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W10\Documents\Documents\Dokumenty office\EXCEL\Akce 2026\Zach\"/>
    </mc:Choice>
  </mc:AlternateContent>
  <bookViews>
    <workbookView xWindow="0" yWindow="0" windowWidth="0" windowHeight="0"/>
  </bookViews>
  <sheets>
    <sheet name="Rekapitulace stavby" sheetId="1" r:id="rId1"/>
    <sheet name="1 - SO 01 - Bourací práce" sheetId="2" r:id="rId2"/>
    <sheet name="2 - SO 01 - Stavební úpravy" sheetId="3" r:id="rId3"/>
    <sheet name="1 - Sanační omítky a inje..." sheetId="4" r:id="rId4"/>
    <sheet name="1 - Okapový chodník a svi..." sheetId="5" r:id="rId5"/>
    <sheet name="1 - Vodovod" sheetId="6" r:id="rId6"/>
    <sheet name="2 - Kanalizace" sheetId="7" r:id="rId7"/>
    <sheet name="3 - Zařizovací předměty" sheetId="8" r:id="rId8"/>
    <sheet name="1 - Elektroinstalace - si..." sheetId="9" r:id="rId9"/>
    <sheet name="1.1 - Elektroinstalace  -..." sheetId="10" r:id="rId10"/>
    <sheet name="1.2 - Elektroinstalace - ..." sheetId="11" r:id="rId11"/>
    <sheet name="2 - Elektroinstalace - sl..." sheetId="12" r:id="rId12"/>
    <sheet name="2.1 - Elektroinstalace - ..." sheetId="13" r:id="rId13"/>
    <sheet name="3 - GSM" sheetId="14" r:id="rId14"/>
    <sheet name="7 - Vzduchotechnika" sheetId="15" r:id="rId15"/>
    <sheet name="8 - VRN" sheetId="16" r:id="rId16"/>
    <sheet name="Seznam figur" sheetId="17" r:id="rId17"/>
    <sheet name="Pokyny pro vyplnění" sheetId="18" r:id="rId18"/>
  </sheets>
  <definedNames>
    <definedName name="_xlnm.Print_Area" localSheetId="0">'Rekapitulace stavby'!$D$4:$AO$36,'Rekapitulace stavby'!$C$42:$AQ$74</definedName>
    <definedName name="_xlnm.Print_Titles" localSheetId="0">'Rekapitulace stavby'!$52:$52</definedName>
    <definedName name="_xlnm._FilterDatabase" localSheetId="1" hidden="1">'1 - SO 01 - Bourací práce'!$C$103:$K$610</definedName>
    <definedName name="_xlnm.Print_Area" localSheetId="1">'1 - SO 01 - Bourací práce'!$C$4:$J$39,'1 - SO 01 - Bourací práce'!$C$45:$J$85,'1 - SO 01 - Bourací práce'!$C$91:$K$610</definedName>
    <definedName name="_xlnm.Print_Titles" localSheetId="1">'1 - SO 01 - Bourací práce'!$103:$103</definedName>
    <definedName name="_xlnm._FilterDatabase" localSheetId="2" hidden="1">'2 - SO 01 - Stavební úpravy'!$C$109:$K$1507</definedName>
    <definedName name="_xlnm.Print_Area" localSheetId="2">'2 - SO 01 - Stavební úpravy'!$C$4:$J$39,'2 - SO 01 - Stavební úpravy'!$C$45:$J$91,'2 - SO 01 - Stavební úpravy'!$C$97:$K$1507</definedName>
    <definedName name="_xlnm.Print_Titles" localSheetId="2">'2 - SO 01 - Stavební úpravy'!$109:$109</definedName>
    <definedName name="_xlnm._FilterDatabase" localSheetId="3" hidden="1">'1 - Sanační omítky a inje...'!$C$94:$K$176</definedName>
    <definedName name="_xlnm.Print_Area" localSheetId="3">'1 - Sanační omítky a inje...'!$C$4:$J$41,'1 - Sanační omítky a inje...'!$C$47:$J$74,'1 - Sanační omítky a inje...'!$C$80:$K$176</definedName>
    <definedName name="_xlnm.Print_Titles" localSheetId="3">'1 - Sanační omítky a inje...'!$94:$94</definedName>
    <definedName name="_xlnm._FilterDatabase" localSheetId="4" hidden="1">'1 - Okapový chodník a svi...'!$C$114:$K$511</definedName>
    <definedName name="_xlnm.Print_Area" localSheetId="4">'1 - Okapový chodník a svi...'!$C$4:$J$41,'1 - Okapový chodník a svi...'!$C$47:$J$94,'1 - Okapový chodník a svi...'!$C$100:$K$511</definedName>
    <definedName name="_xlnm.Print_Titles" localSheetId="4">'1 - Okapový chodník a svi...'!$114:$114</definedName>
    <definedName name="_xlnm._FilterDatabase" localSheetId="5" hidden="1">'1 - Vodovod'!$C$95:$K$278</definedName>
    <definedName name="_xlnm.Print_Area" localSheetId="5">'1 - Vodovod'!$C$4:$J$41,'1 - Vodovod'!$C$47:$J$75,'1 - Vodovod'!$C$81:$K$278</definedName>
    <definedName name="_xlnm.Print_Titles" localSheetId="5">'1 - Vodovod'!$95:$95</definedName>
    <definedName name="_xlnm._FilterDatabase" localSheetId="6" hidden="1">'2 - Kanalizace'!$C$103:$K$336</definedName>
    <definedName name="_xlnm.Print_Area" localSheetId="6">'2 - Kanalizace'!$C$4:$J$41,'2 - Kanalizace'!$C$47:$J$83,'2 - Kanalizace'!$C$89:$K$336</definedName>
    <definedName name="_xlnm.Print_Titles" localSheetId="6">'2 - Kanalizace'!$103:$103</definedName>
    <definedName name="_xlnm._FilterDatabase" localSheetId="7" hidden="1">'3 - Zařizovací předměty'!$C$87:$K$157</definedName>
    <definedName name="_xlnm.Print_Area" localSheetId="7">'3 - Zařizovací předměty'!$C$4:$J$41,'3 - Zařizovací předměty'!$C$47:$J$67,'3 - Zařizovací předměty'!$C$73:$K$157</definedName>
    <definedName name="_xlnm.Print_Titles" localSheetId="7">'3 - Zařizovací předměty'!$87:$87</definedName>
    <definedName name="_xlnm._FilterDatabase" localSheetId="8" hidden="1">'1 - Elektroinstalace - si...'!$C$96:$K$326</definedName>
    <definedName name="_xlnm.Print_Area" localSheetId="8">'1 - Elektroinstalace - si...'!$C$4:$J$41,'1 - Elektroinstalace - si...'!$C$47:$J$76,'1 - Elektroinstalace - si...'!$C$82:$K$326</definedName>
    <definedName name="_xlnm.Print_Titles" localSheetId="8">'1 - Elektroinstalace - si...'!$96:$96</definedName>
    <definedName name="_xlnm._FilterDatabase" localSheetId="9" hidden="1">'1.1 - Elektroinstalace  -...'!$C$86:$K$112</definedName>
    <definedName name="_xlnm.Print_Area" localSheetId="9">'1.1 - Elektroinstalace  -...'!$C$4:$J$41,'1.1 - Elektroinstalace  -...'!$C$47:$J$66,'1.1 - Elektroinstalace  -...'!$C$72:$K$112</definedName>
    <definedName name="_xlnm.Print_Titles" localSheetId="9">'1.1 - Elektroinstalace  -...'!$86:$86</definedName>
    <definedName name="_xlnm._FilterDatabase" localSheetId="10" hidden="1">'1.2 - Elektroinstalace - ...'!$C$86:$K$93</definedName>
    <definedName name="_xlnm.Print_Area" localSheetId="10">'1.2 - Elektroinstalace - ...'!$C$4:$J$41,'1.2 - Elektroinstalace - ...'!$C$47:$J$66,'1.2 - Elektroinstalace - ...'!$C$72:$K$93</definedName>
    <definedName name="_xlnm.Print_Titles" localSheetId="10">'1.2 - Elektroinstalace - ...'!$86:$86</definedName>
    <definedName name="_xlnm._FilterDatabase" localSheetId="11" hidden="1">'2 - Elektroinstalace - sl...'!$C$106:$K$316</definedName>
    <definedName name="_xlnm.Print_Area" localSheetId="11">'2 - Elektroinstalace - sl...'!$C$4:$J$41,'2 - Elektroinstalace - sl...'!$C$47:$J$86,'2 - Elektroinstalace - sl...'!$C$92:$K$316</definedName>
    <definedName name="_xlnm.Print_Titles" localSheetId="11">'2 - Elektroinstalace - sl...'!$106:$106</definedName>
    <definedName name="_xlnm._FilterDatabase" localSheetId="12" hidden="1">'2.1 - Elektroinstalace - ...'!$C$92:$K$176</definedName>
    <definedName name="_xlnm.Print_Area" localSheetId="12">'2.1 - Elektroinstalace - ...'!$C$4:$J$41,'2.1 - Elektroinstalace - ...'!$C$47:$J$72,'2.1 - Elektroinstalace - ...'!$C$78:$K$176</definedName>
    <definedName name="_xlnm.Print_Titles" localSheetId="12">'2.1 - Elektroinstalace - ...'!$92:$92</definedName>
    <definedName name="_xlnm._FilterDatabase" localSheetId="13" hidden="1">'3 - GSM'!$C$93:$K$152</definedName>
    <definedName name="_xlnm.Print_Area" localSheetId="13">'3 - GSM'!$C$4:$J$41,'3 - GSM'!$C$47:$J$73,'3 - GSM'!$C$79:$K$152</definedName>
    <definedName name="_xlnm.Print_Titles" localSheetId="13">'3 - GSM'!$93:$93</definedName>
    <definedName name="_xlnm._FilterDatabase" localSheetId="14" hidden="1">'7 - Vzduchotechnika'!$C$100:$K$159</definedName>
    <definedName name="_xlnm.Print_Area" localSheetId="14">'7 - Vzduchotechnika'!$C$4:$J$39,'7 - Vzduchotechnika'!$C$45:$J$82,'7 - Vzduchotechnika'!$C$88:$K$159</definedName>
    <definedName name="_xlnm.Print_Titles" localSheetId="14">'7 - Vzduchotechnika'!$100:$100</definedName>
    <definedName name="_xlnm._FilterDatabase" localSheetId="15" hidden="1">'8 - VRN'!$C$85:$K$135</definedName>
    <definedName name="_xlnm.Print_Area" localSheetId="15">'8 - VRN'!$C$4:$J$39,'8 - VRN'!$C$45:$J$67,'8 - VRN'!$C$73:$K$135</definedName>
    <definedName name="_xlnm.Print_Titles" localSheetId="15">'8 - VRN'!$85:$85</definedName>
    <definedName name="_xlnm.Print_Area" localSheetId="16">'Seznam figur'!$C$4:$G$1348</definedName>
    <definedName name="_xlnm.Print_Titles" localSheetId="16">'Seznam figur'!$9:$9</definedName>
    <definedName name="_xlnm.Print_Area" localSheetId="17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7" l="1" r="D7"/>
  <c i="16" r="J37"/>
  <c r="J36"/>
  <c i="1" r="AY73"/>
  <c i="16" r="J35"/>
  <c i="1" r="AX73"/>
  <c i="16" r="BI133"/>
  <c r="BH133"/>
  <c r="BG133"/>
  <c r="BF133"/>
  <c r="T133"/>
  <c r="T132"/>
  <c r="R133"/>
  <c r="R132"/>
  <c r="P133"/>
  <c r="P132"/>
  <c r="BI130"/>
  <c r="BH130"/>
  <c r="BG130"/>
  <c r="BF130"/>
  <c r="T130"/>
  <c r="T129"/>
  <c r="R130"/>
  <c r="R129"/>
  <c r="P130"/>
  <c r="P129"/>
  <c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1"/>
  <c r="BH101"/>
  <c r="BG101"/>
  <c r="BF101"/>
  <c r="T101"/>
  <c r="R101"/>
  <c r="P101"/>
  <c r="BI99"/>
  <c r="BH99"/>
  <c r="BG99"/>
  <c r="BF99"/>
  <c r="T99"/>
  <c r="R99"/>
  <c r="P99"/>
  <c r="BI96"/>
  <c r="BH96"/>
  <c r="BG96"/>
  <c r="BF96"/>
  <c r="T96"/>
  <c r="R96"/>
  <c r="P96"/>
  <c r="BI93"/>
  <c r="BH93"/>
  <c r="BG93"/>
  <c r="BF93"/>
  <c r="T93"/>
  <c r="R93"/>
  <c r="P93"/>
  <c r="BI91"/>
  <c r="BH91"/>
  <c r="BG91"/>
  <c r="BF91"/>
  <c r="T91"/>
  <c r="R91"/>
  <c r="P91"/>
  <c r="BI89"/>
  <c r="BH89"/>
  <c r="BG89"/>
  <c r="BF89"/>
  <c r="T89"/>
  <c r="R89"/>
  <c r="P89"/>
  <c r="F82"/>
  <c r="F80"/>
  <c r="E78"/>
  <c r="F54"/>
  <c r="F52"/>
  <c r="E50"/>
  <c r="J24"/>
  <c r="E24"/>
  <c r="J83"/>
  <c r="J23"/>
  <c r="J21"/>
  <c r="E21"/>
  <c r="J54"/>
  <c r="J20"/>
  <c r="J18"/>
  <c r="E18"/>
  <c r="F83"/>
  <c r="J17"/>
  <c r="J12"/>
  <c r="J80"/>
  <c r="E7"/>
  <c r="E76"/>
  <c i="15" r="J37"/>
  <c r="J36"/>
  <c i="1" r="AY72"/>
  <c i="15" r="J35"/>
  <c i="1" r="AX72"/>
  <c i="15"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T145"/>
  <c r="R146"/>
  <c r="R145"/>
  <c r="P146"/>
  <c r="P145"/>
  <c r="BI144"/>
  <c r="BH144"/>
  <c r="BG144"/>
  <c r="BF144"/>
  <c r="T144"/>
  <c r="T143"/>
  <c r="R144"/>
  <c r="R143"/>
  <c r="P144"/>
  <c r="P143"/>
  <c r="BI142"/>
  <c r="BH142"/>
  <c r="BG142"/>
  <c r="BF142"/>
  <c r="T142"/>
  <c r="T141"/>
  <c r="R142"/>
  <c r="R141"/>
  <c r="P142"/>
  <c r="P141"/>
  <c r="BI140"/>
  <c r="BH140"/>
  <c r="BG140"/>
  <c r="BF140"/>
  <c r="T140"/>
  <c r="T139"/>
  <c r="R140"/>
  <c r="R139"/>
  <c r="P140"/>
  <c r="P139"/>
  <c r="BI138"/>
  <c r="BH138"/>
  <c r="BG138"/>
  <c r="BF138"/>
  <c r="T138"/>
  <c r="T137"/>
  <c r="R138"/>
  <c r="R137"/>
  <c r="P138"/>
  <c r="P137"/>
  <c r="BI136"/>
  <c r="BH136"/>
  <c r="BG136"/>
  <c r="BF136"/>
  <c r="T136"/>
  <c r="T135"/>
  <c r="R136"/>
  <c r="R135"/>
  <c r="P136"/>
  <c r="P135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R126"/>
  <c r="P126"/>
  <c r="BI125"/>
  <c r="BH125"/>
  <c r="BG125"/>
  <c r="BF125"/>
  <c r="T125"/>
  <c r="R125"/>
  <c r="P125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T119"/>
  <c r="R120"/>
  <c r="R119"/>
  <c r="P120"/>
  <c r="P119"/>
  <c r="BI118"/>
  <c r="BH118"/>
  <c r="BG118"/>
  <c r="BF118"/>
  <c r="T118"/>
  <c r="T117"/>
  <c r="R118"/>
  <c r="R117"/>
  <c r="P118"/>
  <c r="P117"/>
  <c r="BI116"/>
  <c r="BH116"/>
  <c r="BG116"/>
  <c r="BF116"/>
  <c r="T116"/>
  <c r="T115"/>
  <c r="R116"/>
  <c r="R115"/>
  <c r="P116"/>
  <c r="P115"/>
  <c r="BI114"/>
  <c r="BH114"/>
  <c r="BG114"/>
  <c r="BF114"/>
  <c r="T114"/>
  <c r="T113"/>
  <c r="R114"/>
  <c r="R113"/>
  <c r="P114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6"/>
  <c r="BH106"/>
  <c r="BG106"/>
  <c r="BF106"/>
  <c r="T106"/>
  <c r="R106"/>
  <c r="P106"/>
  <c r="F97"/>
  <c r="F95"/>
  <c r="E93"/>
  <c r="F54"/>
  <c r="F52"/>
  <c r="E50"/>
  <c r="J24"/>
  <c r="E24"/>
  <c r="J98"/>
  <c r="J23"/>
  <c r="J21"/>
  <c r="E21"/>
  <c r="J97"/>
  <c r="J20"/>
  <c r="J18"/>
  <c r="E18"/>
  <c r="F55"/>
  <c r="J17"/>
  <c r="J12"/>
  <c r="J95"/>
  <c r="E7"/>
  <c r="E48"/>
  <c i="14" r="J39"/>
  <c r="J38"/>
  <c i="1" r="AY71"/>
  <c i="14" r="J37"/>
  <c i="1" r="AX71"/>
  <c i="14" r="BI151"/>
  <c r="BH151"/>
  <c r="BG151"/>
  <c r="BF151"/>
  <c r="T151"/>
  <c r="R151"/>
  <c r="P151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29"/>
  <c r="BH129"/>
  <c r="BG129"/>
  <c r="BF129"/>
  <c r="T129"/>
  <c r="T128"/>
  <c r="R129"/>
  <c r="R128"/>
  <c r="P129"/>
  <c r="P128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5"/>
  <c r="BH115"/>
  <c r="BG115"/>
  <c r="BF115"/>
  <c r="T115"/>
  <c r="R115"/>
  <c r="P115"/>
  <c r="BI113"/>
  <c r="BH113"/>
  <c r="BG113"/>
  <c r="BF113"/>
  <c r="T113"/>
  <c r="R113"/>
  <c r="P113"/>
  <c r="BI109"/>
  <c r="BH109"/>
  <c r="BG109"/>
  <c r="BF109"/>
  <c r="T109"/>
  <c r="R109"/>
  <c r="P109"/>
  <c r="BI106"/>
  <c r="BH106"/>
  <c r="BG106"/>
  <c r="BF106"/>
  <c r="T106"/>
  <c r="R106"/>
  <c r="P106"/>
  <c r="BI101"/>
  <c r="BH101"/>
  <c r="BG101"/>
  <c r="BF101"/>
  <c r="T101"/>
  <c r="R101"/>
  <c r="P101"/>
  <c r="BI98"/>
  <c r="BH98"/>
  <c r="BG98"/>
  <c r="BF98"/>
  <c r="T98"/>
  <c r="R98"/>
  <c r="P98"/>
  <c r="F90"/>
  <c r="F88"/>
  <c r="E86"/>
  <c r="F58"/>
  <c r="F56"/>
  <c r="E54"/>
  <c r="J26"/>
  <c r="E26"/>
  <c r="J91"/>
  <c r="J25"/>
  <c r="J23"/>
  <c r="E23"/>
  <c r="J90"/>
  <c r="J22"/>
  <c r="J20"/>
  <c r="E20"/>
  <c r="F91"/>
  <c r="J19"/>
  <c r="J14"/>
  <c r="J88"/>
  <c r="E7"/>
  <c r="E50"/>
  <c i="13" r="J39"/>
  <c r="J38"/>
  <c i="1" r="AY70"/>
  <c i="13" r="J37"/>
  <c i="1" r="AX70"/>
  <c i="13"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3"/>
  <c r="BH133"/>
  <c r="BG133"/>
  <c r="BF133"/>
  <c r="T133"/>
  <c r="T132"/>
  <c r="R133"/>
  <c r="R132"/>
  <c r="P133"/>
  <c r="P132"/>
  <c r="BI127"/>
  <c r="BH127"/>
  <c r="BG127"/>
  <c r="BF127"/>
  <c r="T127"/>
  <c r="R127"/>
  <c r="P127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2"/>
  <c r="BH112"/>
  <c r="BG112"/>
  <c r="BF112"/>
  <c r="T112"/>
  <c r="R112"/>
  <c r="P112"/>
  <c r="BI108"/>
  <c r="BH108"/>
  <c r="BG108"/>
  <c r="BF108"/>
  <c r="T108"/>
  <c r="R108"/>
  <c r="P108"/>
  <c r="BI101"/>
  <c r="BH101"/>
  <c r="BG101"/>
  <c r="BF101"/>
  <c r="T101"/>
  <c r="R101"/>
  <c r="P101"/>
  <c r="BI97"/>
  <c r="BH97"/>
  <c r="BG97"/>
  <c r="BF97"/>
  <c r="T97"/>
  <c r="R97"/>
  <c r="P97"/>
  <c r="F89"/>
  <c r="F87"/>
  <c r="E85"/>
  <c r="F58"/>
  <c r="F56"/>
  <c r="E54"/>
  <c r="J26"/>
  <c r="E26"/>
  <c r="J59"/>
  <c r="J25"/>
  <c r="J23"/>
  <c r="E23"/>
  <c r="J89"/>
  <c r="J22"/>
  <c r="J20"/>
  <c r="E20"/>
  <c r="F90"/>
  <c r="J19"/>
  <c r="J14"/>
  <c r="J87"/>
  <c r="E7"/>
  <c r="E50"/>
  <c i="12" r="J39"/>
  <c r="J38"/>
  <c i="1" r="AY69"/>
  <c i="12" r="J37"/>
  <c i="1" r="AX69"/>
  <c i="12" r="BI316"/>
  <c r="BH316"/>
  <c r="BG316"/>
  <c r="BF316"/>
  <c r="T316"/>
  <c r="T315"/>
  <c r="R316"/>
  <c r="R315"/>
  <c r="P316"/>
  <c r="P315"/>
  <c r="BI314"/>
  <c r="BH314"/>
  <c r="BG314"/>
  <c r="BF314"/>
  <c r="T314"/>
  <c r="T313"/>
  <c r="R314"/>
  <c r="R313"/>
  <c r="P314"/>
  <c r="P313"/>
  <c r="BI312"/>
  <c r="BH312"/>
  <c r="BG312"/>
  <c r="BF312"/>
  <c r="T312"/>
  <c r="T311"/>
  <c r="R312"/>
  <c r="R311"/>
  <c r="P312"/>
  <c r="P311"/>
  <c r="BI310"/>
  <c r="BH310"/>
  <c r="BG310"/>
  <c r="BF310"/>
  <c r="T310"/>
  <c r="T309"/>
  <c r="R310"/>
  <c r="R309"/>
  <c r="P310"/>
  <c r="P309"/>
  <c r="BI308"/>
  <c r="BH308"/>
  <c r="BG308"/>
  <c r="BF308"/>
  <c r="T308"/>
  <c r="T307"/>
  <c r="R308"/>
  <c r="R307"/>
  <c r="P308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3"/>
  <c r="BH293"/>
  <c r="BG293"/>
  <c r="BF293"/>
  <c r="T293"/>
  <c r="R293"/>
  <c r="P293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2"/>
  <c r="BH232"/>
  <c r="BG232"/>
  <c r="BF232"/>
  <c r="T232"/>
  <c r="T231"/>
  <c r="R232"/>
  <c r="R231"/>
  <c r="P232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4"/>
  <c r="BH144"/>
  <c r="BG144"/>
  <c r="BF144"/>
  <c r="T144"/>
  <c r="T143"/>
  <c r="R144"/>
  <c r="R143"/>
  <c r="P144"/>
  <c r="P143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1"/>
  <c r="BH111"/>
  <c r="BG111"/>
  <c r="BF111"/>
  <c r="T111"/>
  <c r="T110"/>
  <c r="T109"/>
  <c r="R111"/>
  <c r="R110"/>
  <c r="R109"/>
  <c r="P111"/>
  <c r="P110"/>
  <c r="P109"/>
  <c r="F103"/>
  <c r="F101"/>
  <c r="E99"/>
  <c r="F58"/>
  <c r="F56"/>
  <c r="E54"/>
  <c r="J26"/>
  <c r="E26"/>
  <c r="J104"/>
  <c r="J25"/>
  <c r="J23"/>
  <c r="E23"/>
  <c r="J103"/>
  <c r="J22"/>
  <c r="J20"/>
  <c r="E20"/>
  <c r="F59"/>
  <c r="J19"/>
  <c r="J14"/>
  <c r="J101"/>
  <c r="E7"/>
  <c r="E50"/>
  <c i="11" r="J39"/>
  <c r="J38"/>
  <c i="1" r="AY68"/>
  <c i="11" r="J37"/>
  <c i="1" r="AX68"/>
  <c i="11" r="BI92"/>
  <c r="BH92"/>
  <c r="BG92"/>
  <c r="BF92"/>
  <c r="T92"/>
  <c r="R92"/>
  <c r="P92"/>
  <c r="BI90"/>
  <c r="BH90"/>
  <c r="BG90"/>
  <c r="BF90"/>
  <c r="T90"/>
  <c r="R90"/>
  <c r="P90"/>
  <c r="F83"/>
  <c r="F81"/>
  <c r="E79"/>
  <c r="F58"/>
  <c r="F56"/>
  <c r="E54"/>
  <c r="J26"/>
  <c r="E26"/>
  <c r="J84"/>
  <c r="J25"/>
  <c r="J23"/>
  <c r="E23"/>
  <c r="J58"/>
  <c r="J22"/>
  <c r="J20"/>
  <c r="E20"/>
  <c r="F59"/>
  <c r="J19"/>
  <c r="J14"/>
  <c r="J81"/>
  <c r="E7"/>
  <c r="E50"/>
  <c i="10" r="J39"/>
  <c r="J38"/>
  <c i="1" r="AY67"/>
  <c i="10" r="J37"/>
  <c i="1" r="AX67"/>
  <c i="10" r="BI111"/>
  <c r="BH111"/>
  <c r="BG111"/>
  <c r="BF111"/>
  <c r="T111"/>
  <c r="R111"/>
  <c r="P111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F83"/>
  <c r="F81"/>
  <c r="E79"/>
  <c r="F58"/>
  <c r="F56"/>
  <c r="E54"/>
  <c r="J26"/>
  <c r="E26"/>
  <c r="J59"/>
  <c r="J25"/>
  <c r="J23"/>
  <c r="E23"/>
  <c r="J83"/>
  <c r="J22"/>
  <c r="J20"/>
  <c r="E20"/>
  <c r="F84"/>
  <c r="J19"/>
  <c r="J14"/>
  <c r="J81"/>
  <c r="E7"/>
  <c r="E75"/>
  <c i="9" r="J39"/>
  <c r="J38"/>
  <c i="1" r="AY66"/>
  <c i="9" r="J37"/>
  <c i="1" r="AX66"/>
  <c i="9" r="BI326"/>
  <c r="BH326"/>
  <c r="BG326"/>
  <c r="BF326"/>
  <c r="T326"/>
  <c r="R326"/>
  <c r="P326"/>
  <c r="BI324"/>
  <c r="BH324"/>
  <c r="BG324"/>
  <c r="BF324"/>
  <c r="T324"/>
  <c r="R324"/>
  <c r="P324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12"/>
  <c r="BH312"/>
  <c r="BG312"/>
  <c r="BF312"/>
  <c r="T312"/>
  <c r="R312"/>
  <c r="P312"/>
  <c r="BI310"/>
  <c r="BH310"/>
  <c r="BG310"/>
  <c r="BF310"/>
  <c r="T310"/>
  <c r="R310"/>
  <c r="P310"/>
  <c r="BI307"/>
  <c r="BH307"/>
  <c r="BG307"/>
  <c r="BF307"/>
  <c r="T307"/>
  <c r="R307"/>
  <c r="P307"/>
  <c r="BI306"/>
  <c r="BH306"/>
  <c r="BG306"/>
  <c r="BF306"/>
  <c r="T306"/>
  <c r="R306"/>
  <c r="P306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5"/>
  <c r="BH295"/>
  <c r="BG295"/>
  <c r="BF295"/>
  <c r="T295"/>
  <c r="R295"/>
  <c r="P295"/>
  <c r="BI293"/>
  <c r="BH293"/>
  <c r="BG293"/>
  <c r="BF293"/>
  <c r="T293"/>
  <c r="R293"/>
  <c r="P293"/>
  <c r="BI289"/>
  <c r="BH289"/>
  <c r="BG289"/>
  <c r="BF289"/>
  <c r="T289"/>
  <c r="R289"/>
  <c r="P289"/>
  <c r="BI284"/>
  <c r="BH284"/>
  <c r="BG284"/>
  <c r="BF284"/>
  <c r="T284"/>
  <c r="R284"/>
  <c r="P284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1"/>
  <c r="BH241"/>
  <c r="BG241"/>
  <c r="BF241"/>
  <c r="T241"/>
  <c r="R241"/>
  <c r="P241"/>
  <c r="BI239"/>
  <c r="BH239"/>
  <c r="BG239"/>
  <c r="BF239"/>
  <c r="T239"/>
  <c r="R239"/>
  <c r="P239"/>
  <c r="BI233"/>
  <c r="BH233"/>
  <c r="BG233"/>
  <c r="BF233"/>
  <c r="T233"/>
  <c r="R233"/>
  <c r="P233"/>
  <c r="BI226"/>
  <c r="BH226"/>
  <c r="BG226"/>
  <c r="BF226"/>
  <c r="T226"/>
  <c r="R226"/>
  <c r="P226"/>
  <c r="BI225"/>
  <c r="BH225"/>
  <c r="BG225"/>
  <c r="BF225"/>
  <c r="T225"/>
  <c r="R225"/>
  <c r="P225"/>
  <c r="BI223"/>
  <c r="BH223"/>
  <c r="BG223"/>
  <c r="BF223"/>
  <c r="T223"/>
  <c r="R223"/>
  <c r="P223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6"/>
  <c r="BH136"/>
  <c r="BG136"/>
  <c r="BF136"/>
  <c r="T136"/>
  <c r="T135"/>
  <c r="R136"/>
  <c r="R135"/>
  <c r="P136"/>
  <c r="P135"/>
  <c r="BI130"/>
  <c r="BH130"/>
  <c r="BG130"/>
  <c r="BF130"/>
  <c r="T130"/>
  <c r="R130"/>
  <c r="P130"/>
  <c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4"/>
  <c r="BH104"/>
  <c r="BG104"/>
  <c r="BF104"/>
  <c r="T104"/>
  <c r="R104"/>
  <c r="P104"/>
  <c r="BI101"/>
  <c r="BH101"/>
  <c r="BG101"/>
  <c r="BF101"/>
  <c r="T101"/>
  <c r="R101"/>
  <c r="P101"/>
  <c r="F93"/>
  <c r="F91"/>
  <c r="E89"/>
  <c r="F58"/>
  <c r="F56"/>
  <c r="E54"/>
  <c r="J26"/>
  <c r="E26"/>
  <c r="J94"/>
  <c r="J25"/>
  <c r="J23"/>
  <c r="E23"/>
  <c r="J58"/>
  <c r="J22"/>
  <c r="J20"/>
  <c r="E20"/>
  <c r="F94"/>
  <c r="J19"/>
  <c r="J14"/>
  <c r="J91"/>
  <c r="E7"/>
  <c r="E85"/>
  <c i="8" r="J39"/>
  <c r="J38"/>
  <c i="1" r="AY64"/>
  <c i="8" r="J37"/>
  <c i="1" r="AX64"/>
  <c i="8" r="BI156"/>
  <c r="BH156"/>
  <c r="BG156"/>
  <c r="BF156"/>
  <c r="T156"/>
  <c r="R156"/>
  <c r="P156"/>
  <c r="BI154"/>
  <c r="BH154"/>
  <c r="BG154"/>
  <c r="BF154"/>
  <c r="T154"/>
  <c r="R154"/>
  <c r="P154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6"/>
  <c r="BH116"/>
  <c r="BG116"/>
  <c r="BF116"/>
  <c r="T116"/>
  <c r="R116"/>
  <c r="P116"/>
  <c r="BI114"/>
  <c r="BH114"/>
  <c r="BG114"/>
  <c r="BF114"/>
  <c r="T114"/>
  <c r="R114"/>
  <c r="P114"/>
  <c r="BI113"/>
  <c r="BH113"/>
  <c r="BG113"/>
  <c r="BF113"/>
  <c r="T113"/>
  <c r="R113"/>
  <c r="P113"/>
  <c r="BI111"/>
  <c r="BH111"/>
  <c r="BG111"/>
  <c r="BF111"/>
  <c r="T111"/>
  <c r="R111"/>
  <c r="P111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1"/>
  <c r="BH91"/>
  <c r="BG91"/>
  <c r="BF91"/>
  <c r="T91"/>
  <c r="R91"/>
  <c r="P91"/>
  <c r="F84"/>
  <c r="F82"/>
  <c r="E80"/>
  <c r="F58"/>
  <c r="F56"/>
  <c r="E54"/>
  <c r="J26"/>
  <c r="E26"/>
  <c r="J59"/>
  <c r="J25"/>
  <c r="J23"/>
  <c r="E23"/>
  <c r="J84"/>
  <c r="J22"/>
  <c r="J20"/>
  <c r="E20"/>
  <c r="F85"/>
  <c r="J19"/>
  <c r="J14"/>
  <c r="J56"/>
  <c r="E7"/>
  <c r="E76"/>
  <c i="7" r="J168"/>
  <c r="J39"/>
  <c r="J38"/>
  <c i="1" r="AY63"/>
  <c i="7" r="J37"/>
  <c i="1" r="AX63"/>
  <c i="7" r="BI335"/>
  <c r="BH335"/>
  <c r="BG335"/>
  <c r="BF335"/>
  <c r="T335"/>
  <c r="R335"/>
  <c r="P335"/>
  <c r="BI333"/>
  <c r="BH333"/>
  <c r="BG333"/>
  <c r="BF333"/>
  <c r="T333"/>
  <c r="R333"/>
  <c r="P333"/>
  <c r="BI331"/>
  <c r="BH331"/>
  <c r="BG331"/>
  <c r="BF331"/>
  <c r="T331"/>
  <c r="R331"/>
  <c r="P331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7"/>
  <c r="BH317"/>
  <c r="BG317"/>
  <c r="BF317"/>
  <c r="T317"/>
  <c r="R317"/>
  <c r="P317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5"/>
  <c r="BH305"/>
  <c r="BG305"/>
  <c r="BF305"/>
  <c r="T305"/>
  <c r="R305"/>
  <c r="P305"/>
  <c r="BI302"/>
  <c r="BH302"/>
  <c r="BG302"/>
  <c r="BF302"/>
  <c r="T302"/>
  <c r="R302"/>
  <c r="P302"/>
  <c r="BI296"/>
  <c r="BH296"/>
  <c r="BG296"/>
  <c r="BF296"/>
  <c r="T296"/>
  <c r="R296"/>
  <c r="P296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0"/>
  <c r="BH240"/>
  <c r="BG240"/>
  <c r="BF240"/>
  <c r="T240"/>
  <c r="R240"/>
  <c r="P240"/>
  <c r="BI237"/>
  <c r="BH237"/>
  <c r="BG237"/>
  <c r="BF237"/>
  <c r="T237"/>
  <c r="R237"/>
  <c r="P237"/>
  <c r="BI233"/>
  <c r="BH233"/>
  <c r="BG233"/>
  <c r="BF233"/>
  <c r="T233"/>
  <c r="R233"/>
  <c r="P233"/>
  <c r="BI230"/>
  <c r="BH230"/>
  <c r="BG230"/>
  <c r="BF230"/>
  <c r="T230"/>
  <c r="R230"/>
  <c r="P230"/>
  <c r="BI227"/>
  <c r="BH227"/>
  <c r="BG227"/>
  <c r="BF227"/>
  <c r="T227"/>
  <c r="R227"/>
  <c r="P227"/>
  <c r="BI222"/>
  <c r="BH222"/>
  <c r="BG222"/>
  <c r="BF222"/>
  <c r="T222"/>
  <c r="R222"/>
  <c r="P222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4"/>
  <c r="BH204"/>
  <c r="BG204"/>
  <c r="BF204"/>
  <c r="T204"/>
  <c r="R204"/>
  <c r="P204"/>
  <c r="BI200"/>
  <c r="BH200"/>
  <c r="BG200"/>
  <c r="BF200"/>
  <c r="T200"/>
  <c r="T199"/>
  <c r="R200"/>
  <c r="R199"/>
  <c r="P200"/>
  <c r="P199"/>
  <c r="BI196"/>
  <c r="BH196"/>
  <c r="BG196"/>
  <c r="BF196"/>
  <c r="T196"/>
  <c r="R196"/>
  <c r="P196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J73"/>
  <c r="BI162"/>
  <c r="BH162"/>
  <c r="BG162"/>
  <c r="BF162"/>
  <c r="T162"/>
  <c r="R162"/>
  <c r="P162"/>
  <c r="BI159"/>
  <c r="BH159"/>
  <c r="BG159"/>
  <c r="BF159"/>
  <c r="T159"/>
  <c r="R159"/>
  <c r="P159"/>
  <c r="BI153"/>
  <c r="BH153"/>
  <c r="BG153"/>
  <c r="BF153"/>
  <c r="T153"/>
  <c r="T152"/>
  <c r="T151"/>
  <c r="R153"/>
  <c r="R152"/>
  <c r="R151"/>
  <c r="P153"/>
  <c r="P152"/>
  <c r="P151"/>
  <c r="BI148"/>
  <c r="BH148"/>
  <c r="BG148"/>
  <c r="BF148"/>
  <c r="T148"/>
  <c r="R148"/>
  <c r="P148"/>
  <c r="BI144"/>
  <c r="BH144"/>
  <c r="BG144"/>
  <c r="BF144"/>
  <c r="T144"/>
  <c r="R144"/>
  <c r="P144"/>
  <c r="BI139"/>
  <c r="BH139"/>
  <c r="BG139"/>
  <c r="BF139"/>
  <c r="T139"/>
  <c r="R139"/>
  <c r="P139"/>
  <c r="BI134"/>
  <c r="BH134"/>
  <c r="BG134"/>
  <c r="BF134"/>
  <c r="T134"/>
  <c r="R134"/>
  <c r="P134"/>
  <c r="BI130"/>
  <c r="BH130"/>
  <c r="BG130"/>
  <c r="BF130"/>
  <c r="T130"/>
  <c r="R130"/>
  <c r="P130"/>
  <c r="BI127"/>
  <c r="BH127"/>
  <c r="BG127"/>
  <c r="BF127"/>
  <c r="T127"/>
  <c r="R127"/>
  <c r="P127"/>
  <c r="BI123"/>
  <c r="BH123"/>
  <c r="BG123"/>
  <c r="BF123"/>
  <c r="T123"/>
  <c r="R123"/>
  <c r="P123"/>
  <c r="BI120"/>
  <c r="BH120"/>
  <c r="BG120"/>
  <c r="BF120"/>
  <c r="T120"/>
  <c r="R120"/>
  <c r="P120"/>
  <c r="BI113"/>
  <c r="BH113"/>
  <c r="BG113"/>
  <c r="BF113"/>
  <c r="T113"/>
  <c r="R113"/>
  <c r="P113"/>
  <c r="BI108"/>
  <c r="BH108"/>
  <c r="BG108"/>
  <c r="BF108"/>
  <c r="T108"/>
  <c r="T107"/>
  <c r="R108"/>
  <c r="R107"/>
  <c r="P108"/>
  <c r="P107"/>
  <c r="F100"/>
  <c r="F98"/>
  <c r="E96"/>
  <c r="F58"/>
  <c r="F56"/>
  <c r="E54"/>
  <c r="J26"/>
  <c r="E26"/>
  <c r="J59"/>
  <c r="J25"/>
  <c r="J23"/>
  <c r="E23"/>
  <c r="J100"/>
  <c r="J22"/>
  <c r="J20"/>
  <c r="E20"/>
  <c r="F101"/>
  <c r="J19"/>
  <c r="J14"/>
  <c r="J98"/>
  <c r="E7"/>
  <c r="E92"/>
  <c i="6" r="J39"/>
  <c r="J38"/>
  <c i="1" r="AY62"/>
  <c i="6" r="J37"/>
  <c i="1" r="AX62"/>
  <c i="6"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0"/>
  <c r="BH270"/>
  <c r="BG270"/>
  <c r="BF270"/>
  <c r="T270"/>
  <c r="R270"/>
  <c r="P270"/>
  <c r="BI268"/>
  <c r="BH268"/>
  <c r="BG268"/>
  <c r="BF268"/>
  <c r="T268"/>
  <c r="R268"/>
  <c r="P268"/>
  <c r="BI262"/>
  <c r="BH262"/>
  <c r="BG262"/>
  <c r="BF262"/>
  <c r="T262"/>
  <c r="R262"/>
  <c r="P262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88"/>
  <c r="BH188"/>
  <c r="BG188"/>
  <c r="BF188"/>
  <c r="T188"/>
  <c r="R188"/>
  <c r="P188"/>
  <c r="BI185"/>
  <c r="BH185"/>
  <c r="BG185"/>
  <c r="BF185"/>
  <c r="T185"/>
  <c r="R185"/>
  <c r="P185"/>
  <c r="BI180"/>
  <c r="BH180"/>
  <c r="BG180"/>
  <c r="BF180"/>
  <c r="T180"/>
  <c r="R180"/>
  <c r="P180"/>
  <c r="BI177"/>
  <c r="BH177"/>
  <c r="BG177"/>
  <c r="BF177"/>
  <c r="T177"/>
  <c r="R177"/>
  <c r="P177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38"/>
  <c r="BH138"/>
  <c r="BG138"/>
  <c r="BF138"/>
  <c r="T138"/>
  <c r="T137"/>
  <c r="R138"/>
  <c r="R137"/>
  <c r="P138"/>
  <c r="P137"/>
  <c r="BI134"/>
  <c r="BH134"/>
  <c r="BG134"/>
  <c r="BF134"/>
  <c r="T134"/>
  <c r="R134"/>
  <c r="P134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5"/>
  <c r="BH115"/>
  <c r="BG115"/>
  <c r="BF115"/>
  <c r="T115"/>
  <c r="R115"/>
  <c r="P115"/>
  <c r="BI112"/>
  <c r="BH112"/>
  <c r="BG112"/>
  <c r="BF112"/>
  <c r="T112"/>
  <c r="R112"/>
  <c r="P112"/>
  <c r="BI105"/>
  <c r="BH105"/>
  <c r="BG105"/>
  <c r="BF105"/>
  <c r="T105"/>
  <c r="R105"/>
  <c r="P105"/>
  <c r="BI100"/>
  <c r="BH100"/>
  <c r="BG100"/>
  <c r="BF100"/>
  <c r="T100"/>
  <c r="R100"/>
  <c r="P100"/>
  <c r="F92"/>
  <c r="F90"/>
  <c r="E88"/>
  <c r="F58"/>
  <c r="F56"/>
  <c r="E54"/>
  <c r="J26"/>
  <c r="E26"/>
  <c r="J93"/>
  <c r="J25"/>
  <c r="J23"/>
  <c r="E23"/>
  <c r="J92"/>
  <c r="J22"/>
  <c r="J20"/>
  <c r="E20"/>
  <c r="F59"/>
  <c r="J19"/>
  <c r="J14"/>
  <c r="J56"/>
  <c r="E7"/>
  <c r="E50"/>
  <c i="5" r="J39"/>
  <c r="J38"/>
  <c i="1" r="AY60"/>
  <c i="5" r="J37"/>
  <c i="1" r="AX60"/>
  <c i="5" r="BI510"/>
  <c r="BH510"/>
  <c r="BG510"/>
  <c r="BF510"/>
  <c r="T510"/>
  <c r="R510"/>
  <c r="P510"/>
  <c r="BI508"/>
  <c r="BH508"/>
  <c r="BG508"/>
  <c r="BF508"/>
  <c r="T508"/>
  <c r="R508"/>
  <c r="P508"/>
  <c r="BI506"/>
  <c r="BH506"/>
  <c r="BG506"/>
  <c r="BF506"/>
  <c r="T506"/>
  <c r="R506"/>
  <c r="P506"/>
  <c r="BI504"/>
  <c r="BH504"/>
  <c r="BG504"/>
  <c r="BF504"/>
  <c r="T504"/>
  <c r="R504"/>
  <c r="P504"/>
  <c r="BI501"/>
  <c r="BH501"/>
  <c r="BG501"/>
  <c r="BF501"/>
  <c r="T501"/>
  <c r="R501"/>
  <c r="P501"/>
  <c r="BI499"/>
  <c r="BH499"/>
  <c r="BG499"/>
  <c r="BF499"/>
  <c r="T499"/>
  <c r="R499"/>
  <c r="P499"/>
  <c r="BI492"/>
  <c r="BH492"/>
  <c r="BG492"/>
  <c r="BF492"/>
  <c r="T492"/>
  <c r="R492"/>
  <c r="P492"/>
  <c r="BI489"/>
  <c r="BH489"/>
  <c r="BG489"/>
  <c r="BF489"/>
  <c r="T489"/>
  <c r="R489"/>
  <c r="P489"/>
  <c r="BI482"/>
  <c r="BH482"/>
  <c r="BG482"/>
  <c r="BF482"/>
  <c r="T482"/>
  <c r="R482"/>
  <c r="P482"/>
  <c r="BI479"/>
  <c r="BH479"/>
  <c r="BG479"/>
  <c r="BF479"/>
  <c r="T479"/>
  <c r="R479"/>
  <c r="P479"/>
  <c r="BI477"/>
  <c r="BH477"/>
  <c r="BG477"/>
  <c r="BF477"/>
  <c r="T477"/>
  <c r="R477"/>
  <c r="P477"/>
  <c r="BI476"/>
  <c r="BH476"/>
  <c r="BG476"/>
  <c r="BF476"/>
  <c r="T476"/>
  <c r="R476"/>
  <c r="P476"/>
  <c r="BI474"/>
  <c r="BH474"/>
  <c r="BG474"/>
  <c r="BF474"/>
  <c r="T474"/>
  <c r="R474"/>
  <c r="P474"/>
  <c r="BI471"/>
  <c r="BH471"/>
  <c r="BG471"/>
  <c r="BF471"/>
  <c r="T471"/>
  <c r="R471"/>
  <c r="P471"/>
  <c r="BI467"/>
  <c r="BH467"/>
  <c r="BG467"/>
  <c r="BF467"/>
  <c r="T467"/>
  <c r="R467"/>
  <c r="P467"/>
  <c r="BI464"/>
  <c r="BH464"/>
  <c r="BG464"/>
  <c r="BF464"/>
  <c r="T464"/>
  <c r="R464"/>
  <c r="P464"/>
  <c r="BI462"/>
  <c r="BH462"/>
  <c r="BG462"/>
  <c r="BF462"/>
  <c r="T462"/>
  <c r="R462"/>
  <c r="P462"/>
  <c r="BI459"/>
  <c r="BH459"/>
  <c r="BG459"/>
  <c r="BF459"/>
  <c r="T459"/>
  <c r="R459"/>
  <c r="P459"/>
  <c r="BI457"/>
  <c r="BH457"/>
  <c r="BG457"/>
  <c r="BF457"/>
  <c r="T457"/>
  <c r="R457"/>
  <c r="P457"/>
  <c r="BI454"/>
  <c r="BH454"/>
  <c r="BG454"/>
  <c r="BF454"/>
  <c r="T454"/>
  <c r="R454"/>
  <c r="P454"/>
  <c r="BI451"/>
  <c r="BH451"/>
  <c r="BG451"/>
  <c r="BF451"/>
  <c r="T451"/>
  <c r="R451"/>
  <c r="P451"/>
  <c r="BI446"/>
  <c r="BH446"/>
  <c r="BG446"/>
  <c r="BF446"/>
  <c r="T446"/>
  <c r="R446"/>
  <c r="P446"/>
  <c r="BI443"/>
  <c r="BH443"/>
  <c r="BG443"/>
  <c r="BF443"/>
  <c r="T443"/>
  <c r="R443"/>
  <c r="P443"/>
  <c r="BI441"/>
  <c r="BH441"/>
  <c r="BG441"/>
  <c r="BF441"/>
  <c r="T441"/>
  <c r="R441"/>
  <c r="P441"/>
  <c r="BI437"/>
  <c r="BH437"/>
  <c r="BG437"/>
  <c r="BF437"/>
  <c r="T437"/>
  <c r="R437"/>
  <c r="P437"/>
  <c r="BI433"/>
  <c r="BH433"/>
  <c r="BG433"/>
  <c r="BF433"/>
  <c r="T433"/>
  <c r="R433"/>
  <c r="P433"/>
  <c r="BI428"/>
  <c r="BH428"/>
  <c r="BG428"/>
  <c r="BF428"/>
  <c r="T428"/>
  <c r="R428"/>
  <c r="P428"/>
  <c r="BI423"/>
  <c r="BH423"/>
  <c r="BG423"/>
  <c r="BF423"/>
  <c r="T423"/>
  <c r="R423"/>
  <c r="P423"/>
  <c r="BI418"/>
  <c r="BH418"/>
  <c r="BG418"/>
  <c r="BF418"/>
  <c r="T418"/>
  <c r="R418"/>
  <c r="P418"/>
  <c r="BI414"/>
  <c r="BH414"/>
  <c r="BG414"/>
  <c r="BF414"/>
  <c r="T414"/>
  <c r="R414"/>
  <c r="P414"/>
  <c r="BI409"/>
  <c r="BH409"/>
  <c r="BG409"/>
  <c r="BF409"/>
  <c r="T409"/>
  <c r="R409"/>
  <c r="P409"/>
  <c r="BI404"/>
  <c r="BH404"/>
  <c r="BG404"/>
  <c r="BF404"/>
  <c r="T404"/>
  <c r="R404"/>
  <c r="P404"/>
  <c r="BI399"/>
  <c r="BH399"/>
  <c r="BG399"/>
  <c r="BF399"/>
  <c r="T399"/>
  <c r="R399"/>
  <c r="P399"/>
  <c r="BI393"/>
  <c r="BH393"/>
  <c r="BG393"/>
  <c r="BF393"/>
  <c r="T393"/>
  <c r="R393"/>
  <c r="P393"/>
  <c r="BI388"/>
  <c r="BH388"/>
  <c r="BG388"/>
  <c r="BF388"/>
  <c r="T388"/>
  <c r="R388"/>
  <c r="P388"/>
  <c r="BI384"/>
  <c r="BH384"/>
  <c r="BG384"/>
  <c r="BF384"/>
  <c r="T384"/>
  <c r="R384"/>
  <c r="P384"/>
  <c r="BI382"/>
  <c r="BH382"/>
  <c r="BG382"/>
  <c r="BF382"/>
  <c r="T382"/>
  <c r="R382"/>
  <c r="P382"/>
  <c r="BI369"/>
  <c r="BH369"/>
  <c r="BG369"/>
  <c r="BF369"/>
  <c r="T369"/>
  <c r="R369"/>
  <c r="P369"/>
  <c r="BI365"/>
  <c r="BH365"/>
  <c r="BG365"/>
  <c r="BF365"/>
  <c r="T365"/>
  <c r="R365"/>
  <c r="P365"/>
  <c r="BI362"/>
  <c r="BH362"/>
  <c r="BG362"/>
  <c r="BF362"/>
  <c r="T362"/>
  <c r="R362"/>
  <c r="P362"/>
  <c r="BI355"/>
  <c r="BH355"/>
  <c r="BG355"/>
  <c r="BF355"/>
  <c r="T355"/>
  <c r="R355"/>
  <c r="P355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2"/>
  <c r="BH342"/>
  <c r="BG342"/>
  <c r="BF342"/>
  <c r="T342"/>
  <c r="T341"/>
  <c r="R342"/>
  <c r="R341"/>
  <c r="P342"/>
  <c r="P341"/>
  <c r="BI336"/>
  <c r="BH336"/>
  <c r="BG336"/>
  <c r="BF336"/>
  <c r="T336"/>
  <c r="R336"/>
  <c r="P336"/>
  <c r="BI331"/>
  <c r="BH331"/>
  <c r="BG331"/>
  <c r="BF331"/>
  <c r="T331"/>
  <c r="R331"/>
  <c r="P331"/>
  <c r="BI325"/>
  <c r="BH325"/>
  <c r="BG325"/>
  <c r="BF325"/>
  <c r="T325"/>
  <c r="R325"/>
  <c r="P325"/>
  <c r="BI323"/>
  <c r="BH323"/>
  <c r="BG323"/>
  <c r="BF323"/>
  <c r="T323"/>
  <c r="R323"/>
  <c r="P323"/>
  <c r="BI320"/>
  <c r="BH320"/>
  <c r="BG320"/>
  <c r="BF320"/>
  <c r="T320"/>
  <c r="R320"/>
  <c r="P320"/>
  <c r="BI318"/>
  <c r="BH318"/>
  <c r="BG318"/>
  <c r="BF318"/>
  <c r="T318"/>
  <c r="R318"/>
  <c r="P318"/>
  <c r="BI315"/>
  <c r="BH315"/>
  <c r="BG315"/>
  <c r="BF315"/>
  <c r="T315"/>
  <c r="R315"/>
  <c r="P315"/>
  <c r="BI303"/>
  <c r="BH303"/>
  <c r="BG303"/>
  <c r="BF303"/>
  <c r="T303"/>
  <c r="R303"/>
  <c r="P303"/>
  <c r="BI300"/>
  <c r="BH300"/>
  <c r="BG300"/>
  <c r="BF300"/>
  <c r="T300"/>
  <c r="R300"/>
  <c r="P300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7"/>
  <c r="BH277"/>
  <c r="BG277"/>
  <c r="BF277"/>
  <c r="T277"/>
  <c r="R277"/>
  <c r="P277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68"/>
  <c r="BH268"/>
  <c r="BG268"/>
  <c r="BF268"/>
  <c r="T268"/>
  <c r="R268"/>
  <c r="P268"/>
  <c r="BI263"/>
  <c r="BH263"/>
  <c r="BG263"/>
  <c r="BF263"/>
  <c r="T263"/>
  <c r="R263"/>
  <c r="P263"/>
  <c r="BI259"/>
  <c r="BH259"/>
  <c r="BG259"/>
  <c r="BF259"/>
  <c r="T259"/>
  <c r="R259"/>
  <c r="P259"/>
  <c r="BI254"/>
  <c r="BH254"/>
  <c r="BG254"/>
  <c r="BF254"/>
  <c r="T254"/>
  <c r="R254"/>
  <c r="P254"/>
  <c r="BI249"/>
  <c r="BH249"/>
  <c r="BG249"/>
  <c r="BF249"/>
  <c r="T249"/>
  <c r="R249"/>
  <c r="P249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4"/>
  <c r="BH234"/>
  <c r="BG234"/>
  <c r="BF234"/>
  <c r="T234"/>
  <c r="T233"/>
  <c r="R234"/>
  <c r="R233"/>
  <c r="P234"/>
  <c r="P233"/>
  <c r="BI227"/>
  <c r="BH227"/>
  <c r="BG227"/>
  <c r="BF227"/>
  <c r="T227"/>
  <c r="T226"/>
  <c r="T225"/>
  <c r="R227"/>
  <c r="R226"/>
  <c r="R225"/>
  <c r="P227"/>
  <c r="P226"/>
  <c r="P225"/>
  <c r="BI221"/>
  <c r="BH221"/>
  <c r="BG221"/>
  <c r="BF221"/>
  <c r="T221"/>
  <c r="T220"/>
  <c r="T219"/>
  <c r="R221"/>
  <c r="R220"/>
  <c r="R219"/>
  <c r="P221"/>
  <c r="P220"/>
  <c r="P219"/>
  <c r="BI214"/>
  <c r="BH214"/>
  <c r="BG214"/>
  <c r="BF214"/>
  <c r="T214"/>
  <c r="T213"/>
  <c r="R214"/>
  <c r="R213"/>
  <c r="P214"/>
  <c r="P213"/>
  <c r="BI208"/>
  <c r="BH208"/>
  <c r="BG208"/>
  <c r="BF208"/>
  <c r="T208"/>
  <c r="R208"/>
  <c r="P208"/>
  <c r="BI203"/>
  <c r="BH203"/>
  <c r="BG203"/>
  <c r="BF203"/>
  <c r="T203"/>
  <c r="R203"/>
  <c r="P203"/>
  <c r="BI196"/>
  <c r="BH196"/>
  <c r="BG196"/>
  <c r="BF196"/>
  <c r="T196"/>
  <c r="R196"/>
  <c r="P196"/>
  <c r="BI189"/>
  <c r="BH189"/>
  <c r="BG189"/>
  <c r="BF189"/>
  <c r="T189"/>
  <c r="R189"/>
  <c r="P189"/>
  <c r="BI186"/>
  <c r="BH186"/>
  <c r="BG186"/>
  <c r="BF186"/>
  <c r="T186"/>
  <c r="R186"/>
  <c r="P186"/>
  <c r="BI181"/>
  <c r="BH181"/>
  <c r="BG181"/>
  <c r="BF181"/>
  <c r="T181"/>
  <c r="R181"/>
  <c r="P181"/>
  <c r="BI177"/>
  <c r="BH177"/>
  <c r="BG177"/>
  <c r="BF177"/>
  <c r="T177"/>
  <c r="R177"/>
  <c r="P177"/>
  <c r="BI173"/>
  <c r="BH173"/>
  <c r="BG173"/>
  <c r="BF173"/>
  <c r="T173"/>
  <c r="R173"/>
  <c r="P173"/>
  <c r="BI138"/>
  <c r="BH138"/>
  <c r="BG138"/>
  <c r="BF138"/>
  <c r="T138"/>
  <c r="R138"/>
  <c r="P138"/>
  <c r="BI130"/>
  <c r="BH130"/>
  <c r="BG130"/>
  <c r="BF130"/>
  <c r="T130"/>
  <c r="R130"/>
  <c r="P130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F111"/>
  <c r="F109"/>
  <c r="E107"/>
  <c r="F58"/>
  <c r="F56"/>
  <c r="E54"/>
  <c r="J26"/>
  <c r="E26"/>
  <c r="J112"/>
  <c r="J25"/>
  <c r="J23"/>
  <c r="E23"/>
  <c r="J111"/>
  <c r="J22"/>
  <c r="J20"/>
  <c r="E20"/>
  <c r="F59"/>
  <c r="J19"/>
  <c r="J14"/>
  <c r="J109"/>
  <c r="E7"/>
  <c r="E103"/>
  <c i="4" r="J39"/>
  <c r="J38"/>
  <c i="1" r="AY58"/>
  <c i="4" r="J37"/>
  <c i="1" r="AX58"/>
  <c i="4"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62"/>
  <c r="BH162"/>
  <c r="BG162"/>
  <c r="BF162"/>
  <c r="T162"/>
  <c r="R162"/>
  <c r="P162"/>
  <c r="BI160"/>
  <c r="BH160"/>
  <c r="BG160"/>
  <c r="BF160"/>
  <c r="T160"/>
  <c r="R160"/>
  <c r="P160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4"/>
  <c r="BH144"/>
  <c r="BG144"/>
  <c r="BF144"/>
  <c r="T144"/>
  <c r="T143"/>
  <c r="R144"/>
  <c r="R143"/>
  <c r="P144"/>
  <c r="P143"/>
  <c r="BI139"/>
  <c r="BH139"/>
  <c r="BG139"/>
  <c r="BF139"/>
  <c r="T139"/>
  <c r="R139"/>
  <c r="P139"/>
  <c r="BI136"/>
  <c r="BH136"/>
  <c r="BG136"/>
  <c r="BF136"/>
  <c r="T136"/>
  <c r="R136"/>
  <c r="P136"/>
  <c r="BI107"/>
  <c r="BH107"/>
  <c r="BG107"/>
  <c r="BF107"/>
  <c r="T107"/>
  <c r="R107"/>
  <c r="P107"/>
  <c r="BI102"/>
  <c r="BH102"/>
  <c r="BG102"/>
  <c r="BF102"/>
  <c r="T102"/>
  <c r="R102"/>
  <c r="P102"/>
  <c r="BI99"/>
  <c r="BH99"/>
  <c r="BG99"/>
  <c r="BF99"/>
  <c r="T99"/>
  <c r="R99"/>
  <c r="P99"/>
  <c r="F91"/>
  <c r="F89"/>
  <c r="E87"/>
  <c r="F58"/>
  <c r="F56"/>
  <c r="E54"/>
  <c r="J26"/>
  <c r="E26"/>
  <c r="J92"/>
  <c r="J25"/>
  <c r="J23"/>
  <c r="E23"/>
  <c r="J91"/>
  <c r="J22"/>
  <c r="J20"/>
  <c r="E20"/>
  <c r="F92"/>
  <c r="J19"/>
  <c r="J14"/>
  <c r="J89"/>
  <c r="E7"/>
  <c r="E50"/>
  <c i="3" r="J37"/>
  <c r="J36"/>
  <c i="1" r="AY56"/>
  <c i="3" r="J35"/>
  <c i="1" r="AX56"/>
  <c i="3" r="BI1506"/>
  <c r="BH1506"/>
  <c r="BG1506"/>
  <c r="BF1506"/>
  <c r="T1506"/>
  <c r="R1506"/>
  <c r="P1506"/>
  <c r="BI1502"/>
  <c r="BH1502"/>
  <c r="BG1502"/>
  <c r="BF1502"/>
  <c r="T1502"/>
  <c r="R1502"/>
  <c r="P1502"/>
  <c r="BI1494"/>
  <c r="BH1494"/>
  <c r="BG1494"/>
  <c r="BF1494"/>
  <c r="T1494"/>
  <c r="R1494"/>
  <c r="P1494"/>
  <c r="BI1474"/>
  <c r="BH1474"/>
  <c r="BG1474"/>
  <c r="BF1474"/>
  <c r="T1474"/>
  <c r="R1474"/>
  <c r="P1474"/>
  <c r="BI1459"/>
  <c r="BH1459"/>
  <c r="BG1459"/>
  <c r="BF1459"/>
  <c r="T1459"/>
  <c r="R1459"/>
  <c r="P1459"/>
  <c r="BI1453"/>
  <c r="BH1453"/>
  <c r="BG1453"/>
  <c r="BF1453"/>
  <c r="T1453"/>
  <c r="R1453"/>
  <c r="P1453"/>
  <c r="BI1435"/>
  <c r="BH1435"/>
  <c r="BG1435"/>
  <c r="BF1435"/>
  <c r="T1435"/>
  <c r="R1435"/>
  <c r="P1435"/>
  <c r="BI1430"/>
  <c r="BH1430"/>
  <c r="BG1430"/>
  <c r="BF1430"/>
  <c r="T1430"/>
  <c r="R1430"/>
  <c r="P1430"/>
  <c r="BI1427"/>
  <c r="BH1427"/>
  <c r="BG1427"/>
  <c r="BF1427"/>
  <c r="T1427"/>
  <c r="R1427"/>
  <c r="P1427"/>
  <c r="BI1417"/>
  <c r="BH1417"/>
  <c r="BG1417"/>
  <c r="BF1417"/>
  <c r="T1417"/>
  <c r="R1417"/>
  <c r="P1417"/>
  <c r="BI1413"/>
  <c r="BH1413"/>
  <c r="BG1413"/>
  <c r="BF1413"/>
  <c r="T1413"/>
  <c r="R1413"/>
  <c r="P1413"/>
  <c r="BI1410"/>
  <c r="BH1410"/>
  <c r="BG1410"/>
  <c r="BF1410"/>
  <c r="T1410"/>
  <c r="R1410"/>
  <c r="P1410"/>
  <c r="BI1406"/>
  <c r="BH1406"/>
  <c r="BG1406"/>
  <c r="BF1406"/>
  <c r="T1406"/>
  <c r="R1406"/>
  <c r="P1406"/>
  <c r="BI1403"/>
  <c r="BH1403"/>
  <c r="BG1403"/>
  <c r="BF1403"/>
  <c r="T1403"/>
  <c r="R1403"/>
  <c r="P1403"/>
  <c r="BI1400"/>
  <c r="BH1400"/>
  <c r="BG1400"/>
  <c r="BF1400"/>
  <c r="T1400"/>
  <c r="R1400"/>
  <c r="P1400"/>
  <c r="BI1354"/>
  <c r="BH1354"/>
  <c r="BG1354"/>
  <c r="BF1354"/>
  <c r="T1354"/>
  <c r="R1354"/>
  <c r="P1354"/>
  <c r="BI1351"/>
  <c r="BH1351"/>
  <c r="BG1351"/>
  <c r="BF1351"/>
  <c r="T1351"/>
  <c r="R1351"/>
  <c r="P1351"/>
  <c r="BI1345"/>
  <c r="BH1345"/>
  <c r="BG1345"/>
  <c r="BF1345"/>
  <c r="T1345"/>
  <c r="R1345"/>
  <c r="P1345"/>
  <c r="BI1342"/>
  <c r="BH1342"/>
  <c r="BG1342"/>
  <c r="BF1342"/>
  <c r="T1342"/>
  <c r="R1342"/>
  <c r="P1342"/>
  <c r="BI1338"/>
  <c r="BH1338"/>
  <c r="BG1338"/>
  <c r="BF1338"/>
  <c r="T1338"/>
  <c r="R1338"/>
  <c r="P1338"/>
  <c r="BI1334"/>
  <c r="BH1334"/>
  <c r="BG1334"/>
  <c r="BF1334"/>
  <c r="T1334"/>
  <c r="R1334"/>
  <c r="P1334"/>
  <c r="BI1328"/>
  <c r="BH1328"/>
  <c r="BG1328"/>
  <c r="BF1328"/>
  <c r="T1328"/>
  <c r="R1328"/>
  <c r="P1328"/>
  <c r="BI1325"/>
  <c r="BH1325"/>
  <c r="BG1325"/>
  <c r="BF1325"/>
  <c r="T1325"/>
  <c r="R1325"/>
  <c r="P1325"/>
  <c r="BI1320"/>
  <c r="BH1320"/>
  <c r="BG1320"/>
  <c r="BF1320"/>
  <c r="T1320"/>
  <c r="R1320"/>
  <c r="P1320"/>
  <c r="BI1317"/>
  <c r="BH1317"/>
  <c r="BG1317"/>
  <c r="BF1317"/>
  <c r="T1317"/>
  <c r="R1317"/>
  <c r="P1317"/>
  <c r="BI1310"/>
  <c r="BH1310"/>
  <c r="BG1310"/>
  <c r="BF1310"/>
  <c r="T1310"/>
  <c r="R1310"/>
  <c r="P1310"/>
  <c r="BI1303"/>
  <c r="BH1303"/>
  <c r="BG1303"/>
  <c r="BF1303"/>
  <c r="T1303"/>
  <c r="R1303"/>
  <c r="P1303"/>
  <c r="BI1296"/>
  <c r="BH1296"/>
  <c r="BG1296"/>
  <c r="BF1296"/>
  <c r="T1296"/>
  <c r="R1296"/>
  <c r="P1296"/>
  <c r="BI1293"/>
  <c r="BH1293"/>
  <c r="BG1293"/>
  <c r="BF1293"/>
  <c r="T1293"/>
  <c r="R1293"/>
  <c r="P1293"/>
  <c r="BI1283"/>
  <c r="BH1283"/>
  <c r="BG1283"/>
  <c r="BF1283"/>
  <c r="T1283"/>
  <c r="R1283"/>
  <c r="P1283"/>
  <c r="BI1281"/>
  <c r="BH1281"/>
  <c r="BG1281"/>
  <c r="BF1281"/>
  <c r="T1281"/>
  <c r="R1281"/>
  <c r="P1281"/>
  <c r="BI1278"/>
  <c r="BH1278"/>
  <c r="BG1278"/>
  <c r="BF1278"/>
  <c r="T1278"/>
  <c r="R1278"/>
  <c r="P1278"/>
  <c r="BI1271"/>
  <c r="BH1271"/>
  <c r="BG1271"/>
  <c r="BF1271"/>
  <c r="T1271"/>
  <c r="R1271"/>
  <c r="P1271"/>
  <c r="BI1264"/>
  <c r="BH1264"/>
  <c r="BG1264"/>
  <c r="BF1264"/>
  <c r="T1264"/>
  <c r="R1264"/>
  <c r="P1264"/>
  <c r="BI1260"/>
  <c r="BH1260"/>
  <c r="BG1260"/>
  <c r="BF1260"/>
  <c r="T1260"/>
  <c r="R1260"/>
  <c r="P1260"/>
  <c r="BI1254"/>
  <c r="BH1254"/>
  <c r="BG1254"/>
  <c r="BF1254"/>
  <c r="T1254"/>
  <c r="R1254"/>
  <c r="P1254"/>
  <c r="BI1250"/>
  <c r="BH1250"/>
  <c r="BG1250"/>
  <c r="BF1250"/>
  <c r="T1250"/>
  <c r="R1250"/>
  <c r="P1250"/>
  <c r="BI1244"/>
  <c r="BH1244"/>
  <c r="BG1244"/>
  <c r="BF1244"/>
  <c r="T1244"/>
  <c r="R1244"/>
  <c r="P1244"/>
  <c r="BI1241"/>
  <c r="BH1241"/>
  <c r="BG1241"/>
  <c r="BF1241"/>
  <c r="T1241"/>
  <c r="R1241"/>
  <c r="P1241"/>
  <c r="BI1238"/>
  <c r="BH1238"/>
  <c r="BG1238"/>
  <c r="BF1238"/>
  <c r="T1238"/>
  <c r="R1238"/>
  <c r="P1238"/>
  <c r="BI1226"/>
  <c r="BH1226"/>
  <c r="BG1226"/>
  <c r="BF1226"/>
  <c r="T1226"/>
  <c r="R1226"/>
  <c r="P1226"/>
  <c r="BI1220"/>
  <c r="BH1220"/>
  <c r="BG1220"/>
  <c r="BF1220"/>
  <c r="T1220"/>
  <c r="R1220"/>
  <c r="P1220"/>
  <c r="BI1217"/>
  <c r="BH1217"/>
  <c r="BG1217"/>
  <c r="BF1217"/>
  <c r="T1217"/>
  <c r="R1217"/>
  <c r="P1217"/>
  <c r="BI1214"/>
  <c r="BH1214"/>
  <c r="BG1214"/>
  <c r="BF1214"/>
  <c r="T1214"/>
  <c r="R1214"/>
  <c r="P1214"/>
  <c r="BI1211"/>
  <c r="BH1211"/>
  <c r="BG1211"/>
  <c r="BF1211"/>
  <c r="T1211"/>
  <c r="R1211"/>
  <c r="P1211"/>
  <c r="BI1208"/>
  <c r="BH1208"/>
  <c r="BG1208"/>
  <c r="BF1208"/>
  <c r="T1208"/>
  <c r="R1208"/>
  <c r="P1208"/>
  <c r="BI1205"/>
  <c r="BH1205"/>
  <c r="BG1205"/>
  <c r="BF1205"/>
  <c r="T1205"/>
  <c r="R1205"/>
  <c r="P1205"/>
  <c r="BI1202"/>
  <c r="BH1202"/>
  <c r="BG1202"/>
  <c r="BF1202"/>
  <c r="T1202"/>
  <c r="R1202"/>
  <c r="P1202"/>
  <c r="BI1199"/>
  <c r="BH1199"/>
  <c r="BG1199"/>
  <c r="BF1199"/>
  <c r="T1199"/>
  <c r="R1199"/>
  <c r="P1199"/>
  <c r="BI1196"/>
  <c r="BH1196"/>
  <c r="BG1196"/>
  <c r="BF1196"/>
  <c r="T1196"/>
  <c r="R1196"/>
  <c r="P1196"/>
  <c r="BI1190"/>
  <c r="BH1190"/>
  <c r="BG1190"/>
  <c r="BF1190"/>
  <c r="T1190"/>
  <c r="R1190"/>
  <c r="P1190"/>
  <c r="BI1184"/>
  <c r="BH1184"/>
  <c r="BG1184"/>
  <c r="BF1184"/>
  <c r="T1184"/>
  <c r="R1184"/>
  <c r="P1184"/>
  <c r="BI1174"/>
  <c r="BH1174"/>
  <c r="BG1174"/>
  <c r="BF1174"/>
  <c r="T1174"/>
  <c r="R1174"/>
  <c r="P1174"/>
  <c r="BI1146"/>
  <c r="BH1146"/>
  <c r="BG1146"/>
  <c r="BF1146"/>
  <c r="T1146"/>
  <c r="R1146"/>
  <c r="P1146"/>
  <c r="BI1142"/>
  <c r="BH1142"/>
  <c r="BG1142"/>
  <c r="BF1142"/>
  <c r="T1142"/>
  <c r="R1142"/>
  <c r="P1142"/>
  <c r="BI1137"/>
  <c r="BH1137"/>
  <c r="BG1137"/>
  <c r="BF1137"/>
  <c r="T1137"/>
  <c r="R1137"/>
  <c r="P1137"/>
  <c r="BI1133"/>
  <c r="BH1133"/>
  <c r="BG1133"/>
  <c r="BF1133"/>
  <c r="T1133"/>
  <c r="R1133"/>
  <c r="P1133"/>
  <c r="BI1130"/>
  <c r="BH1130"/>
  <c r="BG1130"/>
  <c r="BF1130"/>
  <c r="T1130"/>
  <c r="R1130"/>
  <c r="P1130"/>
  <c r="BI1127"/>
  <c r="BH1127"/>
  <c r="BG1127"/>
  <c r="BF1127"/>
  <c r="T1127"/>
  <c r="R1127"/>
  <c r="P1127"/>
  <c r="BI1124"/>
  <c r="BH1124"/>
  <c r="BG1124"/>
  <c r="BF1124"/>
  <c r="T1124"/>
  <c r="R1124"/>
  <c r="P1124"/>
  <c r="BI1121"/>
  <c r="BH1121"/>
  <c r="BG1121"/>
  <c r="BF1121"/>
  <c r="T1121"/>
  <c r="R1121"/>
  <c r="P1121"/>
  <c r="BI1114"/>
  <c r="BH1114"/>
  <c r="BG1114"/>
  <c r="BF1114"/>
  <c r="T1114"/>
  <c r="R1114"/>
  <c r="P1114"/>
  <c r="BI1112"/>
  <c r="BH1112"/>
  <c r="BG1112"/>
  <c r="BF1112"/>
  <c r="T1112"/>
  <c r="R1112"/>
  <c r="P1112"/>
  <c r="BI1110"/>
  <c r="BH1110"/>
  <c r="BG1110"/>
  <c r="BF1110"/>
  <c r="T1110"/>
  <c r="R1110"/>
  <c r="P1110"/>
  <c r="BI1106"/>
  <c r="BH1106"/>
  <c r="BG1106"/>
  <c r="BF1106"/>
  <c r="T1106"/>
  <c r="R1106"/>
  <c r="P1106"/>
  <c r="BI1103"/>
  <c r="BH1103"/>
  <c r="BG1103"/>
  <c r="BF1103"/>
  <c r="T1103"/>
  <c r="R1103"/>
  <c r="P1103"/>
  <c r="BI1100"/>
  <c r="BH1100"/>
  <c r="BG1100"/>
  <c r="BF1100"/>
  <c r="T1100"/>
  <c r="R1100"/>
  <c r="P1100"/>
  <c r="BI1094"/>
  <c r="BH1094"/>
  <c r="BG1094"/>
  <c r="BF1094"/>
  <c r="T1094"/>
  <c r="R1094"/>
  <c r="P1094"/>
  <c r="BI1091"/>
  <c r="BH1091"/>
  <c r="BG1091"/>
  <c r="BF1091"/>
  <c r="T1091"/>
  <c r="R1091"/>
  <c r="P1091"/>
  <c r="BI1084"/>
  <c r="BH1084"/>
  <c r="BG1084"/>
  <c r="BF1084"/>
  <c r="T1084"/>
  <c r="R1084"/>
  <c r="P1084"/>
  <c r="BI1081"/>
  <c r="BH1081"/>
  <c r="BG1081"/>
  <c r="BF1081"/>
  <c r="T1081"/>
  <c r="R1081"/>
  <c r="P1081"/>
  <c r="BI1078"/>
  <c r="BH1078"/>
  <c r="BG1078"/>
  <c r="BF1078"/>
  <c r="T1078"/>
  <c r="R1078"/>
  <c r="P1078"/>
  <c r="BI1075"/>
  <c r="BH1075"/>
  <c r="BG1075"/>
  <c r="BF1075"/>
  <c r="T1075"/>
  <c r="R1075"/>
  <c r="P1075"/>
  <c r="BI1070"/>
  <c r="BH1070"/>
  <c r="BG1070"/>
  <c r="BF1070"/>
  <c r="T1070"/>
  <c r="R1070"/>
  <c r="P1070"/>
  <c r="BI1066"/>
  <c r="BH1066"/>
  <c r="BG1066"/>
  <c r="BF1066"/>
  <c r="T1066"/>
  <c r="R1066"/>
  <c r="P1066"/>
  <c r="BI1062"/>
  <c r="BH1062"/>
  <c r="BG1062"/>
  <c r="BF1062"/>
  <c r="T1062"/>
  <c r="R1062"/>
  <c r="P1062"/>
  <c r="BI1058"/>
  <c r="BH1058"/>
  <c r="BG1058"/>
  <c r="BF1058"/>
  <c r="T1058"/>
  <c r="R1058"/>
  <c r="P1058"/>
  <c r="BI1055"/>
  <c r="BH1055"/>
  <c r="BG1055"/>
  <c r="BF1055"/>
  <c r="T1055"/>
  <c r="R1055"/>
  <c r="P1055"/>
  <c r="BI1053"/>
  <c r="BH1053"/>
  <c r="BG1053"/>
  <c r="BF1053"/>
  <c r="T1053"/>
  <c r="R1053"/>
  <c r="P1053"/>
  <c r="BI1047"/>
  <c r="BH1047"/>
  <c r="BG1047"/>
  <c r="BF1047"/>
  <c r="T1047"/>
  <c r="R1047"/>
  <c r="P1047"/>
  <c r="BI1039"/>
  <c r="BH1039"/>
  <c r="BG1039"/>
  <c r="BF1039"/>
  <c r="T1039"/>
  <c r="R1039"/>
  <c r="P1039"/>
  <c r="BI1033"/>
  <c r="BH1033"/>
  <c r="BG1033"/>
  <c r="BF1033"/>
  <c r="T1033"/>
  <c r="R1033"/>
  <c r="P1033"/>
  <c r="BI1028"/>
  <c r="BH1028"/>
  <c r="BG1028"/>
  <c r="BF1028"/>
  <c r="T1028"/>
  <c r="R1028"/>
  <c r="P1028"/>
  <c r="BI1022"/>
  <c r="BH1022"/>
  <c r="BG1022"/>
  <c r="BF1022"/>
  <c r="T1022"/>
  <c r="R1022"/>
  <c r="P1022"/>
  <c r="BI1016"/>
  <c r="BH1016"/>
  <c r="BG1016"/>
  <c r="BF1016"/>
  <c r="T1016"/>
  <c r="R1016"/>
  <c r="P1016"/>
  <c r="BI1010"/>
  <c r="BH1010"/>
  <c r="BG1010"/>
  <c r="BF1010"/>
  <c r="T1010"/>
  <c r="R1010"/>
  <c r="P1010"/>
  <c r="BI1004"/>
  <c r="BH1004"/>
  <c r="BG1004"/>
  <c r="BF1004"/>
  <c r="T1004"/>
  <c r="R1004"/>
  <c r="P1004"/>
  <c r="BI996"/>
  <c r="BH996"/>
  <c r="BG996"/>
  <c r="BF996"/>
  <c r="T996"/>
  <c r="R996"/>
  <c r="P996"/>
  <c r="BI988"/>
  <c r="BH988"/>
  <c r="BG988"/>
  <c r="BF988"/>
  <c r="T988"/>
  <c r="R988"/>
  <c r="P988"/>
  <c r="BI982"/>
  <c r="BH982"/>
  <c r="BG982"/>
  <c r="BF982"/>
  <c r="T982"/>
  <c r="R982"/>
  <c r="P982"/>
  <c r="BI974"/>
  <c r="BH974"/>
  <c r="BG974"/>
  <c r="BF974"/>
  <c r="T974"/>
  <c r="R974"/>
  <c r="P974"/>
  <c r="BI966"/>
  <c r="BH966"/>
  <c r="BG966"/>
  <c r="BF966"/>
  <c r="T966"/>
  <c r="R966"/>
  <c r="P966"/>
  <c r="BI961"/>
  <c r="BH961"/>
  <c r="BG961"/>
  <c r="BF961"/>
  <c r="T961"/>
  <c r="R961"/>
  <c r="P961"/>
  <c r="BI956"/>
  <c r="BH956"/>
  <c r="BG956"/>
  <c r="BF956"/>
  <c r="T956"/>
  <c r="R956"/>
  <c r="P956"/>
  <c r="BI951"/>
  <c r="BH951"/>
  <c r="BG951"/>
  <c r="BF951"/>
  <c r="T951"/>
  <c r="R951"/>
  <c r="P951"/>
  <c r="BI946"/>
  <c r="BH946"/>
  <c r="BG946"/>
  <c r="BF946"/>
  <c r="T946"/>
  <c r="R946"/>
  <c r="P946"/>
  <c r="BI938"/>
  <c r="BH938"/>
  <c r="BG938"/>
  <c r="BF938"/>
  <c r="T938"/>
  <c r="R938"/>
  <c r="P938"/>
  <c r="BI934"/>
  <c r="BH934"/>
  <c r="BG934"/>
  <c r="BF934"/>
  <c r="T934"/>
  <c r="R934"/>
  <c r="P934"/>
  <c r="BI930"/>
  <c r="BH930"/>
  <c r="BG930"/>
  <c r="BF930"/>
  <c r="T930"/>
  <c r="R930"/>
  <c r="P930"/>
  <c r="BI927"/>
  <c r="BH927"/>
  <c r="BG927"/>
  <c r="BF927"/>
  <c r="T927"/>
  <c r="R927"/>
  <c r="P927"/>
  <c r="BI925"/>
  <c r="BH925"/>
  <c r="BG925"/>
  <c r="BF925"/>
  <c r="T925"/>
  <c r="R925"/>
  <c r="P925"/>
  <c r="BI922"/>
  <c r="BH922"/>
  <c r="BG922"/>
  <c r="BF922"/>
  <c r="T922"/>
  <c r="R922"/>
  <c r="P922"/>
  <c r="BI914"/>
  <c r="BH914"/>
  <c r="BG914"/>
  <c r="BF914"/>
  <c r="T914"/>
  <c r="R914"/>
  <c r="P914"/>
  <c r="BI906"/>
  <c r="BH906"/>
  <c r="BG906"/>
  <c r="BF906"/>
  <c r="T906"/>
  <c r="R906"/>
  <c r="P906"/>
  <c r="BI899"/>
  <c r="BH899"/>
  <c r="BG899"/>
  <c r="BF899"/>
  <c r="T899"/>
  <c r="R899"/>
  <c r="P899"/>
  <c r="BI897"/>
  <c r="BH897"/>
  <c r="BG897"/>
  <c r="BF897"/>
  <c r="T897"/>
  <c r="R897"/>
  <c r="P897"/>
  <c r="BI894"/>
  <c r="BH894"/>
  <c r="BG894"/>
  <c r="BF894"/>
  <c r="T894"/>
  <c r="R894"/>
  <c r="P894"/>
  <c r="BI891"/>
  <c r="BH891"/>
  <c r="BG891"/>
  <c r="BF891"/>
  <c r="T891"/>
  <c r="R891"/>
  <c r="P891"/>
  <c r="BI887"/>
  <c r="BH887"/>
  <c r="BG887"/>
  <c r="BF887"/>
  <c r="T887"/>
  <c r="R887"/>
  <c r="P887"/>
  <c r="BI884"/>
  <c r="BH884"/>
  <c r="BG884"/>
  <c r="BF884"/>
  <c r="T884"/>
  <c r="R884"/>
  <c r="P884"/>
  <c r="BI880"/>
  <c r="BH880"/>
  <c r="BG880"/>
  <c r="BF880"/>
  <c r="T880"/>
  <c r="R880"/>
  <c r="P880"/>
  <c r="BI874"/>
  <c r="BH874"/>
  <c r="BG874"/>
  <c r="BF874"/>
  <c r="T874"/>
  <c r="R874"/>
  <c r="P874"/>
  <c r="BI870"/>
  <c r="BH870"/>
  <c r="BG870"/>
  <c r="BF870"/>
  <c r="T870"/>
  <c r="R870"/>
  <c r="P870"/>
  <c r="BI864"/>
  <c r="BH864"/>
  <c r="BG864"/>
  <c r="BF864"/>
  <c r="T864"/>
  <c r="R864"/>
  <c r="P864"/>
  <c r="BI861"/>
  <c r="BH861"/>
  <c r="BG861"/>
  <c r="BF861"/>
  <c r="T861"/>
  <c r="R861"/>
  <c r="P861"/>
  <c r="BI854"/>
  <c r="BH854"/>
  <c r="BG854"/>
  <c r="BF854"/>
  <c r="T854"/>
  <c r="R854"/>
  <c r="P854"/>
  <c r="BI851"/>
  <c r="BH851"/>
  <c r="BG851"/>
  <c r="BF851"/>
  <c r="T851"/>
  <c r="R851"/>
  <c r="P851"/>
  <c r="BI848"/>
  <c r="BH848"/>
  <c r="BG848"/>
  <c r="BF848"/>
  <c r="T848"/>
  <c r="R848"/>
  <c r="P848"/>
  <c r="BI845"/>
  <c r="BH845"/>
  <c r="BG845"/>
  <c r="BF845"/>
  <c r="T845"/>
  <c r="R845"/>
  <c r="P845"/>
  <c r="BI839"/>
  <c r="BH839"/>
  <c r="BG839"/>
  <c r="BF839"/>
  <c r="T839"/>
  <c r="R839"/>
  <c r="P839"/>
  <c r="BI837"/>
  <c r="BH837"/>
  <c r="BG837"/>
  <c r="BF837"/>
  <c r="T837"/>
  <c r="R837"/>
  <c r="P837"/>
  <c r="BI834"/>
  <c r="BH834"/>
  <c r="BG834"/>
  <c r="BF834"/>
  <c r="T834"/>
  <c r="R834"/>
  <c r="P834"/>
  <c r="BI831"/>
  <c r="BH831"/>
  <c r="BG831"/>
  <c r="BF831"/>
  <c r="T831"/>
  <c r="R831"/>
  <c r="P831"/>
  <c r="BI828"/>
  <c r="BH828"/>
  <c r="BG828"/>
  <c r="BF828"/>
  <c r="T828"/>
  <c r="R828"/>
  <c r="P828"/>
  <c r="BI825"/>
  <c r="BH825"/>
  <c r="BG825"/>
  <c r="BF825"/>
  <c r="T825"/>
  <c r="R825"/>
  <c r="P825"/>
  <c r="BI822"/>
  <c r="BH822"/>
  <c r="BG822"/>
  <c r="BF822"/>
  <c r="T822"/>
  <c r="R822"/>
  <c r="P822"/>
  <c r="BI811"/>
  <c r="BH811"/>
  <c r="BG811"/>
  <c r="BF811"/>
  <c r="T811"/>
  <c r="R811"/>
  <c r="P811"/>
  <c r="BI809"/>
  <c r="BH809"/>
  <c r="BG809"/>
  <c r="BF809"/>
  <c r="T809"/>
  <c r="R809"/>
  <c r="P809"/>
  <c r="BI806"/>
  <c r="BH806"/>
  <c r="BG806"/>
  <c r="BF806"/>
  <c r="T806"/>
  <c r="R806"/>
  <c r="P806"/>
  <c r="BI803"/>
  <c r="BH803"/>
  <c r="BG803"/>
  <c r="BF803"/>
  <c r="T803"/>
  <c r="R803"/>
  <c r="P803"/>
  <c r="BI801"/>
  <c r="BH801"/>
  <c r="BG801"/>
  <c r="BF801"/>
  <c r="T801"/>
  <c r="R801"/>
  <c r="P801"/>
  <c r="BI798"/>
  <c r="BH798"/>
  <c r="BG798"/>
  <c r="BF798"/>
  <c r="T798"/>
  <c r="R798"/>
  <c r="P798"/>
  <c r="BI795"/>
  <c r="BH795"/>
  <c r="BG795"/>
  <c r="BF795"/>
  <c r="T795"/>
  <c r="R795"/>
  <c r="P795"/>
  <c r="BI792"/>
  <c r="BH792"/>
  <c r="BG792"/>
  <c r="BF792"/>
  <c r="T792"/>
  <c r="R792"/>
  <c r="P792"/>
  <c r="BI789"/>
  <c r="BH789"/>
  <c r="BG789"/>
  <c r="BF789"/>
  <c r="T789"/>
  <c r="R789"/>
  <c r="P789"/>
  <c r="BI786"/>
  <c r="BH786"/>
  <c r="BG786"/>
  <c r="BF786"/>
  <c r="T786"/>
  <c r="R786"/>
  <c r="P786"/>
  <c r="BI783"/>
  <c r="BH783"/>
  <c r="BG783"/>
  <c r="BF783"/>
  <c r="T783"/>
  <c r="R783"/>
  <c r="P783"/>
  <c r="BI780"/>
  <c r="BH780"/>
  <c r="BG780"/>
  <c r="BF780"/>
  <c r="T780"/>
  <c r="R780"/>
  <c r="P780"/>
  <c r="BI777"/>
  <c r="BH777"/>
  <c r="BG777"/>
  <c r="BF777"/>
  <c r="T777"/>
  <c r="R777"/>
  <c r="P777"/>
  <c r="BI774"/>
  <c r="BH774"/>
  <c r="BG774"/>
  <c r="BF774"/>
  <c r="T774"/>
  <c r="R774"/>
  <c r="P774"/>
  <c r="BI772"/>
  <c r="BH772"/>
  <c r="BG772"/>
  <c r="BF772"/>
  <c r="T772"/>
  <c r="R772"/>
  <c r="P772"/>
  <c r="BI763"/>
  <c r="BH763"/>
  <c r="BG763"/>
  <c r="BF763"/>
  <c r="T763"/>
  <c r="R763"/>
  <c r="P763"/>
  <c r="BI754"/>
  <c r="BH754"/>
  <c r="BG754"/>
  <c r="BF754"/>
  <c r="T754"/>
  <c r="R754"/>
  <c r="P754"/>
  <c r="BI744"/>
  <c r="BH744"/>
  <c r="BG744"/>
  <c r="BF744"/>
  <c r="T744"/>
  <c r="R744"/>
  <c r="P744"/>
  <c r="BI735"/>
  <c r="BH735"/>
  <c r="BG735"/>
  <c r="BF735"/>
  <c r="T735"/>
  <c r="R735"/>
  <c r="P735"/>
  <c r="BI726"/>
  <c r="BH726"/>
  <c r="BG726"/>
  <c r="BF726"/>
  <c r="T726"/>
  <c r="R726"/>
  <c r="P726"/>
  <c r="BI722"/>
  <c r="BH722"/>
  <c r="BG722"/>
  <c r="BF722"/>
  <c r="T722"/>
  <c r="R722"/>
  <c r="P722"/>
  <c r="BI720"/>
  <c r="BH720"/>
  <c r="BG720"/>
  <c r="BF720"/>
  <c r="T720"/>
  <c r="R720"/>
  <c r="P720"/>
  <c r="BI716"/>
  <c r="BH716"/>
  <c r="BG716"/>
  <c r="BF716"/>
  <c r="T716"/>
  <c r="R716"/>
  <c r="P716"/>
  <c r="BI712"/>
  <c r="BH712"/>
  <c r="BG712"/>
  <c r="BF712"/>
  <c r="T712"/>
  <c r="R712"/>
  <c r="P712"/>
  <c r="BI708"/>
  <c r="BH708"/>
  <c r="BG708"/>
  <c r="BF708"/>
  <c r="T708"/>
  <c r="R708"/>
  <c r="P708"/>
  <c r="BI706"/>
  <c r="BH706"/>
  <c r="BG706"/>
  <c r="BF706"/>
  <c r="T706"/>
  <c r="R706"/>
  <c r="P706"/>
  <c r="BI691"/>
  <c r="BH691"/>
  <c r="BG691"/>
  <c r="BF691"/>
  <c r="T691"/>
  <c r="R691"/>
  <c r="P691"/>
  <c r="BI689"/>
  <c r="BH689"/>
  <c r="BG689"/>
  <c r="BF689"/>
  <c r="T689"/>
  <c r="R689"/>
  <c r="P689"/>
  <c r="BI682"/>
  <c r="BH682"/>
  <c r="BG682"/>
  <c r="BF682"/>
  <c r="T682"/>
  <c r="R682"/>
  <c r="P682"/>
  <c r="BI679"/>
  <c r="BH679"/>
  <c r="BG679"/>
  <c r="BF679"/>
  <c r="T679"/>
  <c r="R679"/>
  <c r="P679"/>
  <c r="BI675"/>
  <c r="BH675"/>
  <c r="BG675"/>
  <c r="BF675"/>
  <c r="T675"/>
  <c r="R675"/>
  <c r="P675"/>
  <c r="BI672"/>
  <c r="BH672"/>
  <c r="BG672"/>
  <c r="BF672"/>
  <c r="T672"/>
  <c r="R672"/>
  <c r="P672"/>
  <c r="BI668"/>
  <c r="BH668"/>
  <c r="BG668"/>
  <c r="BF668"/>
  <c r="T668"/>
  <c r="R668"/>
  <c r="P668"/>
  <c r="BI664"/>
  <c r="BH664"/>
  <c r="BG664"/>
  <c r="BF664"/>
  <c r="T664"/>
  <c r="R664"/>
  <c r="P664"/>
  <c r="BI658"/>
  <c r="BH658"/>
  <c r="BG658"/>
  <c r="BF658"/>
  <c r="T658"/>
  <c r="R658"/>
  <c r="P658"/>
  <c r="BI655"/>
  <c r="BH655"/>
  <c r="BG655"/>
  <c r="BF655"/>
  <c r="T655"/>
  <c r="R655"/>
  <c r="P655"/>
  <c r="BI647"/>
  <c r="BH647"/>
  <c r="BG647"/>
  <c r="BF647"/>
  <c r="T647"/>
  <c r="T646"/>
  <c r="R647"/>
  <c r="R646"/>
  <c r="P647"/>
  <c r="P646"/>
  <c r="BI642"/>
  <c r="BH642"/>
  <c r="BG642"/>
  <c r="BF642"/>
  <c r="T642"/>
  <c r="R642"/>
  <c r="P642"/>
  <c r="BI638"/>
  <c r="BH638"/>
  <c r="BG638"/>
  <c r="BF638"/>
  <c r="T638"/>
  <c r="R638"/>
  <c r="P638"/>
  <c r="BI634"/>
  <c r="BH634"/>
  <c r="BG634"/>
  <c r="BF634"/>
  <c r="T634"/>
  <c r="R634"/>
  <c r="P634"/>
  <c r="BI630"/>
  <c r="BH630"/>
  <c r="BG630"/>
  <c r="BF630"/>
  <c r="T630"/>
  <c r="R630"/>
  <c r="P630"/>
  <c r="BI626"/>
  <c r="BH626"/>
  <c r="BG626"/>
  <c r="BF626"/>
  <c r="T626"/>
  <c r="R626"/>
  <c r="P626"/>
  <c r="BI620"/>
  <c r="BH620"/>
  <c r="BG620"/>
  <c r="BF620"/>
  <c r="T620"/>
  <c r="R620"/>
  <c r="P620"/>
  <c r="BI614"/>
  <c r="BH614"/>
  <c r="BG614"/>
  <c r="BF614"/>
  <c r="T614"/>
  <c r="R614"/>
  <c r="P614"/>
  <c r="BI606"/>
  <c r="BH606"/>
  <c r="BG606"/>
  <c r="BF606"/>
  <c r="T606"/>
  <c r="R606"/>
  <c r="P606"/>
  <c r="BI601"/>
  <c r="BH601"/>
  <c r="BG601"/>
  <c r="BF601"/>
  <c r="T601"/>
  <c r="R601"/>
  <c r="P601"/>
  <c r="BI590"/>
  <c r="BH590"/>
  <c r="BG590"/>
  <c r="BF590"/>
  <c r="T590"/>
  <c r="R590"/>
  <c r="P590"/>
  <c r="BI575"/>
  <c r="BH575"/>
  <c r="BG575"/>
  <c r="BF575"/>
  <c r="T575"/>
  <c r="R575"/>
  <c r="P575"/>
  <c r="BI566"/>
  <c r="BH566"/>
  <c r="BG566"/>
  <c r="BF566"/>
  <c r="T566"/>
  <c r="R566"/>
  <c r="P566"/>
  <c r="BI560"/>
  <c r="BH560"/>
  <c r="BG560"/>
  <c r="BF560"/>
  <c r="T560"/>
  <c r="R560"/>
  <c r="P560"/>
  <c r="BI551"/>
  <c r="BH551"/>
  <c r="BG551"/>
  <c r="BF551"/>
  <c r="T551"/>
  <c r="R551"/>
  <c r="P551"/>
  <c r="BI543"/>
  <c r="BH543"/>
  <c r="BG543"/>
  <c r="BF543"/>
  <c r="T543"/>
  <c r="R543"/>
  <c r="P543"/>
  <c r="BI503"/>
  <c r="BH503"/>
  <c r="BG503"/>
  <c r="BF503"/>
  <c r="T503"/>
  <c r="R503"/>
  <c r="P503"/>
  <c r="BI496"/>
  <c r="BH496"/>
  <c r="BG496"/>
  <c r="BF496"/>
  <c r="T496"/>
  <c r="R496"/>
  <c r="P496"/>
  <c r="BI483"/>
  <c r="BH483"/>
  <c r="BG483"/>
  <c r="BF483"/>
  <c r="T483"/>
  <c r="R483"/>
  <c r="P483"/>
  <c r="BI475"/>
  <c r="BH475"/>
  <c r="BG475"/>
  <c r="BF475"/>
  <c r="T475"/>
  <c r="R475"/>
  <c r="P475"/>
  <c r="BI469"/>
  <c r="BH469"/>
  <c r="BG469"/>
  <c r="BF469"/>
  <c r="T469"/>
  <c r="R469"/>
  <c r="P469"/>
  <c r="BI464"/>
  <c r="BH464"/>
  <c r="BG464"/>
  <c r="BF464"/>
  <c r="T464"/>
  <c r="R464"/>
  <c r="P464"/>
  <c r="BI458"/>
  <c r="BH458"/>
  <c r="BG458"/>
  <c r="BF458"/>
  <c r="T458"/>
  <c r="R458"/>
  <c r="P458"/>
  <c r="BI453"/>
  <c r="BH453"/>
  <c r="BG453"/>
  <c r="BF453"/>
  <c r="T453"/>
  <c r="R453"/>
  <c r="P453"/>
  <c r="BI441"/>
  <c r="BH441"/>
  <c r="BG441"/>
  <c r="BF441"/>
  <c r="T441"/>
  <c r="R441"/>
  <c r="P441"/>
  <c r="BI431"/>
  <c r="BH431"/>
  <c r="BG431"/>
  <c r="BF431"/>
  <c r="T431"/>
  <c r="R431"/>
  <c r="P431"/>
  <c r="BI420"/>
  <c r="BH420"/>
  <c r="BG420"/>
  <c r="BF420"/>
  <c r="T420"/>
  <c r="R420"/>
  <c r="P420"/>
  <c r="BI415"/>
  <c r="BH415"/>
  <c r="BG415"/>
  <c r="BF415"/>
  <c r="T415"/>
  <c r="R415"/>
  <c r="P415"/>
  <c r="BI411"/>
  <c r="BH411"/>
  <c r="BG411"/>
  <c r="BF411"/>
  <c r="T411"/>
  <c r="R411"/>
  <c r="P411"/>
  <c r="BI407"/>
  <c r="BH407"/>
  <c r="BG407"/>
  <c r="BF407"/>
  <c r="T407"/>
  <c r="R407"/>
  <c r="P407"/>
  <c r="BI403"/>
  <c r="BH403"/>
  <c r="BG403"/>
  <c r="BF403"/>
  <c r="T403"/>
  <c r="R403"/>
  <c r="P403"/>
  <c r="BI399"/>
  <c r="BH399"/>
  <c r="BG399"/>
  <c r="BF399"/>
  <c r="T399"/>
  <c r="R399"/>
  <c r="P399"/>
  <c r="BI395"/>
  <c r="BH395"/>
  <c r="BG395"/>
  <c r="BF395"/>
  <c r="T395"/>
  <c r="R395"/>
  <c r="P395"/>
  <c r="BI391"/>
  <c r="BH391"/>
  <c r="BG391"/>
  <c r="BF391"/>
  <c r="T391"/>
  <c r="R391"/>
  <c r="P391"/>
  <c r="BI386"/>
  <c r="BH386"/>
  <c r="BG386"/>
  <c r="BF386"/>
  <c r="T386"/>
  <c r="R386"/>
  <c r="P386"/>
  <c r="BI348"/>
  <c r="BH348"/>
  <c r="BG348"/>
  <c r="BF348"/>
  <c r="T348"/>
  <c r="R348"/>
  <c r="P348"/>
  <c r="BI343"/>
  <c r="BH343"/>
  <c r="BG343"/>
  <c r="BF343"/>
  <c r="T343"/>
  <c r="R343"/>
  <c r="P343"/>
  <c r="BI339"/>
  <c r="BH339"/>
  <c r="BG339"/>
  <c r="BF339"/>
  <c r="T339"/>
  <c r="R339"/>
  <c r="P339"/>
  <c r="BI335"/>
  <c r="BH335"/>
  <c r="BG335"/>
  <c r="BF335"/>
  <c r="T335"/>
  <c r="R335"/>
  <c r="P335"/>
  <c r="BI331"/>
  <c r="BH331"/>
  <c r="BG331"/>
  <c r="BF331"/>
  <c r="T331"/>
  <c r="R331"/>
  <c r="P331"/>
  <c r="BI322"/>
  <c r="BH322"/>
  <c r="BG322"/>
  <c r="BF322"/>
  <c r="T322"/>
  <c r="R322"/>
  <c r="P322"/>
  <c r="BI273"/>
  <c r="BH273"/>
  <c r="BG273"/>
  <c r="BF273"/>
  <c r="T273"/>
  <c r="R273"/>
  <c r="P273"/>
  <c r="BI265"/>
  <c r="BH265"/>
  <c r="BG265"/>
  <c r="BF265"/>
  <c r="T265"/>
  <c r="R265"/>
  <c r="P265"/>
  <c r="BI260"/>
  <c r="BH260"/>
  <c r="BG260"/>
  <c r="BF260"/>
  <c r="T260"/>
  <c r="R260"/>
  <c r="P260"/>
  <c r="BI254"/>
  <c r="BH254"/>
  <c r="BG254"/>
  <c r="BF254"/>
  <c r="T254"/>
  <c r="R254"/>
  <c r="P254"/>
  <c r="BI247"/>
  <c r="BH247"/>
  <c r="BG247"/>
  <c r="BF247"/>
  <c r="T247"/>
  <c r="R247"/>
  <c r="P247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18"/>
  <c r="BH218"/>
  <c r="BG218"/>
  <c r="BF218"/>
  <c r="T218"/>
  <c r="R218"/>
  <c r="P218"/>
  <c r="BI211"/>
  <c r="BH211"/>
  <c r="BG211"/>
  <c r="BF211"/>
  <c r="T211"/>
  <c r="R211"/>
  <c r="P211"/>
  <c r="BI209"/>
  <c r="BH209"/>
  <c r="BG209"/>
  <c r="BF209"/>
  <c r="T209"/>
  <c r="R209"/>
  <c r="P209"/>
  <c r="BI204"/>
  <c r="BH204"/>
  <c r="BG204"/>
  <c r="BF204"/>
  <c r="T204"/>
  <c r="R204"/>
  <c r="P204"/>
  <c r="BI194"/>
  <c r="BH194"/>
  <c r="BG194"/>
  <c r="BF194"/>
  <c r="T194"/>
  <c r="R194"/>
  <c r="P194"/>
  <c r="BI188"/>
  <c r="BH188"/>
  <c r="BG188"/>
  <c r="BF188"/>
  <c r="T188"/>
  <c r="R188"/>
  <c r="P188"/>
  <c r="BI178"/>
  <c r="BH178"/>
  <c r="BG178"/>
  <c r="BF178"/>
  <c r="T178"/>
  <c r="R178"/>
  <c r="P178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0"/>
  <c r="BH130"/>
  <c r="BG130"/>
  <c r="BF130"/>
  <c r="T130"/>
  <c r="R130"/>
  <c r="P130"/>
  <c r="BI120"/>
  <c r="BH120"/>
  <c r="BG120"/>
  <c r="BF120"/>
  <c r="T120"/>
  <c r="R120"/>
  <c r="P120"/>
  <c r="BI114"/>
  <c r="BH114"/>
  <c r="BG114"/>
  <c r="BF114"/>
  <c r="T114"/>
  <c r="R114"/>
  <c r="P114"/>
  <c r="F106"/>
  <c r="F104"/>
  <c r="E102"/>
  <c r="F54"/>
  <c r="F52"/>
  <c r="E50"/>
  <c r="J24"/>
  <c r="E24"/>
  <c r="J107"/>
  <c r="J23"/>
  <c r="J21"/>
  <c r="E21"/>
  <c r="J106"/>
  <c r="J20"/>
  <c r="J18"/>
  <c r="E18"/>
  <c r="F55"/>
  <c r="J17"/>
  <c r="J12"/>
  <c r="J52"/>
  <c r="E7"/>
  <c r="E48"/>
  <c i="2" r="J37"/>
  <c r="J36"/>
  <c i="1" r="AY55"/>
  <c i="2" r="J35"/>
  <c i="1" r="AX55"/>
  <c i="2" r="BI588"/>
  <c r="BH588"/>
  <c r="BG588"/>
  <c r="BF588"/>
  <c r="T588"/>
  <c r="T587"/>
  <c r="R588"/>
  <c r="R587"/>
  <c r="P588"/>
  <c r="P587"/>
  <c r="BI583"/>
  <c r="BH583"/>
  <c r="BG583"/>
  <c r="BF583"/>
  <c r="T583"/>
  <c r="T582"/>
  <c r="R583"/>
  <c r="R582"/>
  <c r="P583"/>
  <c r="P582"/>
  <c r="BI579"/>
  <c r="BH579"/>
  <c r="BG579"/>
  <c r="BF579"/>
  <c r="T579"/>
  <c r="R579"/>
  <c r="P579"/>
  <c r="BI576"/>
  <c r="BH576"/>
  <c r="BG576"/>
  <c r="BF576"/>
  <c r="T576"/>
  <c r="R576"/>
  <c r="P576"/>
  <c r="BI571"/>
  <c r="BH571"/>
  <c r="BG571"/>
  <c r="BF571"/>
  <c r="T571"/>
  <c r="T570"/>
  <c r="R571"/>
  <c r="R570"/>
  <c r="P571"/>
  <c r="P570"/>
  <c r="BI567"/>
  <c r="BH567"/>
  <c r="BG567"/>
  <c r="BF567"/>
  <c r="T567"/>
  <c r="R567"/>
  <c r="P567"/>
  <c r="BI560"/>
  <c r="BH560"/>
  <c r="BG560"/>
  <c r="BF560"/>
  <c r="T560"/>
  <c r="R560"/>
  <c r="P560"/>
  <c r="BI549"/>
  <c r="BH549"/>
  <c r="BG549"/>
  <c r="BF549"/>
  <c r="T549"/>
  <c r="R549"/>
  <c r="P549"/>
  <c r="BI545"/>
  <c r="BH545"/>
  <c r="BG545"/>
  <c r="BF545"/>
  <c r="T545"/>
  <c r="R545"/>
  <c r="P545"/>
  <c r="BI541"/>
  <c r="BH541"/>
  <c r="BG541"/>
  <c r="BF541"/>
  <c r="T541"/>
  <c r="R541"/>
  <c r="P541"/>
  <c r="BI537"/>
  <c r="BH537"/>
  <c r="BG537"/>
  <c r="BF537"/>
  <c r="T537"/>
  <c r="R537"/>
  <c r="P537"/>
  <c r="BI528"/>
  <c r="BH528"/>
  <c r="BG528"/>
  <c r="BF528"/>
  <c r="T528"/>
  <c r="R528"/>
  <c r="P528"/>
  <c r="BI524"/>
  <c r="BH524"/>
  <c r="BG524"/>
  <c r="BF524"/>
  <c r="T524"/>
  <c r="R524"/>
  <c r="P524"/>
  <c r="BI520"/>
  <c r="BH520"/>
  <c r="BG520"/>
  <c r="BF520"/>
  <c r="T520"/>
  <c r="R520"/>
  <c r="P520"/>
  <c r="BI515"/>
  <c r="BH515"/>
  <c r="BG515"/>
  <c r="BF515"/>
  <c r="T515"/>
  <c r="T514"/>
  <c r="R515"/>
  <c r="R514"/>
  <c r="P515"/>
  <c r="P514"/>
  <c r="BI510"/>
  <c r="BH510"/>
  <c r="BG510"/>
  <c r="BF510"/>
  <c r="T510"/>
  <c r="R510"/>
  <c r="P510"/>
  <c r="BI506"/>
  <c r="BH506"/>
  <c r="BG506"/>
  <c r="BF506"/>
  <c r="T506"/>
  <c r="R506"/>
  <c r="P506"/>
  <c r="BI502"/>
  <c r="BH502"/>
  <c r="BG502"/>
  <c r="BF502"/>
  <c r="T502"/>
  <c r="R502"/>
  <c r="P502"/>
  <c r="BI497"/>
  <c r="BH497"/>
  <c r="BG497"/>
  <c r="BF497"/>
  <c r="T497"/>
  <c r="R497"/>
  <c r="P497"/>
  <c r="BI490"/>
  <c r="BH490"/>
  <c r="BG490"/>
  <c r="BF490"/>
  <c r="T490"/>
  <c r="R490"/>
  <c r="P490"/>
  <c r="BI482"/>
  <c r="BH482"/>
  <c r="BG482"/>
  <c r="BF482"/>
  <c r="T482"/>
  <c r="R482"/>
  <c r="P482"/>
  <c r="BI479"/>
  <c r="BH479"/>
  <c r="BG479"/>
  <c r="BF479"/>
  <c r="T479"/>
  <c r="T478"/>
  <c r="R479"/>
  <c r="R478"/>
  <c r="P479"/>
  <c r="P478"/>
  <c r="BI476"/>
  <c r="BH476"/>
  <c r="BG476"/>
  <c r="BF476"/>
  <c r="T476"/>
  <c r="T475"/>
  <c r="R476"/>
  <c r="R475"/>
  <c r="P476"/>
  <c r="P475"/>
  <c r="BI473"/>
  <c r="BH473"/>
  <c r="BG473"/>
  <c r="BF473"/>
  <c r="T473"/>
  <c r="R473"/>
  <c r="P473"/>
  <c r="BI462"/>
  <c r="BH462"/>
  <c r="BG462"/>
  <c r="BF462"/>
  <c r="T462"/>
  <c r="R462"/>
  <c r="P462"/>
  <c r="BI459"/>
  <c r="BH459"/>
  <c r="BG459"/>
  <c r="BF459"/>
  <c r="T459"/>
  <c r="R459"/>
  <c r="P459"/>
  <c r="BI455"/>
  <c r="BH455"/>
  <c r="BG455"/>
  <c r="BF455"/>
  <c r="T455"/>
  <c r="T454"/>
  <c r="R455"/>
  <c r="R454"/>
  <c r="P455"/>
  <c r="P454"/>
  <c r="BI451"/>
  <c r="BH451"/>
  <c r="BG451"/>
  <c r="BF451"/>
  <c r="T451"/>
  <c r="R451"/>
  <c r="P451"/>
  <c r="BI448"/>
  <c r="BH448"/>
  <c r="BG448"/>
  <c r="BF448"/>
  <c r="T448"/>
  <c r="R448"/>
  <c r="P448"/>
  <c r="BI444"/>
  <c r="BH444"/>
  <c r="BG444"/>
  <c r="BF444"/>
  <c r="T444"/>
  <c r="R444"/>
  <c r="P444"/>
  <c r="BI441"/>
  <c r="BH441"/>
  <c r="BG441"/>
  <c r="BF441"/>
  <c r="T441"/>
  <c r="R441"/>
  <c r="P441"/>
  <c r="BI438"/>
  <c r="BH438"/>
  <c r="BG438"/>
  <c r="BF438"/>
  <c r="T438"/>
  <c r="R438"/>
  <c r="P438"/>
  <c r="BI428"/>
  <c r="BH428"/>
  <c r="BG428"/>
  <c r="BF428"/>
  <c r="T428"/>
  <c r="T427"/>
  <c r="R428"/>
  <c r="R427"/>
  <c r="P428"/>
  <c r="P427"/>
  <c r="BI419"/>
  <c r="BH419"/>
  <c r="BG419"/>
  <c r="BF419"/>
  <c r="T419"/>
  <c r="T418"/>
  <c r="R419"/>
  <c r="R418"/>
  <c r="P419"/>
  <c r="P418"/>
  <c r="BI415"/>
  <c r="BH415"/>
  <c r="BG415"/>
  <c r="BF415"/>
  <c r="T415"/>
  <c r="T414"/>
  <c r="R415"/>
  <c r="R414"/>
  <c r="P415"/>
  <c r="P414"/>
  <c r="BI410"/>
  <c r="BH410"/>
  <c r="BG410"/>
  <c r="BF410"/>
  <c r="T410"/>
  <c r="R410"/>
  <c r="P410"/>
  <c r="BI406"/>
  <c r="BH406"/>
  <c r="BG406"/>
  <c r="BF406"/>
  <c r="T406"/>
  <c r="R406"/>
  <c r="P406"/>
  <c r="BI402"/>
  <c r="BH402"/>
  <c r="BG402"/>
  <c r="BF402"/>
  <c r="T402"/>
  <c r="R402"/>
  <c r="P402"/>
  <c r="BI397"/>
  <c r="BH397"/>
  <c r="BG397"/>
  <c r="BF397"/>
  <c r="T397"/>
  <c r="R397"/>
  <c r="P397"/>
  <c r="BI393"/>
  <c r="BH393"/>
  <c r="BG393"/>
  <c r="BF393"/>
  <c r="T393"/>
  <c r="R393"/>
  <c r="P393"/>
  <c r="BI389"/>
  <c r="BH389"/>
  <c r="BG389"/>
  <c r="BF389"/>
  <c r="T389"/>
  <c r="R389"/>
  <c r="P389"/>
  <c r="BI385"/>
  <c r="BH385"/>
  <c r="BG385"/>
  <c r="BF385"/>
  <c r="T385"/>
  <c r="R385"/>
  <c r="P385"/>
  <c r="BI364"/>
  <c r="BH364"/>
  <c r="BG364"/>
  <c r="BF364"/>
  <c r="T364"/>
  <c r="R364"/>
  <c r="P364"/>
  <c r="BI361"/>
  <c r="BH361"/>
  <c r="BG361"/>
  <c r="BF361"/>
  <c r="T361"/>
  <c r="R361"/>
  <c r="P361"/>
  <c r="BI359"/>
  <c r="BH359"/>
  <c r="BG359"/>
  <c r="BF359"/>
  <c r="T359"/>
  <c r="R359"/>
  <c r="P359"/>
  <c r="BI357"/>
  <c r="BH357"/>
  <c r="BG357"/>
  <c r="BF357"/>
  <c r="T357"/>
  <c r="R357"/>
  <c r="P357"/>
  <c r="BI355"/>
  <c r="BH355"/>
  <c r="BG355"/>
  <c r="BF355"/>
  <c r="T355"/>
  <c r="R355"/>
  <c r="P355"/>
  <c r="BI353"/>
  <c r="BH353"/>
  <c r="BG353"/>
  <c r="BF353"/>
  <c r="T353"/>
  <c r="R353"/>
  <c r="P353"/>
  <c r="BI348"/>
  <c r="BH348"/>
  <c r="BG348"/>
  <c r="BF348"/>
  <c r="T348"/>
  <c r="R348"/>
  <c r="P348"/>
  <c r="BI345"/>
  <c r="BH345"/>
  <c r="BG345"/>
  <c r="BF345"/>
  <c r="T345"/>
  <c r="R345"/>
  <c r="P345"/>
  <c r="BI278"/>
  <c r="BH278"/>
  <c r="BG278"/>
  <c r="BF278"/>
  <c r="T278"/>
  <c r="R278"/>
  <c r="P278"/>
  <c r="BI275"/>
  <c r="BH275"/>
  <c r="BG275"/>
  <c r="BF275"/>
  <c r="T275"/>
  <c r="R275"/>
  <c r="P275"/>
  <c r="BI271"/>
  <c r="BH271"/>
  <c r="BG271"/>
  <c r="BF271"/>
  <c r="T271"/>
  <c r="R271"/>
  <c r="P271"/>
  <c r="BI263"/>
  <c r="BH263"/>
  <c r="BG263"/>
  <c r="BF263"/>
  <c r="T263"/>
  <c r="R263"/>
  <c r="P263"/>
  <c r="BI259"/>
  <c r="BH259"/>
  <c r="BG259"/>
  <c r="BF259"/>
  <c r="T259"/>
  <c r="R259"/>
  <c r="P259"/>
  <c r="BI255"/>
  <c r="BH255"/>
  <c r="BG255"/>
  <c r="BF255"/>
  <c r="T255"/>
  <c r="R255"/>
  <c r="P255"/>
  <c r="BI251"/>
  <c r="BH251"/>
  <c r="BG251"/>
  <c r="BF251"/>
  <c r="T251"/>
  <c r="R251"/>
  <c r="P251"/>
  <c r="BI247"/>
  <c r="BH247"/>
  <c r="BG247"/>
  <c r="BF247"/>
  <c r="T247"/>
  <c r="R247"/>
  <c r="P247"/>
  <c r="BI237"/>
  <c r="BH237"/>
  <c r="BG237"/>
  <c r="BF237"/>
  <c r="T237"/>
  <c r="R237"/>
  <c r="P237"/>
  <c r="BI230"/>
  <c r="BH230"/>
  <c r="BG230"/>
  <c r="BF230"/>
  <c r="T230"/>
  <c r="R230"/>
  <c r="P230"/>
  <c r="BI222"/>
  <c r="BH222"/>
  <c r="BG222"/>
  <c r="BF222"/>
  <c r="T222"/>
  <c r="R222"/>
  <c r="P222"/>
  <c r="BI211"/>
  <c r="BH211"/>
  <c r="BG211"/>
  <c r="BF211"/>
  <c r="T211"/>
  <c r="R211"/>
  <c r="P211"/>
  <c r="BI207"/>
  <c r="BH207"/>
  <c r="BG207"/>
  <c r="BF207"/>
  <c r="T207"/>
  <c r="R207"/>
  <c r="P207"/>
  <c r="BI195"/>
  <c r="BH195"/>
  <c r="BG195"/>
  <c r="BF195"/>
  <c r="T195"/>
  <c r="R195"/>
  <c r="P195"/>
  <c r="BI191"/>
  <c r="BH191"/>
  <c r="BG191"/>
  <c r="BF191"/>
  <c r="T191"/>
  <c r="R191"/>
  <c r="P191"/>
  <c r="BI188"/>
  <c r="BH188"/>
  <c r="BG188"/>
  <c r="BF188"/>
  <c r="T188"/>
  <c r="R188"/>
  <c r="P188"/>
  <c r="BI185"/>
  <c r="BH185"/>
  <c r="BG185"/>
  <c r="BF185"/>
  <c r="T185"/>
  <c r="R185"/>
  <c r="P185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69"/>
  <c r="BH169"/>
  <c r="BG169"/>
  <c r="BF169"/>
  <c r="T169"/>
  <c r="R169"/>
  <c r="P169"/>
  <c r="BI163"/>
  <c r="BH163"/>
  <c r="BG163"/>
  <c r="BF163"/>
  <c r="T163"/>
  <c r="R163"/>
  <c r="P163"/>
  <c r="BI159"/>
  <c r="BH159"/>
  <c r="BG159"/>
  <c r="BF159"/>
  <c r="T159"/>
  <c r="R159"/>
  <c r="P159"/>
  <c r="BI156"/>
  <c r="BH156"/>
  <c r="BG156"/>
  <c r="BF156"/>
  <c r="T156"/>
  <c r="R156"/>
  <c r="P156"/>
  <c r="BI150"/>
  <c r="BH150"/>
  <c r="BG150"/>
  <c r="BF150"/>
  <c r="T150"/>
  <c r="R150"/>
  <c r="P150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T138"/>
  <c r="R139"/>
  <c r="R138"/>
  <c r="P139"/>
  <c r="P138"/>
  <c r="BI108"/>
  <c r="BH108"/>
  <c r="BG108"/>
  <c r="BF108"/>
  <c r="T108"/>
  <c r="T107"/>
  <c r="T106"/>
  <c r="R108"/>
  <c r="R107"/>
  <c r="R106"/>
  <c r="P108"/>
  <c r="P107"/>
  <c r="P106"/>
  <c r="F100"/>
  <c r="F98"/>
  <c r="E96"/>
  <c r="F54"/>
  <c r="F52"/>
  <c r="E50"/>
  <c r="J24"/>
  <c r="E24"/>
  <c r="J55"/>
  <c r="J23"/>
  <c r="J21"/>
  <c r="E21"/>
  <c r="J100"/>
  <c r="J20"/>
  <c r="J18"/>
  <c r="E18"/>
  <c r="F101"/>
  <c r="J17"/>
  <c r="J12"/>
  <c r="J52"/>
  <c r="E7"/>
  <c r="E94"/>
  <c i="1" r="L50"/>
  <c r="AM50"/>
  <c r="AM49"/>
  <c r="L49"/>
  <c r="AM47"/>
  <c r="L47"/>
  <c r="L45"/>
  <c r="L44"/>
  <c i="16" r="J133"/>
  <c r="J101"/>
  <c i="15" r="BK154"/>
  <c r="BK149"/>
  <c r="BK138"/>
  <c r="J123"/>
  <c r="BK110"/>
  <c i="14" r="J136"/>
  <c r="J101"/>
  <c i="13" r="BK172"/>
  <c r="J160"/>
  <c r="BK140"/>
  <c r="J97"/>
  <c i="12" r="J299"/>
  <c r="J292"/>
  <c r="J279"/>
  <c r="J272"/>
  <c r="J265"/>
  <c r="J261"/>
  <c r="J247"/>
  <c r="BK235"/>
  <c r="J224"/>
  <c r="BK216"/>
  <c r="BK207"/>
  <c r="J200"/>
  <c r="J197"/>
  <c r="J186"/>
  <c r="BK178"/>
  <c r="BK170"/>
  <c r="J165"/>
  <c r="BK159"/>
  <c r="J135"/>
  <c r="BK117"/>
  <c i="10" r="BK100"/>
  <c i="9" r="BK313"/>
  <c r="BK295"/>
  <c r="BK273"/>
  <c r="BK255"/>
  <c r="BK242"/>
  <c r="BK219"/>
  <c r="J208"/>
  <c r="BK199"/>
  <c r="BK179"/>
  <c r="J173"/>
  <c r="BK159"/>
  <c r="BK142"/>
  <c i="8" r="BK156"/>
  <c r="J125"/>
  <c r="J113"/>
  <c r="BK100"/>
  <c r="J97"/>
  <c i="7" r="J333"/>
  <c r="BK312"/>
  <c r="BK296"/>
  <c r="BK288"/>
  <c r="BK277"/>
  <c r="BK267"/>
  <c r="BK261"/>
  <c r="BK247"/>
  <c r="J208"/>
  <c r="BK177"/>
  <c r="BK153"/>
  <c r="BK127"/>
  <c r="J108"/>
  <c i="6" r="J251"/>
  <c r="J233"/>
  <c r="J223"/>
  <c r="BK199"/>
  <c r="BK185"/>
  <c r="BK168"/>
  <c r="J145"/>
  <c r="BK142"/>
  <c r="BK126"/>
  <c i="5" r="BK506"/>
  <c r="J474"/>
  <c r="BK459"/>
  <c r="J437"/>
  <c r="BK423"/>
  <c r="BK388"/>
  <c r="BK350"/>
  <c r="J300"/>
  <c r="J274"/>
  <c r="BK259"/>
  <c r="BK234"/>
  <c r="BK138"/>
  <c r="J125"/>
  <c i="4" r="BK152"/>
  <c r="BK107"/>
  <c i="3" r="BK1354"/>
  <c r="J1328"/>
  <c r="J1303"/>
  <c r="BK1283"/>
  <c r="BK1260"/>
  <c r="BK1217"/>
  <c r="J1202"/>
  <c r="J1174"/>
  <c r="BK1133"/>
  <c r="BK1124"/>
  <c r="J1106"/>
  <c r="BK1062"/>
  <c r="J1033"/>
  <c r="J1004"/>
  <c r="J988"/>
  <c r="BK956"/>
  <c r="J934"/>
  <c r="BK906"/>
  <c r="J884"/>
  <c r="J845"/>
  <c r="J834"/>
  <c r="J828"/>
  <c r="BK809"/>
  <c r="J798"/>
  <c r="J789"/>
  <c r="J726"/>
  <c r="BK712"/>
  <c r="BK672"/>
  <c r="BK658"/>
  <c r="BK642"/>
  <c r="J634"/>
  <c r="J620"/>
  <c r="BK590"/>
  <c r="J543"/>
  <c r="BK403"/>
  <c r="BK391"/>
  <c r="J386"/>
  <c r="J339"/>
  <c r="J254"/>
  <c r="J225"/>
  <c r="BK204"/>
  <c r="J167"/>
  <c r="J139"/>
  <c i="2" r="J576"/>
  <c r="J541"/>
  <c r="BK490"/>
  <c r="J473"/>
  <c r="J455"/>
  <c r="BK428"/>
  <c r="J397"/>
  <c r="BK364"/>
  <c r="BK271"/>
  <c r="BK251"/>
  <c r="J230"/>
  <c r="J222"/>
  <c r="BK177"/>
  <c r="J156"/>
  <c i="1" r="AS65"/>
  <c i="16" r="BK110"/>
  <c r="BK93"/>
  <c i="15" r="BK148"/>
  <c r="J138"/>
  <c r="J122"/>
  <c r="J116"/>
  <c i="14" r="J133"/>
  <c r="J115"/>
  <c i="13" r="BK175"/>
  <c r="BK160"/>
  <c r="J149"/>
  <c r="BK138"/>
  <c r="J127"/>
  <c r="J118"/>
  <c i="12" r="J310"/>
  <c r="J298"/>
  <c r="J285"/>
  <c r="J282"/>
  <c r="J273"/>
  <c r="J268"/>
  <c r="J262"/>
  <c r="J257"/>
  <c r="BK251"/>
  <c r="BK246"/>
  <c r="J238"/>
  <c r="BK230"/>
  <c r="BK220"/>
  <c r="BK214"/>
  <c r="J208"/>
  <c r="J194"/>
  <c r="J185"/>
  <c r="J181"/>
  <c r="BK176"/>
  <c r="BK166"/>
  <c r="BK155"/>
  <c r="BK151"/>
  <c r="BK149"/>
  <c r="BK130"/>
  <c i="11" r="BK92"/>
  <c i="10" r="BK108"/>
  <c r="J96"/>
  <c i="9" r="BK312"/>
  <c r="J303"/>
  <c r="BK284"/>
  <c r="BK271"/>
  <c r="BK265"/>
  <c r="J255"/>
  <c r="BK250"/>
  <c r="BK233"/>
  <c r="J220"/>
  <c r="BK217"/>
  <c r="J210"/>
  <c r="BK193"/>
  <c r="BK185"/>
  <c r="J179"/>
  <c r="BK162"/>
  <c r="J158"/>
  <c r="J152"/>
  <c r="J145"/>
  <c r="J130"/>
  <c r="J117"/>
  <c r="BK111"/>
  <c i="8" r="BK145"/>
  <c r="BK138"/>
  <c r="J132"/>
  <c r="J121"/>
  <c r="BK111"/>
  <c r="J102"/>
  <c i="7" r="BK329"/>
  <c r="J322"/>
  <c r="BK314"/>
  <c r="BK305"/>
  <c r="BK286"/>
  <c r="J282"/>
  <c r="J277"/>
  <c r="BK274"/>
  <c r="J270"/>
  <c r="BK265"/>
  <c r="BK260"/>
  <c r="J250"/>
  <c r="J237"/>
  <c r="BK212"/>
  <c r="BK188"/>
  <c r="BK171"/>
  <c r="J130"/>
  <c i="6" r="BK257"/>
  <c r="J249"/>
  <c r="BK237"/>
  <c r="BK233"/>
  <c r="J217"/>
  <c r="BK211"/>
  <c r="BK193"/>
  <c r="J168"/>
  <c r="J154"/>
  <c r="BK147"/>
  <c r="J134"/>
  <c r="BK121"/>
  <c i="5" r="J508"/>
  <c r="J489"/>
  <c r="BK464"/>
  <c r="BK451"/>
  <c r="J443"/>
  <c r="J423"/>
  <c r="BK393"/>
  <c r="BK382"/>
  <c r="J355"/>
  <c r="BK331"/>
  <c r="J315"/>
  <c r="J288"/>
  <c r="BK246"/>
  <c r="BK221"/>
  <c i="4" r="J162"/>
  <c r="J152"/>
  <c r="BK139"/>
  <c i="3" r="J1410"/>
  <c r="BK1342"/>
  <c r="J1320"/>
  <c r="J1278"/>
  <c r="J1211"/>
  <c r="BK1190"/>
  <c r="J1137"/>
  <c r="J1124"/>
  <c r="J1091"/>
  <c r="J1066"/>
  <c r="BK1033"/>
  <c r="J996"/>
  <c r="J951"/>
  <c r="J930"/>
  <c r="J897"/>
  <c r="J870"/>
  <c r="BK848"/>
  <c r="J831"/>
  <c r="BK806"/>
  <c r="BK786"/>
  <c r="J735"/>
  <c r="J712"/>
  <c r="J682"/>
  <c r="BK606"/>
  <c r="J566"/>
  <c r="BK496"/>
  <c r="J469"/>
  <c r="BK431"/>
  <c r="J391"/>
  <c r="BK247"/>
  <c r="J211"/>
  <c r="J155"/>
  <c i="2" r="BK588"/>
  <c r="BK576"/>
  <c r="J545"/>
  <c r="BK515"/>
  <c r="J462"/>
  <c r="J441"/>
  <c r="J410"/>
  <c r="J353"/>
  <c r="J259"/>
  <c r="BK222"/>
  <c r="J177"/>
  <c i="16" r="BK117"/>
  <c r="BK104"/>
  <c i="15" r="J154"/>
  <c r="J148"/>
  <c r="J132"/>
  <c r="J125"/>
  <c r="J112"/>
  <c i="14" r="BK151"/>
  <c r="BK145"/>
  <c r="J120"/>
  <c r="BK109"/>
  <c i="13" r="BK170"/>
  <c r="BK164"/>
  <c r="BK146"/>
  <c r="J122"/>
  <c r="BK101"/>
  <c i="12" r="BK314"/>
  <c r="BK306"/>
  <c r="BK301"/>
  <c r="BK296"/>
  <c r="J286"/>
  <c r="J280"/>
  <c r="J270"/>
  <c r="BK261"/>
  <c r="J251"/>
  <c r="BK243"/>
  <c r="BK239"/>
  <c r="J228"/>
  <c r="BK218"/>
  <c r="BK211"/>
  <c r="J203"/>
  <c r="BK197"/>
  <c r="J189"/>
  <c r="J166"/>
  <c r="J161"/>
  <c r="BK144"/>
  <c i="11" r="BK90"/>
  <c i="10" r="J106"/>
  <c r="J98"/>
  <c i="9" r="J326"/>
  <c r="J313"/>
  <c r="J302"/>
  <c r="BK281"/>
  <c r="BK269"/>
  <c r="J250"/>
  <c r="BK244"/>
  <c r="J216"/>
  <c r="J211"/>
  <c r="J191"/>
  <c r="BK183"/>
  <c r="BK174"/>
  <c r="J170"/>
  <c r="BK149"/>
  <c r="J136"/>
  <c r="BK104"/>
  <c i="8" r="BK149"/>
  <c r="BK129"/>
  <c r="BK114"/>
  <c r="J107"/>
  <c i="7" r="J320"/>
  <c r="BK291"/>
  <c r="J286"/>
  <c r="J274"/>
  <c r="J262"/>
  <c r="J219"/>
  <c r="BK208"/>
  <c r="J177"/>
  <c r="J144"/>
  <c i="6" r="BK277"/>
  <c r="BK273"/>
  <c r="J257"/>
  <c r="J240"/>
  <c r="BK205"/>
  <c r="J185"/>
  <c r="J171"/>
  <c r="J156"/>
  <c r="J119"/>
  <c i="5" r="BK501"/>
  <c r="BK471"/>
  <c r="BK443"/>
  <c r="BK418"/>
  <c r="J336"/>
  <c r="J303"/>
  <c r="J203"/>
  <c i="4" r="BK169"/>
  <c r="J139"/>
  <c i="3" r="BK1435"/>
  <c r="BK1417"/>
  <c r="BK1351"/>
  <c r="BK1334"/>
  <c r="BK1278"/>
  <c r="BK1241"/>
  <c r="J1220"/>
  <c r="J1142"/>
  <c r="J1110"/>
  <c r="J1103"/>
  <c r="BK763"/>
  <c r="BK716"/>
  <c r="BK634"/>
  <c r="BK483"/>
  <c r="J441"/>
  <c r="BK335"/>
  <c r="J273"/>
  <c r="J218"/>
  <c r="BK188"/>
  <c r="J147"/>
  <c i="2" r="J579"/>
  <c r="BK537"/>
  <c r="J510"/>
  <c r="BK462"/>
  <c r="BK441"/>
  <c r="BK406"/>
  <c r="BK389"/>
  <c r="J348"/>
  <c r="J237"/>
  <c r="BK195"/>
  <c r="BK169"/>
  <c r="J108"/>
  <c i="16" r="BK127"/>
  <c r="J106"/>
  <c r="BK96"/>
  <c i="15" r="J156"/>
  <c r="BK136"/>
  <c r="J130"/>
  <c r="J109"/>
  <c r="BK106"/>
  <c i="14" r="BK136"/>
  <c r="J123"/>
  <c r="BK101"/>
  <c i="13" r="J167"/>
  <c r="J163"/>
  <c r="J146"/>
  <c r="J141"/>
  <c r="J133"/>
  <c r="J119"/>
  <c i="12" r="BK308"/>
  <c r="J304"/>
  <c r="J293"/>
  <c r="BK282"/>
  <c r="J274"/>
  <c r="BK269"/>
  <c r="J260"/>
  <c r="BK257"/>
  <c r="BK249"/>
  <c r="J242"/>
  <c r="BK232"/>
  <c r="BK223"/>
  <c r="BK219"/>
  <c r="J214"/>
  <c r="BK204"/>
  <c r="J201"/>
  <c r="J196"/>
  <c r="BK191"/>
  <c r="BK186"/>
  <c r="BK183"/>
  <c r="BK175"/>
  <c r="J172"/>
  <c r="BK169"/>
  <c r="BK165"/>
  <c r="J159"/>
  <c r="J156"/>
  <c r="BK152"/>
  <c r="BK124"/>
  <c i="11" r="J92"/>
  <c i="10" r="BK96"/>
  <c r="J90"/>
  <c i="9" r="J315"/>
  <c r="BK306"/>
  <c r="J300"/>
  <c r="J284"/>
  <c r="BK263"/>
  <c r="BK241"/>
  <c r="BK226"/>
  <c r="BK216"/>
  <c r="BK207"/>
  <c r="BK201"/>
  <c r="BK195"/>
  <c r="BK167"/>
  <c r="J161"/>
  <c r="J154"/>
  <c r="J140"/>
  <c r="J122"/>
  <c i="8" r="J149"/>
  <c r="BK135"/>
  <c r="BK125"/>
  <c r="J117"/>
  <c i="7" r="BK335"/>
  <c r="BK331"/>
  <c r="J317"/>
  <c r="J296"/>
  <c r="BK281"/>
  <c r="J278"/>
  <c r="BK263"/>
  <c r="J257"/>
  <c r="BK251"/>
  <c r="BK237"/>
  <c r="BK227"/>
  <c r="J209"/>
  <c r="J186"/>
  <c r="BK174"/>
  <c r="J134"/>
  <c i="6" r="BK270"/>
  <c r="BK253"/>
  <c r="J237"/>
  <c r="J234"/>
  <c r="J215"/>
  <c r="J199"/>
  <c r="BK166"/>
  <c r="J158"/>
  <c r="J142"/>
  <c r="BK124"/>
  <c r="BK112"/>
  <c i="5" r="BK508"/>
  <c r="BK492"/>
  <c r="J479"/>
  <c r="J471"/>
  <c r="J457"/>
  <c r="BK404"/>
  <c r="J382"/>
  <c r="J352"/>
  <c r="J342"/>
  <c r="BK320"/>
  <c r="BK288"/>
  <c r="BK277"/>
  <c r="J268"/>
  <c r="BK254"/>
  <c r="BK243"/>
  <c r="J227"/>
  <c r="BK203"/>
  <c r="J138"/>
  <c i="4" r="J173"/>
  <c r="BK162"/>
  <c r="J148"/>
  <c i="3" r="J1506"/>
  <c r="BK1494"/>
  <c r="J1474"/>
  <c r="J1459"/>
  <c r="J1435"/>
  <c r="BK1413"/>
  <c r="BK1320"/>
  <c r="J1283"/>
  <c r="J1260"/>
  <c r="J1238"/>
  <c r="BK1220"/>
  <c r="BK1094"/>
  <c r="J1078"/>
  <c r="J1062"/>
  <c r="BK1053"/>
  <c r="J1028"/>
  <c r="BK1004"/>
  <c r="BK966"/>
  <c r="J938"/>
  <c r="J925"/>
  <c r="BK899"/>
  <c r="BK887"/>
  <c r="BK870"/>
  <c r="BK851"/>
  <c r="BK828"/>
  <c r="BK803"/>
  <c r="BK789"/>
  <c r="BK780"/>
  <c r="J763"/>
  <c r="J689"/>
  <c r="BK655"/>
  <c r="J614"/>
  <c r="BK543"/>
  <c r="BK469"/>
  <c r="J431"/>
  <c r="J399"/>
  <c r="J335"/>
  <c r="BK273"/>
  <c r="J234"/>
  <c r="J178"/>
  <c r="BK155"/>
  <c r="J130"/>
  <c i="2" r="BK545"/>
  <c r="BK524"/>
  <c r="J502"/>
  <c r="BK482"/>
  <c r="BK448"/>
  <c r="J406"/>
  <c r="BK359"/>
  <c r="J355"/>
  <c r="BK278"/>
  <c r="J195"/>
  <c r="J174"/>
  <c r="BK159"/>
  <c r="J143"/>
  <c i="1" r="AS59"/>
  <c i="16" r="J124"/>
  <c r="J110"/>
  <c i="15" r="BK158"/>
  <c r="J152"/>
  <c r="BK144"/>
  <c r="J136"/>
  <c r="BK122"/>
  <c r="BK108"/>
  <c i="14" r="BK139"/>
  <c r="J109"/>
  <c i="13" r="J174"/>
  <c r="BK168"/>
  <c r="BK155"/>
  <c r="J124"/>
  <c i="12" r="BK302"/>
  <c r="BK293"/>
  <c r="BK283"/>
  <c r="BK273"/>
  <c r="J266"/>
  <c r="J259"/>
  <c r="BK250"/>
  <c r="J241"/>
  <c r="BK234"/>
  <c r="J223"/>
  <c r="J215"/>
  <c r="J209"/>
  <c r="J204"/>
  <c r="BK196"/>
  <c r="BK192"/>
  <c r="J179"/>
  <c r="BK171"/>
  <c r="J167"/>
  <c r="J163"/>
  <c r="J153"/>
  <c r="J124"/>
  <c i="10" r="J102"/>
  <c i="9" r="J317"/>
  <c r="BK293"/>
  <c r="BK266"/>
  <c r="J254"/>
  <c r="J241"/>
  <c r="BK211"/>
  <c r="J203"/>
  <c r="J195"/>
  <c r="J177"/>
  <c r="BK165"/>
  <c r="BK143"/>
  <c r="BK130"/>
  <c i="8" r="BK140"/>
  <c r="BK123"/>
  <c r="BK107"/>
  <c r="BK103"/>
  <c r="BK98"/>
  <c r="BK95"/>
  <c i="7" r="BK322"/>
  <c r="J302"/>
  <c r="BK289"/>
  <c r="BK283"/>
  <c r="BK270"/>
  <c r="J251"/>
  <c r="J248"/>
  <c r="J210"/>
  <c r="BK186"/>
  <c r="BK162"/>
  <c r="BK134"/>
  <c r="J120"/>
  <c i="6" r="J273"/>
  <c r="J239"/>
  <c r="J224"/>
  <c r="J207"/>
  <c i="4" r="BK150"/>
  <c i="3" r="J1417"/>
  <c r="J1403"/>
  <c r="J1334"/>
  <c r="BK1254"/>
  <c r="J1205"/>
  <c r="BK1196"/>
  <c r="J1133"/>
  <c r="J1114"/>
  <c r="J1075"/>
  <c r="BK1055"/>
  <c r="J1022"/>
  <c r="BK974"/>
  <c r="BK946"/>
  <c r="BK922"/>
  <c r="BK894"/>
  <c r="J864"/>
  <c r="J839"/>
  <c r="BK811"/>
  <c r="J801"/>
  <c r="BK744"/>
  <c r="J720"/>
  <c r="BK706"/>
  <c r="J675"/>
  <c r="J658"/>
  <c r="J590"/>
  <c r="J483"/>
  <c r="BK458"/>
  <c r="BK415"/>
  <c r="BK386"/>
  <c r="BK225"/>
  <c r="J159"/>
  <c i="2" r="J588"/>
  <c r="BK567"/>
  <c r="BK541"/>
  <c r="BK502"/>
  <c r="BK459"/>
  <c r="J438"/>
  <c r="J393"/>
  <c r="J278"/>
  <c r="J251"/>
  <c r="BK185"/>
  <c r="BK150"/>
  <c i="16" r="BK106"/>
  <c i="15" r="J157"/>
  <c r="BK152"/>
  <c r="J140"/>
  <c r="BK129"/>
  <c r="BK116"/>
  <c r="BK109"/>
  <c i="14" r="J147"/>
  <c r="BK123"/>
  <c r="BK113"/>
  <c i="13" r="J176"/>
  <c r="BK166"/>
  <c r="BK163"/>
  <c r="J143"/>
  <c r="BK119"/>
  <c r="BK97"/>
  <c i="12" r="J314"/>
  <c r="J308"/>
  <c r="BK299"/>
  <c r="J288"/>
  <c r="J284"/>
  <c r="BK275"/>
  <c r="BK263"/>
  <c r="BK252"/>
  <c r="J244"/>
  <c r="BK241"/>
  <c r="J232"/>
  <c r="J222"/>
  <c r="BK213"/>
  <c r="J206"/>
  <c r="J198"/>
  <c r="BK190"/>
  <c r="J178"/>
  <c r="BK163"/>
  <c r="J150"/>
  <c r="BK133"/>
  <c i="10" r="J109"/>
  <c r="J100"/>
  <c r="BK90"/>
  <c i="9" r="BK317"/>
  <c r="BK307"/>
  <c r="BK289"/>
  <c r="BK279"/>
  <c r="J251"/>
  <c r="BK245"/>
  <c r="BK222"/>
  <c r="BK212"/>
  <c r="BK200"/>
  <c r="J185"/>
  <c r="BK173"/>
  <c r="BK164"/>
  <c r="BK145"/>
  <c r="BK122"/>
  <c r="BK113"/>
  <c i="8" r="BK154"/>
  <c r="J138"/>
  <c r="BK113"/>
  <c r="BK108"/>
  <c i="7" r="J329"/>
  <c r="BK317"/>
  <c r="J288"/>
  <c r="J279"/>
  <c r="J265"/>
  <c r="BK230"/>
  <c r="J215"/>
  <c r="J196"/>
  <c r="BK159"/>
  <c r="BK113"/>
  <c i="6" r="BK275"/>
  <c r="J268"/>
  <c r="BK249"/>
  <c r="BK225"/>
  <c r="BK203"/>
  <c r="J180"/>
  <c r="J160"/>
  <c r="J147"/>
  <c r="J112"/>
  <c i="5" r="J499"/>
  <c r="J464"/>
  <c r="BK441"/>
  <c r="J409"/>
  <c r="BK323"/>
  <c r="J282"/>
  <c r="J186"/>
  <c i="4" r="BK160"/>
  <c r="BK99"/>
  <c i="3" r="J1413"/>
  <c r="J1354"/>
  <c r="BK1328"/>
  <c r="BK1281"/>
  <c r="J1250"/>
  <c r="J1217"/>
  <c r="BK1146"/>
  <c r="BK1114"/>
  <c r="J1100"/>
  <c r="J772"/>
  <c r="BK735"/>
  <c r="J642"/>
  <c r="BK620"/>
  <c r="J458"/>
  <c r="BK343"/>
  <c i="16" r="J121"/>
  <c r="J104"/>
  <c r="BK89"/>
  <c i="15" r="BK153"/>
  <c r="BK146"/>
  <c r="BK128"/>
  <c r="BK118"/>
  <c i="14" r="J145"/>
  <c r="BK133"/>
  <c i="13" r="J175"/>
  <c r="BK169"/>
  <c r="BK142"/>
  <c r="J108"/>
  <c i="12" r="J301"/>
  <c r="J296"/>
  <c r="BK288"/>
  <c r="J269"/>
  <c r="BK262"/>
  <c r="BK253"/>
  <c r="J245"/>
  <c r="J239"/>
  <c r="J227"/>
  <c r="J221"/>
  <c r="BK210"/>
  <c r="BK206"/>
  <c r="J199"/>
  <c r="BK193"/>
  <c r="J180"/>
  <c r="BK177"/>
  <c r="J169"/>
  <c r="BK164"/>
  <c r="BK154"/>
  <c r="J133"/>
  <c i="10" r="BK106"/>
  <c r="BK98"/>
  <c i="9" r="BK310"/>
  <c r="BK280"/>
  <c r="J264"/>
  <c r="J249"/>
  <c r="J223"/>
  <c r="J209"/>
  <c r="J201"/>
  <c r="BK187"/>
  <c r="BK176"/>
  <c r="BK168"/>
  <c r="J149"/>
  <c r="BK136"/>
  <c i="8" r="J154"/>
  <c r="BK116"/>
  <c r="J104"/>
  <c r="J100"/>
  <c r="BK97"/>
  <c r="J91"/>
  <c i="7" r="J314"/>
  <c r="J291"/>
  <c r="BK284"/>
  <c r="J276"/>
  <c r="J263"/>
  <c r="BK250"/>
  <c r="BK215"/>
  <c r="BK200"/>
  <c r="J174"/>
  <c r="BK144"/>
  <c r="BK123"/>
  <c i="6" r="J275"/>
  <c r="BK240"/>
  <c r="J225"/>
  <c r="J213"/>
  <c r="J203"/>
  <c r="BK195"/>
  <c r="J177"/>
  <c r="BK150"/>
  <c r="BK134"/>
  <c r="BK105"/>
  <c i="5" r="BK499"/>
  <c r="J476"/>
  <c r="J462"/>
  <c r="J441"/>
  <c r="J428"/>
  <c r="J414"/>
  <c r="BK362"/>
  <c r="J323"/>
  <c r="J276"/>
  <c r="J263"/>
  <c r="BK249"/>
  <c r="BK189"/>
  <c r="BK130"/>
  <c r="BK119"/>
  <c i="4" r="BK144"/>
  <c r="J99"/>
  <c i="3" r="BK1345"/>
  <c r="J1310"/>
  <c r="J1293"/>
  <c r="BK1264"/>
  <c r="BK1208"/>
  <c r="BK1199"/>
  <c r="J1190"/>
  <c r="BK1137"/>
  <c r="J1127"/>
  <c r="J1094"/>
  <c r="BK1047"/>
  <c r="BK1028"/>
  <c r="J1010"/>
  <c r="J982"/>
  <c r="J946"/>
  <c r="BK925"/>
  <c r="BK897"/>
  <c r="J874"/>
  <c r="J854"/>
  <c r="BK839"/>
  <c r="BK822"/>
  <c r="J806"/>
  <c r="J792"/>
  <c r="J780"/>
  <c r="J774"/>
  <c r="J722"/>
  <c r="J706"/>
  <c r="BK664"/>
  <c r="BK647"/>
  <c r="BK630"/>
  <c r="BK614"/>
  <c r="J601"/>
  <c r="BK551"/>
  <c r="BK411"/>
  <c r="J395"/>
  <c r="J343"/>
  <c r="BK265"/>
  <c r="BK234"/>
  <c r="BK218"/>
  <c r="J188"/>
  <c r="J143"/>
  <c r="BK120"/>
  <c i="2" r="J567"/>
  <c r="BK520"/>
  <c r="J476"/>
  <c r="J451"/>
  <c r="J402"/>
  <c r="BK385"/>
  <c r="J361"/>
  <c r="BK353"/>
  <c r="J263"/>
  <c r="BK237"/>
  <c r="BK211"/>
  <c r="BK174"/>
  <c r="BK143"/>
  <c i="1" r="AS57"/>
  <c i="16" r="J127"/>
  <c r="BK121"/>
  <c r="BK115"/>
  <c r="BK108"/>
  <c r="J89"/>
  <c i="15" r="J142"/>
  <c r="BK125"/>
  <c r="J120"/>
  <c r="J114"/>
  <c i="14" r="BK129"/>
  <c r="BK106"/>
  <c i="13" r="J169"/>
  <c r="J162"/>
  <c r="BK152"/>
  <c r="J137"/>
  <c r="BK133"/>
  <c r="J101"/>
  <c i="12" r="BK305"/>
  <c r="J297"/>
  <c r="BK284"/>
  <c r="J281"/>
  <c r="BK279"/>
  <c r="BK270"/>
  <c r="J264"/>
  <c r="BK258"/>
  <c r="J255"/>
  <c r="J250"/>
  <c r="J240"/>
  <c r="J229"/>
  <c r="J219"/>
  <c r="J213"/>
  <c r="J207"/>
  <c r="BK189"/>
  <c r="J182"/>
  <c r="J177"/>
  <c r="BK173"/>
  <c r="BK156"/>
  <c r="J152"/>
  <c r="BK138"/>
  <c r="J121"/>
  <c i="10" r="BK111"/>
  <c r="BK107"/>
  <c i="9" r="J324"/>
  <c r="J307"/>
  <c r="BK298"/>
  <c r="J289"/>
  <c r="J279"/>
  <c r="J269"/>
  <c r="J262"/>
  <c r="J253"/>
  <c r="J244"/>
  <c r="BK225"/>
  <c r="J214"/>
  <c r="J205"/>
  <c r="J199"/>
  <c r="BK191"/>
  <c r="J183"/>
  <c r="BK171"/>
  <c r="J159"/>
  <c r="BK154"/>
  <c r="J148"/>
  <c r="J143"/>
  <c r="J120"/>
  <c r="J113"/>
  <c r="BK101"/>
  <c i="8" r="J140"/>
  <c r="BK134"/>
  <c r="J123"/>
  <c r="J114"/>
  <c r="J108"/>
  <c i="7" r="J331"/>
  <c r="BK320"/>
  <c r="J312"/>
  <c r="J308"/>
  <c r="J287"/>
  <c r="J283"/>
  <c r="BK280"/>
  <c r="J275"/>
  <c r="BK272"/>
  <c r="BK266"/>
  <c r="J261"/>
  <c r="J256"/>
  <c r="BK248"/>
  <c r="J222"/>
  <c r="BK204"/>
  <c r="BK183"/>
  <c r="J153"/>
  <c r="J127"/>
  <c i="6" r="J253"/>
  <c r="J247"/>
  <c r="BK235"/>
  <c r="BK223"/>
  <c r="BK213"/>
  <c r="J195"/>
  <c r="BK171"/>
  <c r="BK160"/>
  <c r="J150"/>
  <c r="J144"/>
  <c r="J124"/>
  <c r="BK100"/>
  <c i="5" r="J501"/>
  <c r="BK474"/>
  <c r="BK457"/>
  <c r="J433"/>
  <c r="J404"/>
  <c r="J388"/>
  <c r="J369"/>
  <c r="BK352"/>
  <c r="BK342"/>
  <c r="BK303"/>
  <c r="J277"/>
  <c r="J243"/>
  <c r="J214"/>
  <c r="J189"/>
  <c r="J181"/>
  <c r="J173"/>
  <c i="4" r="BK165"/>
  <c r="J154"/>
  <c r="BK102"/>
  <c i="3" r="J1400"/>
  <c r="BK1310"/>
  <c r="BK1214"/>
  <c r="J1208"/>
  <c r="J1199"/>
  <c r="J1146"/>
  <c r="J1121"/>
  <c r="BK1078"/>
  <c r="J1058"/>
  <c r="BK1010"/>
  <c r="J966"/>
  <c r="BK934"/>
  <c r="J906"/>
  <c r="J887"/>
  <c r="J861"/>
  <c r="BK837"/>
  <c r="J822"/>
  <c r="BK792"/>
  <c r="BK726"/>
  <c r="J716"/>
  <c r="J691"/>
  <c r="BK679"/>
  <c r="J664"/>
  <c r="J575"/>
  <c r="BK503"/>
  <c r="J464"/>
  <c r="J420"/>
  <c r="BK395"/>
  <c r="BK231"/>
  <c r="BK209"/>
  <c r="BK143"/>
  <c i="2" r="BK583"/>
  <c r="J549"/>
  <c r="J520"/>
  <c r="J482"/>
  <c r="J444"/>
  <c r="J419"/>
  <c r="BK357"/>
  <c r="BK263"/>
  <c r="BK247"/>
  <c r="J180"/>
  <c i="16" r="J119"/>
  <c r="J91"/>
  <c i="15" r="J153"/>
  <c r="J144"/>
  <c r="BK130"/>
  <c r="BK126"/>
  <c r="BK114"/>
  <c r="J106"/>
  <c i="14" r="BK142"/>
  <c r="J118"/>
  <c r="J106"/>
  <c i="13" r="BK171"/>
  <c r="BK165"/>
  <c r="BK149"/>
  <c r="BK137"/>
  <c r="BK108"/>
  <c i="12" r="J316"/>
  <c r="BK310"/>
  <c r="J303"/>
  <c r="BK300"/>
  <c r="J295"/>
  <c r="BK285"/>
  <c r="BK276"/>
  <c r="BK268"/>
  <c r="BK254"/>
  <c r="J249"/>
  <c r="BK242"/>
  <c r="J235"/>
  <c r="BK227"/>
  <c r="J216"/>
  <c r="BK209"/>
  <c r="BK202"/>
  <c r="BK195"/>
  <c r="BK182"/>
  <c r="BK172"/>
  <c r="BK162"/>
  <c r="J149"/>
  <c r="J111"/>
  <c i="10" r="J108"/>
  <c r="BK94"/>
  <c i="9" r="BK326"/>
  <c r="BK315"/>
  <c r="J306"/>
  <c r="J282"/>
  <c r="BK264"/>
  <c r="BK249"/>
  <c r="J226"/>
  <c r="BK214"/>
  <c r="BK210"/>
  <c r="BK197"/>
  <c r="BK181"/>
  <c r="J171"/>
  <c r="BK152"/>
  <c r="BK140"/>
  <c r="BK117"/>
  <c i="8" r="J156"/>
  <c r="BK142"/>
  <c r="J127"/>
  <c r="J111"/>
  <c r="BK91"/>
  <c i="7" r="BK308"/>
  <c r="BK287"/>
  <c r="BK273"/>
  <c r="J258"/>
  <c r="J227"/>
  <c r="BK209"/>
  <c r="J188"/>
  <c r="J148"/>
  <c r="BK108"/>
  <c i="6" r="J270"/>
  <c r="J250"/>
  <c r="BK236"/>
  <c r="J209"/>
  <c r="BK197"/>
  <c r="J164"/>
  <c r="J152"/>
  <c r="J121"/>
  <c r="J105"/>
  <c i="5" r="J492"/>
  <c r="J451"/>
  <c r="BK414"/>
  <c r="BK369"/>
  <c r="BK318"/>
  <c r="J208"/>
  <c i="4" r="BK173"/>
  <c r="J144"/>
  <c i="3" r="BK1430"/>
  <c r="BK1410"/>
  <c r="BK1400"/>
  <c r="J1338"/>
  <c r="BK1303"/>
  <c r="J1254"/>
  <c r="BK1238"/>
  <c r="J1214"/>
  <c r="BK1130"/>
  <c r="BK1112"/>
  <c r="BK1084"/>
  <c r="BK754"/>
  <c r="BK720"/>
  <c r="BK638"/>
  <c r="BK575"/>
  <c r="BK453"/>
  <c r="BK339"/>
  <c r="BK254"/>
  <c r="J204"/>
  <c r="BK178"/>
  <c r="BK139"/>
  <c i="2" r="J560"/>
  <c r="J528"/>
  <c r="J506"/>
  <c r="BK455"/>
  <c r="BK451"/>
  <c r="BK415"/>
  <c r="BK393"/>
  <c r="J359"/>
  <c r="BK259"/>
  <c r="BK230"/>
  <c r="J191"/>
  <c r="J150"/>
  <c i="16" r="BK133"/>
  <c r="J115"/>
  <c r="BK101"/>
  <c r="J93"/>
  <c i="15" r="J146"/>
  <c r="BK132"/>
  <c r="BK111"/>
  <c i="14" r="J150"/>
  <c r="BK135"/>
  <c r="J129"/>
  <c r="J113"/>
  <c i="13" r="BK174"/>
  <c r="J168"/>
  <c r="J165"/>
  <c r="J152"/>
  <c r="J142"/>
  <c r="BK136"/>
  <c r="BK127"/>
  <c r="BK118"/>
  <c i="12" r="J305"/>
  <c r="J300"/>
  <c r="BK292"/>
  <c r="J287"/>
  <c r="J275"/>
  <c r="J271"/>
  <c r="J263"/>
  <c r="BK259"/>
  <c r="BK255"/>
  <c r="J246"/>
  <c r="BK244"/>
  <c r="J234"/>
  <c r="BK224"/>
  <c r="J220"/>
  <c r="BK217"/>
  <c r="J210"/>
  <c r="J202"/>
  <c r="BK200"/>
  <c r="J195"/>
  <c r="J192"/>
  <c r="J187"/>
  <c r="J184"/>
  <c r="J176"/>
  <c r="J173"/>
  <c r="J170"/>
  <c r="BK168"/>
  <c r="BK161"/>
  <c r="J158"/>
  <c r="J154"/>
  <c r="J128"/>
  <c r="J117"/>
  <c i="11" r="J90"/>
  <c i="10" r="J94"/>
  <c i="9" r="BK324"/>
  <c r="J312"/>
  <c r="BK302"/>
  <c r="J293"/>
  <c r="J271"/>
  <c r="BK253"/>
  <c r="BK239"/>
  <c r="J225"/>
  <c r="J217"/>
  <c r="BK208"/>
  <c r="BK204"/>
  <c r="BK189"/>
  <c r="BK170"/>
  <c r="J164"/>
  <c r="J156"/>
  <c r="J146"/>
  <c r="BK125"/>
  <c r="J115"/>
  <c i="8" r="J145"/>
  <c r="BK132"/>
  <c r="BK127"/>
  <c r="J119"/>
  <c r="J103"/>
  <c i="7" r="J335"/>
  <c r="BK327"/>
  <c r="J310"/>
  <c r="J285"/>
  <c r="J280"/>
  <c r="J266"/>
  <c r="J260"/>
  <c r="BK256"/>
  <c r="BK240"/>
  <c r="J230"/>
  <c r="BK219"/>
  <c r="BK210"/>
  <c r="BK196"/>
  <c r="BK181"/>
  <c r="BK148"/>
  <c r="BK120"/>
  <c i="6" r="BK255"/>
  <c r="BK248"/>
  <c r="J236"/>
  <c r="J226"/>
  <c r="J211"/>
  <c r="BK207"/>
  <c r="BK188"/>
  <c r="J162"/>
  <c r="BK156"/>
  <c r="BK138"/>
  <c r="BK119"/>
  <c i="5" r="BK510"/>
  <c r="J504"/>
  <c r="J482"/>
  <c r="BK476"/>
  <c r="J459"/>
  <c r="BK409"/>
  <c r="J393"/>
  <c r="BK355"/>
  <c r="J346"/>
  <c r="BK336"/>
  <c r="J318"/>
  <c r="BK285"/>
  <c r="BK276"/>
  <c r="BK263"/>
  <c r="J249"/>
  <c r="J240"/>
  <c r="J221"/>
  <c r="J196"/>
  <c r="BK173"/>
  <c r="BK125"/>
  <c i="4" r="J169"/>
  <c r="J160"/>
  <c r="J107"/>
  <c i="3" r="BK1502"/>
  <c r="J1494"/>
  <c r="BK1459"/>
  <c r="BK1453"/>
  <c r="J1427"/>
  <c r="J1325"/>
  <c r="J1317"/>
  <c r="J1271"/>
  <c r="BK1250"/>
  <c r="J1226"/>
  <c r="BK1100"/>
  <c r="BK1091"/>
  <c r="BK1081"/>
  <c r="BK1070"/>
  <c r="J1055"/>
  <c r="BK1039"/>
  <c r="J1016"/>
  <c r="BK982"/>
  <c r="J961"/>
  <c r="J927"/>
  <c r="BK914"/>
  <c r="J894"/>
  <c r="J880"/>
  <c r="BK874"/>
  <c r="BK854"/>
  <c r="BK834"/>
  <c r="J809"/>
  <c r="J795"/>
  <c r="J783"/>
  <c r="J777"/>
  <c r="J754"/>
  <c r="J679"/>
  <c r="J647"/>
  <c r="BK566"/>
  <c r="J503"/>
  <c r="BK441"/>
  <c r="J411"/>
  <c r="BK348"/>
  <c r="BK331"/>
  <c r="BK260"/>
  <c r="BK211"/>
  <c r="BK167"/>
  <c r="J151"/>
  <c r="BK114"/>
  <c i="2" r="BK571"/>
  <c r="BK510"/>
  <c r="J497"/>
  <c r="BK479"/>
  <c r="BK438"/>
  <c r="BK402"/>
  <c r="J357"/>
  <c r="J345"/>
  <c r="J207"/>
  <c r="BK188"/>
  <c r="J169"/>
  <c r="BK156"/>
  <c r="BK139"/>
  <c r="BK108"/>
  <c i="16" r="BK119"/>
  <c r="BK99"/>
  <c i="15" r="BK157"/>
  <c r="J150"/>
  <c r="BK142"/>
  <c r="J126"/>
  <c r="BK112"/>
  <c i="14" r="J142"/>
  <c r="J135"/>
  <c r="J98"/>
  <c i="13" r="J170"/>
  <c r="J158"/>
  <c r="BK139"/>
  <c i="12" r="J306"/>
  <c r="BK297"/>
  <c r="J290"/>
  <c r="J276"/>
  <c r="J267"/>
  <c r="BK264"/>
  <c r="J252"/>
  <c r="J243"/>
  <c r="BK238"/>
  <c r="J226"/>
  <c r="BK222"/>
  <c r="J212"/>
  <c r="BK205"/>
  <c r="BK198"/>
  <c r="BK194"/>
  <c r="J183"/>
  <c r="J175"/>
  <c r="J168"/>
  <c r="J162"/>
  <c r="J151"/>
  <c r="J130"/>
  <c i="10" r="BK104"/>
  <c i="9" r="J319"/>
  <c r="BK304"/>
  <c r="J265"/>
  <c r="BK251"/>
  <c r="J239"/>
  <c r="J212"/>
  <c r="J204"/>
  <c r="J193"/>
  <c r="J174"/>
  <c r="J162"/>
  <c r="BK148"/>
  <c r="J111"/>
  <c i="8" r="J129"/>
  <c r="BK117"/>
  <c r="J105"/>
  <c r="BK102"/>
  <c r="J98"/>
  <c r="J93"/>
  <c i="7" r="J327"/>
  <c r="J305"/>
  <c r="BK290"/>
  <c r="BK278"/>
  <c r="BK275"/>
  <c r="BK262"/>
  <c r="J249"/>
  <c r="BK222"/>
  <c r="J191"/>
  <c r="J171"/>
  <c r="BK139"/>
  <c r="J113"/>
  <c i="6" r="J255"/>
  <c r="BK226"/>
  <c r="J205"/>
  <c r="J197"/>
  <c r="BK180"/>
  <c r="J166"/>
  <c r="BK144"/>
  <c r="J129"/>
  <c r="J100"/>
  <c i="5" r="BK477"/>
  <c r="J467"/>
  <c r="BK446"/>
  <c r="BK433"/>
  <c r="J418"/>
  <c r="J365"/>
  <c r="J348"/>
  <c r="BK325"/>
  <c r="BK282"/>
  <c r="J272"/>
  <c r="J254"/>
  <c r="BK240"/>
  <c r="BK181"/>
  <c r="BK122"/>
  <c i="4" r="BK154"/>
  <c r="BK136"/>
  <c i="3" r="J1406"/>
  <c r="J1342"/>
  <c r="BK1317"/>
  <c r="BK1296"/>
  <c r="J1281"/>
  <c r="BK1244"/>
  <c r="BK1205"/>
  <c r="J1196"/>
  <c r="BK1184"/>
  <c r="BK1142"/>
  <c r="J1130"/>
  <c r="J1112"/>
  <c r="BK1066"/>
  <c r="J1039"/>
  <c r="BK1016"/>
  <c r="BK996"/>
  <c r="BK961"/>
  <c r="BK938"/>
  <c r="J914"/>
  <c r="BK891"/>
  <c r="BK861"/>
  <c r="J848"/>
  <c r="J837"/>
  <c r="BK831"/>
  <c r="J811"/>
  <c r="BK801"/>
  <c r="BK795"/>
  <c r="BK777"/>
  <c r="BK772"/>
  <c r="J708"/>
  <c r="BK682"/>
  <c r="J668"/>
  <c r="J655"/>
  <c r="J638"/>
  <c r="J626"/>
  <c r="J606"/>
  <c r="BK560"/>
  <c r="J475"/>
  <c r="J415"/>
  <c r="BK399"/>
  <c r="J348"/>
  <c r="J322"/>
  <c r="J260"/>
  <c r="BK228"/>
  <c r="J209"/>
  <c r="BK194"/>
  <c r="BK151"/>
  <c r="BK130"/>
  <c i="2" r="J571"/>
  <c r="J524"/>
  <c r="J479"/>
  <c r="J459"/>
  <c r="BK444"/>
  <c r="J415"/>
  <c r="J389"/>
  <c r="BK355"/>
  <c r="BK275"/>
  <c r="J255"/>
  <c r="J247"/>
  <c r="BK207"/>
  <c r="J159"/>
  <c r="J139"/>
  <c i="16" r="J130"/>
  <c r="BK124"/>
  <c r="J117"/>
  <c r="J113"/>
  <c r="J96"/>
  <c r="BK91"/>
  <c i="15" r="J158"/>
  <c r="BK140"/>
  <c r="BK123"/>
  <c r="J118"/>
  <c i="14" r="J151"/>
  <c r="BK120"/>
  <c i="13" r="BK176"/>
  <c r="J164"/>
  <c r="J155"/>
  <c r="BK141"/>
  <c r="J139"/>
  <c r="J136"/>
  <c r="BK124"/>
  <c i="12" r="BK312"/>
  <c r="BK303"/>
  <c r="BK286"/>
  <c r="J283"/>
  <c r="BK280"/>
  <c r="BK278"/>
  <c r="BK271"/>
  <c r="BK266"/>
  <c r="BK260"/>
  <c r="BK256"/>
  <c r="J254"/>
  <c r="J248"/>
  <c r="BK245"/>
  <c r="BK236"/>
  <c r="BK228"/>
  <c r="J217"/>
  <c r="J211"/>
  <c r="J205"/>
  <c r="BK187"/>
  <c r="BK184"/>
  <c r="BK180"/>
  <c r="BK174"/>
  <c r="BK158"/>
  <c r="BK153"/>
  <c r="BK150"/>
  <c r="BK135"/>
  <c r="BK128"/>
  <c i="10" r="BK109"/>
  <c r="BK102"/>
  <c i="9" r="J321"/>
  <c r="J304"/>
  <c r="J295"/>
  <c r="BK282"/>
  <c r="J273"/>
  <c r="J266"/>
  <c r="BK254"/>
  <c r="BK248"/>
  <c r="J242"/>
  <c r="J222"/>
  <c r="J219"/>
  <c r="BK213"/>
  <c r="BK203"/>
  <c r="J197"/>
  <c r="J189"/>
  <c r="J181"/>
  <c r="J167"/>
  <c r="BK161"/>
  <c r="BK156"/>
  <c r="BK146"/>
  <c r="J142"/>
  <c r="J127"/>
  <c r="BK115"/>
  <c r="J104"/>
  <c i="8" r="J142"/>
  <c r="J135"/>
  <c r="BK130"/>
  <c r="J116"/>
  <c r="J110"/>
  <c r="J95"/>
  <c i="7" r="BK325"/>
  <c r="J319"/>
  <c r="BK310"/>
  <c r="J289"/>
  <c r="BK285"/>
  <c r="J281"/>
  <c r="BK276"/>
  <c r="J273"/>
  <c r="J267"/>
  <c r="BK264"/>
  <c r="BK257"/>
  <c r="BK249"/>
  <c r="J233"/>
  <c r="J217"/>
  <c r="BK191"/>
  <c r="J181"/>
  <c r="J139"/>
  <c i="6" r="BK268"/>
  <c r="BK250"/>
  <c r="BK239"/>
  <c r="BK234"/>
  <c r="BK215"/>
  <c r="BK201"/>
  <c r="J188"/>
  <c r="BK162"/>
  <c r="BK152"/>
  <c r="BK145"/>
  <c r="J126"/>
  <c r="J115"/>
  <c i="5" r="J506"/>
  <c r="BK479"/>
  <c r="BK462"/>
  <c r="J446"/>
  <c r="BK428"/>
  <c r="J399"/>
  <c r="J384"/>
  <c r="BK365"/>
  <c r="BK348"/>
  <c r="BK346"/>
  <c r="J325"/>
  <c r="BK300"/>
  <c r="BK268"/>
  <c r="BK227"/>
  <c r="BK208"/>
  <c r="BK196"/>
  <c r="BK186"/>
  <c r="BK177"/>
  <c r="J119"/>
  <c i="4" r="BK157"/>
  <c r="BK148"/>
  <c r="J136"/>
  <c i="3" r="BK1406"/>
  <c r="BK1338"/>
  <c r="BK1293"/>
  <c r="BK1211"/>
  <c r="BK1202"/>
  <c r="J1184"/>
  <c r="BK1127"/>
  <c r="BK1103"/>
  <c r="J1070"/>
  <c r="J1053"/>
  <c r="BK988"/>
  <c r="J956"/>
  <c r="BK927"/>
  <c r="J899"/>
  <c r="BK880"/>
  <c r="J851"/>
  <c r="J825"/>
  <c r="J803"/>
  <c r="BK783"/>
  <c r="BK722"/>
  <c r="BK708"/>
  <c r="BK689"/>
  <c r="J672"/>
  <c r="BK601"/>
  <c r="J560"/>
  <c r="BK475"/>
  <c r="J453"/>
  <c r="J403"/>
  <c r="J331"/>
  <c r="J228"/>
  <c r="J163"/>
  <c r="J114"/>
  <c i="2" r="J583"/>
  <c r="BK560"/>
  <c r="J537"/>
  <c r="BK473"/>
  <c r="J448"/>
  <c r="J428"/>
  <c r="J364"/>
  <c r="BK345"/>
  <c r="BK255"/>
  <c r="J188"/>
  <c r="BK163"/>
  <c i="16" r="J108"/>
  <c i="15" r="BK156"/>
  <c r="J149"/>
  <c r="J133"/>
  <c r="J128"/>
  <c r="BK120"/>
  <c r="J111"/>
  <c i="14" r="BK150"/>
  <c r="J139"/>
  <c r="BK115"/>
  <c i="13" r="J172"/>
  <c r="BK167"/>
  <c r="BK158"/>
  <c r="J140"/>
  <c r="BK112"/>
  <c i="12" r="BK316"/>
  <c r="J312"/>
  <c r="J302"/>
  <c r="BK298"/>
  <c r="BK287"/>
  <c r="BK281"/>
  <c r="BK274"/>
  <c r="BK265"/>
  <c r="J253"/>
  <c r="BK247"/>
  <c r="BK240"/>
  <c r="J230"/>
  <c r="BK226"/>
  <c r="BK215"/>
  <c r="BK208"/>
  <c r="BK201"/>
  <c r="J191"/>
  <c r="BK179"/>
  <c r="J164"/>
  <c r="BK160"/>
  <c r="J138"/>
  <c i="10" r="J111"/>
  <c r="J104"/>
  <c r="J92"/>
  <c i="9" r="BK319"/>
  <c r="J310"/>
  <c r="BK300"/>
  <c r="J280"/>
  <c r="J263"/>
  <c r="J248"/>
  <c r="BK223"/>
  <c r="J213"/>
  <c r="J207"/>
  <c r="J187"/>
  <c r="BK177"/>
  <c r="J168"/>
  <c r="BK151"/>
  <c r="J125"/>
  <c r="J101"/>
  <c i="8" r="J147"/>
  <c r="J134"/>
  <c r="BK119"/>
  <c r="BK110"/>
  <c r="BK104"/>
  <c i="7" r="BK319"/>
  <c r="J290"/>
  <c r="BK282"/>
  <c r="J272"/>
  <c r="J240"/>
  <c r="BK217"/>
  <c r="J204"/>
  <c r="J162"/>
  <c r="J123"/>
  <c i="6" r="J277"/>
  <c r="BK262"/>
  <c r="J248"/>
  <c r="BK217"/>
  <c r="J201"/>
  <c r="BK177"/>
  <c r="BK158"/>
  <c r="J138"/>
  <c i="5" r="BK504"/>
  <c r="BK482"/>
  <c r="BK454"/>
  <c r="BK437"/>
  <c r="BK384"/>
  <c r="J320"/>
  <c r="BK274"/>
  <c r="J130"/>
  <c i="4" r="J150"/>
  <c r="J102"/>
  <c i="3" r="BK1427"/>
  <c r="BK1403"/>
  <c r="J1345"/>
  <c r="BK1325"/>
  <c r="BK1271"/>
  <c r="J1244"/>
  <c r="BK1226"/>
  <c r="BK1174"/>
  <c r="BK1121"/>
  <c r="BK1106"/>
  <c r="J1081"/>
  <c r="J744"/>
  <c r="BK675"/>
  <c r="J630"/>
  <c r="BK464"/>
  <c r="J407"/>
  <c r="J247"/>
  <c r="BK159"/>
  <c r="J120"/>
  <c i="2" r="BK549"/>
  <c r="J515"/>
  <c r="BK497"/>
  <c r="BK419"/>
  <c r="BK397"/>
  <c r="BK361"/>
  <c r="J271"/>
  <c r="J211"/>
  <c r="BK180"/>
  <c r="J147"/>
  <c i="16" r="BK130"/>
  <c r="BK113"/>
  <c r="J99"/>
  <c i="15" r="BK150"/>
  <c r="BK133"/>
  <c r="J129"/>
  <c r="J110"/>
  <c r="J108"/>
  <c i="14" r="BK147"/>
  <c r="BK118"/>
  <c r="BK98"/>
  <c i="13" r="J171"/>
  <c r="J166"/>
  <c r="BK162"/>
  <c r="BK143"/>
  <c r="J138"/>
  <c r="BK122"/>
  <c r="J112"/>
  <c i="12" r="BK304"/>
  <c r="BK295"/>
  <c r="BK290"/>
  <c r="J278"/>
  <c r="BK272"/>
  <c r="BK267"/>
  <c r="J258"/>
  <c r="J256"/>
  <c r="BK248"/>
  <c r="J236"/>
  <c r="BK229"/>
  <c r="BK221"/>
  <c r="J218"/>
  <c r="BK212"/>
  <c r="BK203"/>
  <c r="BK199"/>
  <c r="J193"/>
  <c r="J190"/>
  <c r="BK185"/>
  <c r="BK181"/>
  <c r="J174"/>
  <c r="J171"/>
  <c r="BK167"/>
  <c r="J160"/>
  <c r="J155"/>
  <c r="J144"/>
  <c r="BK121"/>
  <c r="BK111"/>
  <c i="10" r="J107"/>
  <c r="BK92"/>
  <c i="9" r="BK321"/>
  <c r="BK303"/>
  <c r="J298"/>
  <c r="J281"/>
  <c r="BK262"/>
  <c r="J245"/>
  <c r="J233"/>
  <c r="BK220"/>
  <c r="BK209"/>
  <c r="BK205"/>
  <c r="J200"/>
  <c r="J176"/>
  <c r="J165"/>
  <c r="BK158"/>
  <c r="J151"/>
  <c r="BK127"/>
  <c r="BK120"/>
  <c i="8" r="BK147"/>
  <c r="J130"/>
  <c r="BK121"/>
  <c r="BK105"/>
  <c r="BK93"/>
  <c i="7" r="BK333"/>
  <c r="J325"/>
  <c r="BK302"/>
  <c r="J284"/>
  <c r="BK279"/>
  <c r="J264"/>
  <c r="BK258"/>
  <c r="J247"/>
  <c r="BK233"/>
  <c r="J212"/>
  <c r="J200"/>
  <c r="J183"/>
  <c r="J159"/>
  <c r="BK130"/>
  <c i="6" r="J262"/>
  <c r="BK251"/>
  <c r="BK247"/>
  <c r="J235"/>
  <c r="BK224"/>
  <c r="BK209"/>
  <c r="J193"/>
  <c r="BK164"/>
  <c r="BK154"/>
  <c r="BK129"/>
  <c r="BK115"/>
  <c i="5" r="J510"/>
  <c r="BK489"/>
  <c r="J477"/>
  <c r="BK467"/>
  <c r="J454"/>
  <c r="BK399"/>
  <c r="J362"/>
  <c r="J350"/>
  <c r="J331"/>
  <c r="BK315"/>
  <c r="J285"/>
  <c r="BK272"/>
  <c r="J259"/>
  <c r="J246"/>
  <c r="J234"/>
  <c r="BK214"/>
  <c r="J177"/>
  <c r="J122"/>
  <c i="4" r="J165"/>
  <c r="J157"/>
  <c i="3" r="BK1506"/>
  <c r="J1502"/>
  <c r="BK1474"/>
  <c r="J1453"/>
  <c r="J1430"/>
  <c r="J1351"/>
  <c r="J1296"/>
  <c r="J1264"/>
  <c r="J1241"/>
  <c r="BK1110"/>
  <c r="J1084"/>
  <c r="BK1075"/>
  <c r="BK1058"/>
  <c r="J1047"/>
  <c r="BK1022"/>
  <c r="J974"/>
  <c r="BK951"/>
  <c r="BK930"/>
  <c r="J922"/>
  <c r="J891"/>
  <c r="BK884"/>
  <c r="BK864"/>
  <c r="BK845"/>
  <c r="BK825"/>
  <c r="BK798"/>
  <c r="J786"/>
  <c r="BK774"/>
  <c r="BK691"/>
  <c r="BK668"/>
  <c r="BK626"/>
  <c r="J551"/>
  <c r="J496"/>
  <c r="BK420"/>
  <c r="BK407"/>
  <c r="BK322"/>
  <c r="J265"/>
  <c r="J231"/>
  <c r="J194"/>
  <c r="BK163"/>
  <c r="BK147"/>
  <c i="2" r="BK579"/>
  <c r="BK528"/>
  <c r="BK506"/>
  <c r="J490"/>
  <c r="BK476"/>
  <c r="BK410"/>
  <c r="J385"/>
  <c r="BK348"/>
  <c r="J275"/>
  <c r="BK191"/>
  <c r="J185"/>
  <c r="J163"/>
  <c r="BK147"/>
  <c i="1" r="AS61"/>
  <c i="3" l="1" r="T246"/>
  <c r="T245"/>
  <c i="5" r="R185"/>
  <c r="R129"/>
  <c r="T185"/>
  <c i="3" r="R246"/>
  <c r="R245"/>
  <c i="5" r="P129"/>
  <c i="3" r="P246"/>
  <c r="P245"/>
  <c i="5" r="T129"/>
  <c r="P185"/>
  <c i="2" r="P142"/>
  <c r="BK246"/>
  <c r="J246"/>
  <c r="J66"/>
  <c r="BK352"/>
  <c r="J352"/>
  <c r="J67"/>
  <c r="P437"/>
  <c r="BK458"/>
  <c r="J458"/>
  <c r="J74"/>
  <c r="R481"/>
  <c r="R501"/>
  <c r="P519"/>
  <c r="T575"/>
  <c i="3" r="BK113"/>
  <c r="BK112"/>
  <c r="BK129"/>
  <c r="J129"/>
  <c r="J64"/>
  <c r="BK193"/>
  <c r="J193"/>
  <c r="J65"/>
  <c r="R259"/>
  <c r="R394"/>
  <c r="P419"/>
  <c r="T502"/>
  <c r="R654"/>
  <c r="R645"/>
  <c r="R719"/>
  <c r="BK725"/>
  <c r="BK776"/>
  <c r="J776"/>
  <c r="J79"/>
  <c r="BK791"/>
  <c r="J791"/>
  <c r="J80"/>
  <c r="BK805"/>
  <c r="J805"/>
  <c r="J81"/>
  <c r="BK824"/>
  <c r="J824"/>
  <c r="J82"/>
  <c r="BK929"/>
  <c r="J929"/>
  <c r="J83"/>
  <c r="BK1057"/>
  <c r="J1057"/>
  <c r="J84"/>
  <c r="BK1074"/>
  <c r="J1074"/>
  <c r="J85"/>
  <c r="BK1204"/>
  <c r="J1204"/>
  <c r="J86"/>
  <c r="BK1243"/>
  <c r="J1243"/>
  <c r="J87"/>
  <c r="R1327"/>
  <c r="P1416"/>
  <c r="R1493"/>
  <c i="4" r="BK98"/>
  <c r="BK97"/>
  <c r="T106"/>
  <c r="T105"/>
  <c r="P147"/>
  <c r="R159"/>
  <c r="R164"/>
  <c i="5" r="BK118"/>
  <c r="J118"/>
  <c r="J66"/>
  <c r="R118"/>
  <c r="P172"/>
  <c r="P202"/>
  <c r="R239"/>
  <c r="R232"/>
  <c r="R267"/>
  <c r="R266"/>
  <c r="R281"/>
  <c r="P314"/>
  <c r="P345"/>
  <c r="P381"/>
  <c r="P387"/>
  <c r="R445"/>
  <c r="T466"/>
  <c r="P481"/>
  <c r="R503"/>
  <c i="6" r="R99"/>
  <c r="R98"/>
  <c r="T111"/>
  <c r="R118"/>
  <c r="P141"/>
  <c r="R149"/>
  <c r="R272"/>
  <c i="7" r="BK112"/>
  <c r="J112"/>
  <c r="J67"/>
  <c r="BK138"/>
  <c r="J138"/>
  <c r="J68"/>
  <c r="P158"/>
  <c r="P157"/>
  <c r="P170"/>
  <c r="P180"/>
  <c r="T203"/>
  <c r="T214"/>
  <c r="T316"/>
  <c r="T324"/>
  <c i="8" r="T90"/>
  <c r="R144"/>
  <c i="9" r="R100"/>
  <c r="R99"/>
  <c r="P110"/>
  <c r="P119"/>
  <c r="R139"/>
  <c r="R138"/>
  <c r="R309"/>
  <c r="P323"/>
  <c r="P322"/>
  <c i="10" r="T89"/>
  <c r="T88"/>
  <c r="T87"/>
  <c i="11" r="BK89"/>
  <c r="BK88"/>
  <c r="J88"/>
  <c r="J64"/>
  <c i="12" r="BK127"/>
  <c r="J127"/>
  <c r="J69"/>
  <c r="R148"/>
  <c r="BK188"/>
  <c r="J188"/>
  <c r="J75"/>
  <c r="BK237"/>
  <c r="J237"/>
  <c r="J78"/>
  <c r="BK277"/>
  <c r="J277"/>
  <c r="J79"/>
  <c r="T294"/>
  <c i="13" r="BK96"/>
  <c r="BK95"/>
  <c r="J95"/>
  <c r="J65"/>
  <c r="BK107"/>
  <c r="J107"/>
  <c r="J68"/>
  <c r="P107"/>
  <c r="T117"/>
  <c r="R135"/>
  <c i="14" r="BK97"/>
  <c r="BK96"/>
  <c r="J96"/>
  <c r="J65"/>
  <c r="BK105"/>
  <c r="R105"/>
  <c r="P112"/>
  <c r="T132"/>
  <c r="T131"/>
  <c i="15" r="R105"/>
  <c r="P121"/>
  <c r="BK127"/>
  <c r="J127"/>
  <c r="J70"/>
  <c r="BK131"/>
  <c r="J131"/>
  <c r="J71"/>
  <c r="T147"/>
  <c r="T151"/>
  <c r="R155"/>
  <c i="16" r="P88"/>
  <c r="T88"/>
  <c r="T95"/>
  <c r="P112"/>
  <c i="2" r="BK142"/>
  <c r="J142"/>
  <c r="J65"/>
  <c r="R246"/>
  <c r="P352"/>
  <c r="R437"/>
  <c r="T458"/>
  <c r="BK501"/>
  <c r="J501"/>
  <c r="J78"/>
  <c r="T519"/>
  <c r="P575"/>
  <c i="3" r="R113"/>
  <c r="R112"/>
  <c r="R129"/>
  <c r="R193"/>
  <c r="BK259"/>
  <c r="BK394"/>
  <c r="J394"/>
  <c r="J70"/>
  <c r="BK419"/>
  <c r="J419"/>
  <c r="J71"/>
  <c r="P502"/>
  <c r="P654"/>
  <c r="P645"/>
  <c r="P719"/>
  <c r="R725"/>
  <c r="T776"/>
  <c r="R791"/>
  <c r="T805"/>
  <c r="T824"/>
  <c r="R929"/>
  <c r="P1057"/>
  <c r="T1074"/>
  <c r="T1204"/>
  <c r="T1243"/>
  <c r="BK1327"/>
  <c r="J1327"/>
  <c r="J88"/>
  <c r="T1416"/>
  <c r="T1493"/>
  <c i="4" r="R98"/>
  <c r="R97"/>
  <c r="R106"/>
  <c r="R105"/>
  <c r="R147"/>
  <c r="R142"/>
  <c r="P159"/>
  <c r="BK164"/>
  <c r="J164"/>
  <c r="J73"/>
  <c i="5" r="BK172"/>
  <c r="J172"/>
  <c r="J68"/>
  <c r="BK202"/>
  <c r="J202"/>
  <c r="J70"/>
  <c r="P239"/>
  <c r="P232"/>
  <c r="T267"/>
  <c r="T266"/>
  <c r="P281"/>
  <c r="R314"/>
  <c r="T330"/>
  <c r="BK345"/>
  <c r="J345"/>
  <c r="J86"/>
  <c r="BK381"/>
  <c r="J381"/>
  <c r="J87"/>
  <c r="BK387"/>
  <c r="J387"/>
  <c r="J89"/>
  <c r="BK445"/>
  <c r="J445"/>
  <c r="J90"/>
  <c r="BK466"/>
  <c r="J466"/>
  <c r="J91"/>
  <c r="BK481"/>
  <c r="J481"/>
  <c r="J92"/>
  <c r="BK503"/>
  <c r="J503"/>
  <c r="J93"/>
  <c i="6" r="T99"/>
  <c r="T98"/>
  <c r="BK118"/>
  <c r="J118"/>
  <c r="J69"/>
  <c r="BK141"/>
  <c r="J141"/>
  <c r="J72"/>
  <c r="BK149"/>
  <c r="J149"/>
  <c r="J73"/>
  <c r="BK272"/>
  <c r="J272"/>
  <c r="J74"/>
  <c i="7" r="P112"/>
  <c r="R138"/>
  <c r="R158"/>
  <c r="R157"/>
  <c r="BK180"/>
  <c r="J180"/>
  <c r="J76"/>
  <c r="BK203"/>
  <c r="J203"/>
  <c r="J79"/>
  <c r="BK214"/>
  <c r="J214"/>
  <c r="J80"/>
  <c r="BK316"/>
  <c r="J316"/>
  <c r="J81"/>
  <c r="BK324"/>
  <c r="J324"/>
  <c r="J82"/>
  <c i="8" r="R90"/>
  <c r="R89"/>
  <c r="R88"/>
  <c r="P144"/>
  <c i="9" r="P100"/>
  <c r="P99"/>
  <c r="T110"/>
  <c r="T119"/>
  <c r="BK139"/>
  <c r="BK138"/>
  <c r="J138"/>
  <c r="J71"/>
  <c r="BK309"/>
  <c r="J309"/>
  <c r="J73"/>
  <c r="T323"/>
  <c r="T322"/>
  <c i="10" r="R89"/>
  <c r="R88"/>
  <c r="R87"/>
  <c i="11" r="P89"/>
  <c r="P88"/>
  <c r="P87"/>
  <c i="1" r="AU68"/>
  <c i="12" r="T116"/>
  <c r="T127"/>
  <c r="BK148"/>
  <c r="P188"/>
  <c r="P157"/>
  <c r="BK233"/>
  <c r="J233"/>
  <c r="J77"/>
  <c r="T233"/>
  <c r="R237"/>
  <c r="T277"/>
  <c r="P294"/>
  <c i="13" r="R96"/>
  <c r="R95"/>
  <c r="R107"/>
  <c r="P117"/>
  <c r="P135"/>
  <c i="14" r="R97"/>
  <c r="R96"/>
  <c r="T105"/>
  <c r="T112"/>
  <c r="R132"/>
  <c r="R131"/>
  <c i="15" r="T105"/>
  <c r="BK124"/>
  <c r="J124"/>
  <c r="J69"/>
  <c r="R124"/>
  <c r="T127"/>
  <c r="P131"/>
  <c r="BK147"/>
  <c r="J147"/>
  <c r="J79"/>
  <c r="P151"/>
  <c r="T155"/>
  <c i="16" r="P95"/>
  <c r="BK112"/>
  <c r="J112"/>
  <c r="J63"/>
  <c r="T112"/>
  <c i="2" r="R142"/>
  <c r="R137"/>
  <c r="R105"/>
  <c r="P246"/>
  <c r="R352"/>
  <c r="T437"/>
  <c r="R458"/>
  <c r="P481"/>
  <c r="P501"/>
  <c r="BK519"/>
  <c r="J519"/>
  <c r="J80"/>
  <c r="R575"/>
  <c i="3" r="P113"/>
  <c r="P112"/>
  <c r="T129"/>
  <c r="P193"/>
  <c r="T259"/>
  <c r="T394"/>
  <c r="T419"/>
  <c r="BK502"/>
  <c r="J502"/>
  <c r="J72"/>
  <c r="BK654"/>
  <c r="J654"/>
  <c r="J75"/>
  <c r="BK719"/>
  <c r="J719"/>
  <c r="J76"/>
  <c r="P725"/>
  <c r="P776"/>
  <c r="P791"/>
  <c r="P805"/>
  <c r="P824"/>
  <c r="T929"/>
  <c r="T1057"/>
  <c r="P1074"/>
  <c r="R1204"/>
  <c r="R1243"/>
  <c r="P1327"/>
  <c r="R1416"/>
  <c r="P1493"/>
  <c i="4" r="P98"/>
  <c r="P97"/>
  <c r="BK106"/>
  <c r="J106"/>
  <c r="J68"/>
  <c r="T147"/>
  <c r="T142"/>
  <c r="T159"/>
  <c r="P164"/>
  <c i="5" r="P118"/>
  <c r="P117"/>
  <c r="R172"/>
  <c r="R202"/>
  <c r="BK239"/>
  <c r="J239"/>
  <c r="J78"/>
  <c r="BK267"/>
  <c r="J267"/>
  <c r="J80"/>
  <c r="BK281"/>
  <c r="BK314"/>
  <c r="J314"/>
  <c r="J83"/>
  <c r="BK330"/>
  <c r="J330"/>
  <c r="J84"/>
  <c r="R330"/>
  <c r="T345"/>
  <c r="R381"/>
  <c r="T387"/>
  <c r="T445"/>
  <c r="P466"/>
  <c r="R481"/>
  <c r="P503"/>
  <c i="6" r="BK99"/>
  <c r="BK98"/>
  <c r="BK111"/>
  <c r="R111"/>
  <c r="R110"/>
  <c r="P118"/>
  <c r="T141"/>
  <c r="T149"/>
  <c r="P272"/>
  <c i="7" r="T112"/>
  <c r="T106"/>
  <c r="T138"/>
  <c r="T158"/>
  <c r="T157"/>
  <c r="T170"/>
  <c r="T180"/>
  <c r="R203"/>
  <c r="R214"/>
  <c r="R316"/>
  <c r="R324"/>
  <c i="8" r="BK90"/>
  <c r="BK89"/>
  <c r="BK88"/>
  <c r="J88"/>
  <c r="J63"/>
  <c r="BK144"/>
  <c r="J144"/>
  <c r="J66"/>
  <c i="9" r="T100"/>
  <c r="T99"/>
  <c r="BK119"/>
  <c r="J119"/>
  <c r="J69"/>
  <c r="P139"/>
  <c r="T309"/>
  <c r="R323"/>
  <c r="R322"/>
  <c i="10" r="P89"/>
  <c r="P88"/>
  <c r="P87"/>
  <c i="1" r="AU67"/>
  <c i="11" r="R89"/>
  <c r="R88"/>
  <c r="R87"/>
  <c i="12" r="P116"/>
  <c r="P127"/>
  <c r="T148"/>
  <c r="T188"/>
  <c r="T157"/>
  <c r="R233"/>
  <c r="T237"/>
  <c r="R277"/>
  <c r="R294"/>
  <c i="13" r="P96"/>
  <c r="P95"/>
  <c r="T107"/>
  <c r="T106"/>
  <c r="R117"/>
  <c r="T135"/>
  <c i="14" r="T97"/>
  <c r="T96"/>
  <c r="BK112"/>
  <c r="J112"/>
  <c r="J69"/>
  <c r="P132"/>
  <c r="P131"/>
  <c i="15" r="BK105"/>
  <c r="BK121"/>
  <c r="J121"/>
  <c r="J68"/>
  <c r="R121"/>
  <c r="P124"/>
  <c r="P127"/>
  <c r="T131"/>
  <c r="P147"/>
  <c r="BK151"/>
  <c r="J151"/>
  <c r="J80"/>
  <c r="BK155"/>
  <c r="J155"/>
  <c r="J81"/>
  <c i="16" r="BK88"/>
  <c r="J88"/>
  <c r="J61"/>
  <c r="BK95"/>
  <c r="J95"/>
  <c r="J62"/>
  <c r="R95"/>
  <c r="R112"/>
  <c i="2" r="T142"/>
  <c r="T246"/>
  <c r="T352"/>
  <c r="BK437"/>
  <c r="J437"/>
  <c r="J72"/>
  <c r="P458"/>
  <c r="BK481"/>
  <c r="J481"/>
  <c r="J77"/>
  <c r="T481"/>
  <c r="T501"/>
  <c r="R519"/>
  <c r="BK575"/>
  <c r="J575"/>
  <c r="J82"/>
  <c i="3" r="T113"/>
  <c r="T112"/>
  <c r="P129"/>
  <c r="P128"/>
  <c r="T193"/>
  <c r="P259"/>
  <c r="P258"/>
  <c r="P394"/>
  <c r="R419"/>
  <c r="R502"/>
  <c r="T654"/>
  <c r="T645"/>
  <c r="T719"/>
  <c r="T725"/>
  <c r="R776"/>
  <c r="T791"/>
  <c r="R805"/>
  <c r="R824"/>
  <c r="P929"/>
  <c r="R1057"/>
  <c r="R1074"/>
  <c r="P1204"/>
  <c r="P1243"/>
  <c r="T1327"/>
  <c r="BK1416"/>
  <c r="J1416"/>
  <c r="J89"/>
  <c r="BK1493"/>
  <c r="J1493"/>
  <c r="J90"/>
  <c i="4" r="T98"/>
  <c r="T97"/>
  <c r="P106"/>
  <c r="P105"/>
  <c r="BK147"/>
  <c r="J147"/>
  <c r="J71"/>
  <c r="BK159"/>
  <c r="J159"/>
  <c r="J72"/>
  <c r="T164"/>
  <c i="5" r="T118"/>
  <c r="T172"/>
  <c r="T202"/>
  <c r="T239"/>
  <c r="T232"/>
  <c r="P267"/>
  <c r="P266"/>
  <c r="T281"/>
  <c r="T314"/>
  <c r="P330"/>
  <c r="R345"/>
  <c r="T381"/>
  <c r="R387"/>
  <c r="R386"/>
  <c r="P445"/>
  <c r="R466"/>
  <c r="T481"/>
  <c r="T503"/>
  <c i="6" r="P99"/>
  <c r="P98"/>
  <c r="P111"/>
  <c r="P110"/>
  <c r="T118"/>
  <c r="R141"/>
  <c r="R140"/>
  <c r="P149"/>
  <c r="T272"/>
  <c i="7" r="R112"/>
  <c r="R106"/>
  <c r="P138"/>
  <c r="BK158"/>
  <c r="J158"/>
  <c r="J72"/>
  <c r="BK170"/>
  <c r="R170"/>
  <c r="R180"/>
  <c r="P203"/>
  <c r="P214"/>
  <c r="P316"/>
  <c r="P324"/>
  <c i="8" r="P90"/>
  <c r="P89"/>
  <c r="P88"/>
  <c i="1" r="AU64"/>
  <c i="8" r="T144"/>
  <c i="9" r="BK100"/>
  <c r="J100"/>
  <c r="J66"/>
  <c r="BK110"/>
  <c r="J110"/>
  <c r="J68"/>
  <c r="R110"/>
  <c r="R119"/>
  <c r="T139"/>
  <c r="T138"/>
  <c r="P309"/>
  <c r="BK323"/>
  <c r="J323"/>
  <c r="J75"/>
  <c i="10" r="BK89"/>
  <c r="J89"/>
  <c r="J65"/>
  <c i="11" r="T89"/>
  <c r="T88"/>
  <c r="T87"/>
  <c i="12" r="BK116"/>
  <c r="R116"/>
  <c r="R127"/>
  <c r="P148"/>
  <c r="R188"/>
  <c r="R157"/>
  <c r="P233"/>
  <c r="P237"/>
  <c r="P277"/>
  <c r="BK294"/>
  <c r="J294"/>
  <c r="J80"/>
  <c i="13" r="T96"/>
  <c r="T95"/>
  <c r="T94"/>
  <c r="T93"/>
  <c r="BK117"/>
  <c r="J117"/>
  <c r="J69"/>
  <c r="BK135"/>
  <c r="J135"/>
  <c r="J71"/>
  <c i="14" r="P97"/>
  <c r="P96"/>
  <c r="P105"/>
  <c r="P104"/>
  <c r="R112"/>
  <c r="BK132"/>
  <c r="J132"/>
  <c r="J72"/>
  <c i="15" r="P105"/>
  <c r="P104"/>
  <c r="T121"/>
  <c r="T124"/>
  <c r="R127"/>
  <c r="R131"/>
  <c r="R147"/>
  <c r="R134"/>
  <c r="R151"/>
  <c r="P155"/>
  <c i="16" r="R88"/>
  <c r="R87"/>
  <c r="R86"/>
  <c i="2" r="J54"/>
  <c r="J101"/>
  <c r="BE150"/>
  <c r="BE177"/>
  <c r="BE211"/>
  <c r="BE222"/>
  <c r="BE237"/>
  <c r="BE247"/>
  <c r="BE255"/>
  <c r="BE259"/>
  <c r="BE263"/>
  <c r="BE361"/>
  <c r="BE393"/>
  <c r="BE419"/>
  <c r="BE448"/>
  <c r="BE455"/>
  <c r="BE459"/>
  <c r="BE462"/>
  <c r="BE537"/>
  <c r="BE549"/>
  <c r="BE560"/>
  <c r="BK414"/>
  <c r="J414"/>
  <c r="J68"/>
  <c r="BK418"/>
  <c r="J418"/>
  <c r="J70"/>
  <c r="BK475"/>
  <c r="J475"/>
  <c r="J75"/>
  <c r="BK478"/>
  <c r="J478"/>
  <c r="J76"/>
  <c i="3" r="J55"/>
  <c r="BE120"/>
  <c r="BE139"/>
  <c r="BE178"/>
  <c r="BE204"/>
  <c r="BE218"/>
  <c r="BE228"/>
  <c r="BE247"/>
  <c r="BE339"/>
  <c r="BE386"/>
  <c r="BE411"/>
  <c r="BE453"/>
  <c r="BE458"/>
  <c r="BE475"/>
  <c r="BE551"/>
  <c r="BE575"/>
  <c r="BE590"/>
  <c r="BE601"/>
  <c r="BE630"/>
  <c r="BE634"/>
  <c r="BE642"/>
  <c r="BE658"/>
  <c r="BE672"/>
  <c r="BE706"/>
  <c r="BE712"/>
  <c r="BE720"/>
  <c r="BE726"/>
  <c r="BE801"/>
  <c r="BE806"/>
  <c r="BE822"/>
  <c r="BE831"/>
  <c r="BE839"/>
  <c r="BE848"/>
  <c r="BE851"/>
  <c r="BE861"/>
  <c r="BE880"/>
  <c r="BE897"/>
  <c r="BE906"/>
  <c r="BE914"/>
  <c r="BE927"/>
  <c r="BE946"/>
  <c r="BE961"/>
  <c r="BE996"/>
  <c r="BE1033"/>
  <c r="BE1066"/>
  <c r="BE1070"/>
  <c r="BE1103"/>
  <c r="BE1112"/>
  <c r="BE1121"/>
  <c r="BE1214"/>
  <c r="BE1278"/>
  <c r="BE1303"/>
  <c r="BE1328"/>
  <c r="BE1338"/>
  <c r="BE1342"/>
  <c r="BE1354"/>
  <c r="BE1403"/>
  <c r="BE1406"/>
  <c r="BE1453"/>
  <c r="BE1459"/>
  <c r="BE1474"/>
  <c r="BE1494"/>
  <c r="BE1502"/>
  <c r="BE1506"/>
  <c i="4" r="J56"/>
  <c r="F59"/>
  <c r="E83"/>
  <c r="BE99"/>
  <c r="BE150"/>
  <c i="5" r="E50"/>
  <c r="J56"/>
  <c r="J59"/>
  <c r="BE181"/>
  <c r="BE186"/>
  <c r="BE208"/>
  <c r="BE246"/>
  <c r="BE274"/>
  <c r="BE300"/>
  <c r="BE323"/>
  <c r="BE384"/>
  <c r="BE388"/>
  <c r="BE414"/>
  <c r="BE418"/>
  <c r="BE423"/>
  <c r="BE428"/>
  <c r="BE433"/>
  <c r="BE437"/>
  <c r="BE443"/>
  <c r="BE446"/>
  <c r="BE464"/>
  <c r="BE471"/>
  <c r="BE499"/>
  <c r="BE504"/>
  <c r="BE508"/>
  <c r="BE510"/>
  <c r="BK233"/>
  <c r="BK232"/>
  <c r="J232"/>
  <c r="J76"/>
  <c r="BK341"/>
  <c r="J341"/>
  <c r="J85"/>
  <c i="6" r="J59"/>
  <c r="J90"/>
  <c r="F93"/>
  <c r="BE100"/>
  <c r="BE134"/>
  <c r="BE142"/>
  <c r="BE147"/>
  <c r="BE150"/>
  <c r="BE168"/>
  <c r="BE171"/>
  <c r="BE180"/>
  <c r="BE195"/>
  <c r="BE201"/>
  <c r="BE203"/>
  <c r="BE211"/>
  <c r="BE217"/>
  <c r="BE233"/>
  <c r="BE239"/>
  <c r="BE249"/>
  <c r="BE257"/>
  <c r="BE262"/>
  <c r="BE275"/>
  <c i="7" r="J58"/>
  <c r="J101"/>
  <c r="BE123"/>
  <c r="BE139"/>
  <c r="BE144"/>
  <c r="BE162"/>
  <c r="BE177"/>
  <c r="BE188"/>
  <c r="BE204"/>
  <c r="BE208"/>
  <c r="BE215"/>
  <c r="BE248"/>
  <c r="BE261"/>
  <c r="BE265"/>
  <c r="BE270"/>
  <c r="BE273"/>
  <c r="BE276"/>
  <c r="BE282"/>
  <c r="BE286"/>
  <c r="BE287"/>
  <c r="BE289"/>
  <c r="BE290"/>
  <c r="BE305"/>
  <c r="BE312"/>
  <c r="BE320"/>
  <c r="BE333"/>
  <c r="BE335"/>
  <c r="BK107"/>
  <c r="BK106"/>
  <c r="J106"/>
  <c r="J65"/>
  <c r="BK152"/>
  <c r="BK151"/>
  <c r="J151"/>
  <c r="J69"/>
  <c i="8" r="J58"/>
  <c r="BE95"/>
  <c r="BE107"/>
  <c r="BE110"/>
  <c r="BE111"/>
  <c r="BE113"/>
  <c r="BE114"/>
  <c r="BE123"/>
  <c r="BE134"/>
  <c r="BE140"/>
  <c r="BE154"/>
  <c i="9" r="F59"/>
  <c r="BE101"/>
  <c r="BE104"/>
  <c r="BE130"/>
  <c r="BE143"/>
  <c r="BE145"/>
  <c r="BE146"/>
  <c r="BE148"/>
  <c r="BE171"/>
  <c r="BE181"/>
  <c r="BE183"/>
  <c r="BE185"/>
  <c r="BE191"/>
  <c r="BE199"/>
  <c r="BE210"/>
  <c r="BE212"/>
  <c r="BE213"/>
  <c r="BE222"/>
  <c r="BE242"/>
  <c r="BE249"/>
  <c r="BE250"/>
  <c r="BE254"/>
  <c r="BE264"/>
  <c r="BE279"/>
  <c r="BE280"/>
  <c r="BE281"/>
  <c r="BE293"/>
  <c r="BE295"/>
  <c r="BE298"/>
  <c r="BE307"/>
  <c r="BE310"/>
  <c i="10" r="J56"/>
  <c r="F59"/>
  <c r="BE100"/>
  <c r="BE104"/>
  <c r="BE107"/>
  <c r="BE108"/>
  <c r="BE111"/>
  <c i="11" r="J56"/>
  <c r="E75"/>
  <c r="J83"/>
  <c i="12" r="E95"/>
  <c r="F104"/>
  <c r="BE130"/>
  <c r="BE133"/>
  <c r="BE135"/>
  <c r="BE150"/>
  <c r="BE153"/>
  <c r="BE158"/>
  <c r="BE163"/>
  <c r="BE177"/>
  <c r="BE178"/>
  <c r="BE179"/>
  <c r="BE194"/>
  <c r="BE196"/>
  <c r="BE198"/>
  <c r="BE205"/>
  <c r="BE206"/>
  <c r="BE207"/>
  <c r="BE208"/>
  <c r="BE211"/>
  <c r="BE214"/>
  <c r="BE239"/>
  <c r="BE241"/>
  <c r="BE250"/>
  <c r="BE251"/>
  <c r="BE252"/>
  <c r="BE253"/>
  <c r="BE260"/>
  <c r="BE262"/>
  <c r="BE264"/>
  <c r="BE265"/>
  <c r="BE273"/>
  <c r="BE279"/>
  <c r="BE283"/>
  <c r="BE285"/>
  <c r="BE296"/>
  <c r="BE297"/>
  <c r="BE298"/>
  <c r="BE302"/>
  <c r="BE303"/>
  <c r="BE305"/>
  <c r="BK143"/>
  <c r="J143"/>
  <c r="J70"/>
  <c r="BK231"/>
  <c r="J231"/>
  <c r="J76"/>
  <c i="13" r="J56"/>
  <c r="J58"/>
  <c r="BE97"/>
  <c r="BE101"/>
  <c r="BE108"/>
  <c r="BE122"/>
  <c r="BE137"/>
  <c r="BE139"/>
  <c r="BE155"/>
  <c r="BE158"/>
  <c r="BE175"/>
  <c i="14" r="F59"/>
  <c r="BE106"/>
  <c r="BE115"/>
  <c r="BE139"/>
  <c r="BE142"/>
  <c r="BE151"/>
  <c i="15" r="J54"/>
  <c r="E91"/>
  <c r="F98"/>
  <c r="BE112"/>
  <c r="BE114"/>
  <c r="BE116"/>
  <c r="BE118"/>
  <c r="BE120"/>
  <c r="BE122"/>
  <c r="BE125"/>
  <c r="BE138"/>
  <c r="BE148"/>
  <c r="BE152"/>
  <c r="BE153"/>
  <c r="BK117"/>
  <c r="J117"/>
  <c r="J66"/>
  <c r="BK119"/>
  <c r="J119"/>
  <c r="J67"/>
  <c r="BK137"/>
  <c r="J137"/>
  <c r="J74"/>
  <c i="16" r="F55"/>
  <c r="J82"/>
  <c r="BE89"/>
  <c r="BE108"/>
  <c r="BE117"/>
  <c r="BE119"/>
  <c r="BE124"/>
  <c r="BK126"/>
  <c r="J126"/>
  <c r="J64"/>
  <c r="BK129"/>
  <c r="J129"/>
  <c r="J65"/>
  <c r="BK132"/>
  <c r="J132"/>
  <c r="J66"/>
  <c i="2" r="E48"/>
  <c r="BE159"/>
  <c r="BE185"/>
  <c r="BE275"/>
  <c r="BE348"/>
  <c r="BE353"/>
  <c r="BE355"/>
  <c r="BE364"/>
  <c r="BE410"/>
  <c r="BE428"/>
  <c r="BE438"/>
  <c r="BE444"/>
  <c r="BE473"/>
  <c r="BE479"/>
  <c r="BE482"/>
  <c r="BE520"/>
  <c r="BE541"/>
  <c r="BE567"/>
  <c r="BE571"/>
  <c r="BE576"/>
  <c r="BK138"/>
  <c r="BK137"/>
  <c r="J137"/>
  <c r="J63"/>
  <c r="BK514"/>
  <c r="J514"/>
  <c r="J79"/>
  <c i="3" r="E100"/>
  <c r="F107"/>
  <c r="BE151"/>
  <c r="BE163"/>
  <c r="BE209"/>
  <c r="BE225"/>
  <c r="BE231"/>
  <c r="BE260"/>
  <c r="BE322"/>
  <c r="BE348"/>
  <c r="BE391"/>
  <c r="BE395"/>
  <c r="BE399"/>
  <c r="BE403"/>
  <c r="BE415"/>
  <c r="BE420"/>
  <c r="BE469"/>
  <c r="BE496"/>
  <c r="BE503"/>
  <c r="BE560"/>
  <c r="BE606"/>
  <c r="BE655"/>
  <c r="BE664"/>
  <c r="BE668"/>
  <c r="BE679"/>
  <c r="BE682"/>
  <c r="BE691"/>
  <c r="BE708"/>
  <c r="BE722"/>
  <c r="BE774"/>
  <c r="BE780"/>
  <c r="BE786"/>
  <c r="BE792"/>
  <c r="BE1075"/>
  <c r="BE1091"/>
  <c r="BE1124"/>
  <c r="BE1133"/>
  <c r="BE1196"/>
  <c r="BE1205"/>
  <c r="BE1254"/>
  <c r="BE1283"/>
  <c r="BE1293"/>
  <c r="BE1310"/>
  <c r="BE1435"/>
  <c r="BK246"/>
  <c r="J246"/>
  <c r="J67"/>
  <c i="4" r="J59"/>
  <c r="BE107"/>
  <c r="BE136"/>
  <c r="BE152"/>
  <c r="BE154"/>
  <c i="5" r="F112"/>
  <c r="BE119"/>
  <c r="BE138"/>
  <c r="BE173"/>
  <c r="BE177"/>
  <c r="BE189"/>
  <c r="BE221"/>
  <c r="BE234"/>
  <c r="BE240"/>
  <c r="BE254"/>
  <c r="BE259"/>
  <c r="BE268"/>
  <c r="BE276"/>
  <c r="BE277"/>
  <c r="BE285"/>
  <c r="BE288"/>
  <c r="BE325"/>
  <c r="BE331"/>
  <c r="BE346"/>
  <c r="BE348"/>
  <c r="BE350"/>
  <c r="BE355"/>
  <c r="BE362"/>
  <c r="BE393"/>
  <c r="BE457"/>
  <c r="BE459"/>
  <c r="BE474"/>
  <c r="BE477"/>
  <c r="BE506"/>
  <c r="BK129"/>
  <c r="J129"/>
  <c r="J67"/>
  <c r="BK185"/>
  <c r="J185"/>
  <c r="J69"/>
  <c r="BK213"/>
  <c r="J213"/>
  <c r="J71"/>
  <c r="BK220"/>
  <c r="BK219"/>
  <c r="J219"/>
  <c r="J72"/>
  <c r="BK226"/>
  <c r="J226"/>
  <c r="J75"/>
  <c i="6" r="E84"/>
  <c r="BE124"/>
  <c r="BE126"/>
  <c r="BE129"/>
  <c r="BE144"/>
  <c r="BE166"/>
  <c r="BE185"/>
  <c r="BE193"/>
  <c r="BE213"/>
  <c r="BE223"/>
  <c r="BE226"/>
  <c r="BE234"/>
  <c r="BE235"/>
  <c r="BE237"/>
  <c r="BE240"/>
  <c r="BE250"/>
  <c r="BE251"/>
  <c r="BE253"/>
  <c r="BE277"/>
  <c r="BK137"/>
  <c r="J137"/>
  <c r="J70"/>
  <c i="7" r="J56"/>
  <c r="F59"/>
  <c r="BE127"/>
  <c r="BE134"/>
  <c r="BE153"/>
  <c r="BE171"/>
  <c r="BE183"/>
  <c r="BE210"/>
  <c r="BE219"/>
  <c r="BE233"/>
  <c r="BE247"/>
  <c r="BE249"/>
  <c r="BE250"/>
  <c r="BE256"/>
  <c r="BE260"/>
  <c r="BE267"/>
  <c r="BE274"/>
  <c r="BE275"/>
  <c r="BE277"/>
  <c r="BE280"/>
  <c r="BE283"/>
  <c r="BE284"/>
  <c r="BE288"/>
  <c r="BE296"/>
  <c r="BE302"/>
  <c r="BE310"/>
  <c r="BE322"/>
  <c r="BE325"/>
  <c r="BE327"/>
  <c r="BE331"/>
  <c r="BK199"/>
  <c r="J199"/>
  <c r="J77"/>
  <c i="8" r="E50"/>
  <c r="F59"/>
  <c r="J82"/>
  <c r="J85"/>
  <c r="BE93"/>
  <c r="BE100"/>
  <c r="BE102"/>
  <c r="BE116"/>
  <c r="BE130"/>
  <c r="BE156"/>
  <c i="9" r="J56"/>
  <c r="J93"/>
  <c r="BE111"/>
  <c r="BE115"/>
  <c r="BE117"/>
  <c r="BE125"/>
  <c r="BE142"/>
  <c r="BE151"/>
  <c r="BE154"/>
  <c r="BE158"/>
  <c r="BE161"/>
  <c r="BE162"/>
  <c r="BE164"/>
  <c r="BE165"/>
  <c r="BE167"/>
  <c r="BE179"/>
  <c r="BE189"/>
  <c r="BE193"/>
  <c r="BE195"/>
  <c r="BE201"/>
  <c r="BE203"/>
  <c r="BE204"/>
  <c r="BE208"/>
  <c r="BE217"/>
  <c r="BE233"/>
  <c r="BE241"/>
  <c r="BE248"/>
  <c r="BE253"/>
  <c r="BE265"/>
  <c r="BE266"/>
  <c r="BE271"/>
  <c r="BE273"/>
  <c r="BE282"/>
  <c r="BE302"/>
  <c r="BE321"/>
  <c r="BE326"/>
  <c i="10" r="E50"/>
  <c r="J58"/>
  <c r="J84"/>
  <c r="BE106"/>
  <c i="11" r="F84"/>
  <c r="BE90"/>
  <c r="BE92"/>
  <c i="12" r="J58"/>
  <c r="BE117"/>
  <c r="BE124"/>
  <c r="BE128"/>
  <c r="BE151"/>
  <c r="BE154"/>
  <c r="BE156"/>
  <c r="BE165"/>
  <c r="BE166"/>
  <c r="BE167"/>
  <c r="BE169"/>
  <c r="BE170"/>
  <c r="BE171"/>
  <c r="BE172"/>
  <c r="BE173"/>
  <c r="BE175"/>
  <c r="BE180"/>
  <c r="BE183"/>
  <c r="BE184"/>
  <c r="BE186"/>
  <c r="BE193"/>
  <c r="BE199"/>
  <c r="BE204"/>
  <c r="BE210"/>
  <c r="BE212"/>
  <c r="BE216"/>
  <c r="BE220"/>
  <c r="BE222"/>
  <c r="BE223"/>
  <c r="BE228"/>
  <c r="BE236"/>
  <c r="BE245"/>
  <c r="BE246"/>
  <c r="BE249"/>
  <c r="BE254"/>
  <c r="BE257"/>
  <c r="BE259"/>
  <c r="BE263"/>
  <c r="BE266"/>
  <c r="BE267"/>
  <c r="BE271"/>
  <c r="BE278"/>
  <c r="BE282"/>
  <c r="BE290"/>
  <c r="BE292"/>
  <c r="BE312"/>
  <c r="BE314"/>
  <c r="BE316"/>
  <c r="BK110"/>
  <c r="J110"/>
  <c r="J66"/>
  <c r="BK311"/>
  <c r="J311"/>
  <c r="J83"/>
  <c i="13" r="F59"/>
  <c r="J90"/>
  <c r="BE124"/>
  <c r="BE127"/>
  <c r="BE133"/>
  <c r="BE138"/>
  <c r="BE141"/>
  <c r="BE152"/>
  <c r="BE160"/>
  <c r="BE168"/>
  <c r="BE174"/>
  <c r="BE176"/>
  <c i="14" r="E82"/>
  <c r="BE133"/>
  <c r="BE136"/>
  <c i="15" r="BE109"/>
  <c r="BE136"/>
  <c r="BE142"/>
  <c r="BK135"/>
  <c r="J135"/>
  <c r="J73"/>
  <c r="BK139"/>
  <c r="J139"/>
  <c r="J75"/>
  <c i="16" r="J52"/>
  <c r="J55"/>
  <c r="BE96"/>
  <c r="BE99"/>
  <c r="BE110"/>
  <c r="BE113"/>
  <c r="BE127"/>
  <c r="BE130"/>
  <c r="BE133"/>
  <c i="2" r="F55"/>
  <c r="J98"/>
  <c r="BE108"/>
  <c r="BE139"/>
  <c r="BE143"/>
  <c r="BE156"/>
  <c r="BE169"/>
  <c r="BE174"/>
  <c r="BE188"/>
  <c r="BE195"/>
  <c r="BE207"/>
  <c r="BE230"/>
  <c r="BE251"/>
  <c r="BE271"/>
  <c r="BE359"/>
  <c r="BE385"/>
  <c r="BE397"/>
  <c r="BE402"/>
  <c r="BE415"/>
  <c r="BE441"/>
  <c r="BE451"/>
  <c r="BE476"/>
  <c r="BE490"/>
  <c r="BE506"/>
  <c r="BE524"/>
  <c r="BE583"/>
  <c r="BE588"/>
  <c r="BK570"/>
  <c r="J570"/>
  <c r="J81"/>
  <c r="BK587"/>
  <c r="J587"/>
  <c r="J84"/>
  <c i="3" r="J54"/>
  <c r="J104"/>
  <c r="BE130"/>
  <c r="BE147"/>
  <c r="BE167"/>
  <c r="BE188"/>
  <c r="BE194"/>
  <c r="BE211"/>
  <c r="BE234"/>
  <c r="BE254"/>
  <c r="BE265"/>
  <c r="BE273"/>
  <c r="BE335"/>
  <c r="BE343"/>
  <c r="BE407"/>
  <c r="BE543"/>
  <c r="BE614"/>
  <c r="BE620"/>
  <c r="BE626"/>
  <c r="BE638"/>
  <c r="BE647"/>
  <c r="BE754"/>
  <c r="BE763"/>
  <c r="BE772"/>
  <c r="BE777"/>
  <c r="BE789"/>
  <c r="BE795"/>
  <c r="BE809"/>
  <c r="BE811"/>
  <c r="BE828"/>
  <c r="BE834"/>
  <c r="BE845"/>
  <c r="BE864"/>
  <c r="BE874"/>
  <c r="BE884"/>
  <c r="BE891"/>
  <c r="BE894"/>
  <c r="BE899"/>
  <c r="BE925"/>
  <c r="BE930"/>
  <c r="BE938"/>
  <c r="BE966"/>
  <c r="BE982"/>
  <c r="BE1004"/>
  <c r="BE1010"/>
  <c r="BE1016"/>
  <c r="BE1028"/>
  <c r="BE1039"/>
  <c r="BE1047"/>
  <c r="BE1053"/>
  <c r="BE1055"/>
  <c r="BE1062"/>
  <c r="BE1081"/>
  <c r="BE1094"/>
  <c r="BE1106"/>
  <c r="BE1110"/>
  <c r="BE1130"/>
  <c r="BE1142"/>
  <c r="BE1174"/>
  <c r="BE1184"/>
  <c r="BE1202"/>
  <c r="BE1208"/>
  <c r="BE1217"/>
  <c r="BE1226"/>
  <c r="BE1241"/>
  <c r="BE1244"/>
  <c r="BE1260"/>
  <c r="BE1264"/>
  <c r="BE1271"/>
  <c r="BE1281"/>
  <c r="BE1296"/>
  <c r="BE1317"/>
  <c r="BE1325"/>
  <c r="BE1345"/>
  <c r="BE1351"/>
  <c r="BE1427"/>
  <c r="BK646"/>
  <c r="BK645"/>
  <c r="J645"/>
  <c r="J73"/>
  <c i="4" r="J58"/>
  <c r="BE144"/>
  <c r="BE169"/>
  <c r="BE173"/>
  <c r="BK143"/>
  <c r="J143"/>
  <c r="J70"/>
  <c i="5" r="BE122"/>
  <c r="BE125"/>
  <c r="BE130"/>
  <c r="BE249"/>
  <c r="BE263"/>
  <c r="BE272"/>
  <c r="BE282"/>
  <c r="BE320"/>
  <c r="BE365"/>
  <c r="BE409"/>
  <c r="BE441"/>
  <c r="BE467"/>
  <c r="BE476"/>
  <c r="BE492"/>
  <c i="6" r="J58"/>
  <c r="BE105"/>
  <c r="BE138"/>
  <c r="BE156"/>
  <c r="BE164"/>
  <c r="BE177"/>
  <c r="BE205"/>
  <c r="BE207"/>
  <c r="BE224"/>
  <c r="BE225"/>
  <c r="BE247"/>
  <c r="BE270"/>
  <c i="7" r="E50"/>
  <c r="BE108"/>
  <c r="BE113"/>
  <c r="BE120"/>
  <c r="BE159"/>
  <c r="BE174"/>
  <c r="BE186"/>
  <c r="BE196"/>
  <c r="BE200"/>
  <c r="BE209"/>
  <c r="BE227"/>
  <c r="BE240"/>
  <c r="BE262"/>
  <c r="BE278"/>
  <c r="BE291"/>
  <c i="8" r="BE91"/>
  <c r="BE103"/>
  <c r="BE104"/>
  <c r="BE117"/>
  <c r="BE119"/>
  <c r="BE121"/>
  <c r="BE125"/>
  <c r="BE127"/>
  <c r="BE138"/>
  <c r="BE147"/>
  <c r="BE149"/>
  <c i="9" r="E50"/>
  <c r="J59"/>
  <c r="BE136"/>
  <c r="BE149"/>
  <c r="BE156"/>
  <c r="BE159"/>
  <c r="BE168"/>
  <c r="BE173"/>
  <c r="BE174"/>
  <c r="BE176"/>
  <c r="BE177"/>
  <c r="BE187"/>
  <c r="BE197"/>
  <c r="BE200"/>
  <c r="BE207"/>
  <c r="BE209"/>
  <c r="BE211"/>
  <c r="BE219"/>
  <c r="BE225"/>
  <c r="BE239"/>
  <c r="BE251"/>
  <c r="BE304"/>
  <c r="BE313"/>
  <c r="BE315"/>
  <c r="BE317"/>
  <c r="BK135"/>
  <c r="J135"/>
  <c r="J70"/>
  <c i="10" r="BE90"/>
  <c r="BE92"/>
  <c r="BE96"/>
  <c r="BE98"/>
  <c r="BE102"/>
  <c i="12" r="J56"/>
  <c r="J59"/>
  <c r="BE111"/>
  <c r="BE138"/>
  <c r="BE159"/>
  <c r="BE161"/>
  <c r="BE162"/>
  <c r="BE164"/>
  <c r="BE168"/>
  <c r="BE182"/>
  <c r="BE185"/>
  <c r="BE189"/>
  <c r="BE190"/>
  <c r="BE192"/>
  <c r="BE197"/>
  <c r="BE200"/>
  <c r="BE203"/>
  <c r="BE209"/>
  <c r="BE215"/>
  <c r="BE217"/>
  <c r="BE221"/>
  <c r="BE224"/>
  <c r="BE226"/>
  <c r="BE234"/>
  <c r="BE238"/>
  <c r="BE240"/>
  <c r="BE242"/>
  <c r="BE243"/>
  <c r="BE244"/>
  <c r="BE247"/>
  <c r="BE255"/>
  <c r="BE261"/>
  <c r="BE269"/>
  <c r="BE272"/>
  <c r="BE276"/>
  <c r="BE287"/>
  <c r="BE288"/>
  <c r="BE293"/>
  <c r="BE295"/>
  <c r="BE299"/>
  <c r="BE300"/>
  <c r="BE301"/>
  <c r="BE306"/>
  <c r="BK315"/>
  <c r="J315"/>
  <c r="J85"/>
  <c i="13" r="E81"/>
  <c r="BE119"/>
  <c r="BE142"/>
  <c r="BE143"/>
  <c r="BE162"/>
  <c r="BE166"/>
  <c r="BE167"/>
  <c r="BE169"/>
  <c r="BE171"/>
  <c r="BE172"/>
  <c i="14" r="J56"/>
  <c r="J59"/>
  <c r="BE98"/>
  <c r="BE101"/>
  <c r="BE109"/>
  <c r="BE120"/>
  <c r="BE135"/>
  <c r="BE145"/>
  <c r="BE147"/>
  <c r="BK128"/>
  <c r="J128"/>
  <c r="J70"/>
  <c i="15" r="J55"/>
  <c r="BE106"/>
  <c r="BE108"/>
  <c r="BE110"/>
  <c r="BE111"/>
  <c r="BE126"/>
  <c r="BE128"/>
  <c r="BE133"/>
  <c r="BE144"/>
  <c r="BE146"/>
  <c r="BE149"/>
  <c r="BE150"/>
  <c r="BE154"/>
  <c r="BE156"/>
  <c r="BE157"/>
  <c r="BE158"/>
  <c r="BK115"/>
  <c r="J115"/>
  <c r="J65"/>
  <c r="BK143"/>
  <c r="J143"/>
  <c r="J77"/>
  <c i="16" r="E48"/>
  <c r="BE101"/>
  <c r="BE104"/>
  <c i="2" r="BE147"/>
  <c r="BE163"/>
  <c r="BE180"/>
  <c r="BE191"/>
  <c r="BE278"/>
  <c r="BE345"/>
  <c r="BE357"/>
  <c r="BE389"/>
  <c r="BE406"/>
  <c r="BE497"/>
  <c r="BE502"/>
  <c r="BE510"/>
  <c r="BE515"/>
  <c r="BE528"/>
  <c r="BE545"/>
  <c r="BE579"/>
  <c r="BK107"/>
  <c r="J107"/>
  <c r="J62"/>
  <c r="BK427"/>
  <c r="J427"/>
  <c r="J71"/>
  <c r="BK454"/>
  <c r="J454"/>
  <c r="J73"/>
  <c r="BK582"/>
  <c r="J582"/>
  <c r="J83"/>
  <c i="3" r="BE114"/>
  <c r="BE143"/>
  <c r="BE155"/>
  <c r="BE159"/>
  <c r="BE331"/>
  <c r="BE431"/>
  <c r="BE441"/>
  <c r="BE464"/>
  <c r="BE483"/>
  <c r="BE566"/>
  <c r="BE675"/>
  <c r="BE689"/>
  <c r="BE716"/>
  <c r="BE735"/>
  <c r="BE744"/>
  <c r="BE783"/>
  <c r="BE798"/>
  <c r="BE803"/>
  <c r="BE825"/>
  <c r="BE837"/>
  <c r="BE854"/>
  <c r="BE870"/>
  <c r="BE887"/>
  <c r="BE922"/>
  <c r="BE934"/>
  <c r="BE951"/>
  <c r="BE956"/>
  <c r="BE974"/>
  <c r="BE988"/>
  <c r="BE1022"/>
  <c r="BE1058"/>
  <c r="BE1078"/>
  <c r="BE1084"/>
  <c r="BE1100"/>
  <c r="BE1114"/>
  <c r="BE1127"/>
  <c r="BE1137"/>
  <c r="BE1146"/>
  <c r="BE1190"/>
  <c r="BE1199"/>
  <c r="BE1211"/>
  <c r="BE1220"/>
  <c r="BE1238"/>
  <c r="BE1250"/>
  <c r="BE1320"/>
  <c r="BE1334"/>
  <c r="BE1400"/>
  <c r="BE1410"/>
  <c r="BE1413"/>
  <c r="BE1417"/>
  <c r="BE1430"/>
  <c i="4" r="BE102"/>
  <c r="BE139"/>
  <c r="BE148"/>
  <c r="BE157"/>
  <c r="BE160"/>
  <c r="BE162"/>
  <c r="BE165"/>
  <c i="5" r="J58"/>
  <c r="BE196"/>
  <c r="BE203"/>
  <c r="BE214"/>
  <c r="BE227"/>
  <c r="BE243"/>
  <c r="BE303"/>
  <c r="BE315"/>
  <c r="BE318"/>
  <c r="BE336"/>
  <c r="BE342"/>
  <c r="BE352"/>
  <c r="BE369"/>
  <c r="BE382"/>
  <c r="BE399"/>
  <c r="BE404"/>
  <c r="BE451"/>
  <c r="BE454"/>
  <c r="BE462"/>
  <c r="BE479"/>
  <c r="BE482"/>
  <c r="BE489"/>
  <c r="BE501"/>
  <c i="6" r="BE112"/>
  <c r="BE115"/>
  <c r="BE119"/>
  <c r="BE121"/>
  <c r="BE145"/>
  <c r="BE152"/>
  <c r="BE154"/>
  <c r="BE158"/>
  <c r="BE160"/>
  <c r="BE162"/>
  <c r="BE188"/>
  <c r="BE197"/>
  <c r="BE199"/>
  <c r="BE209"/>
  <c r="BE215"/>
  <c r="BE236"/>
  <c r="BE248"/>
  <c r="BE255"/>
  <c r="BE268"/>
  <c r="BE273"/>
  <c i="7" r="BE130"/>
  <c r="BE148"/>
  <c r="BE181"/>
  <c r="BE191"/>
  <c r="BE212"/>
  <c r="BE217"/>
  <c r="BE222"/>
  <c r="BE230"/>
  <c r="BE237"/>
  <c r="BE251"/>
  <c r="BE257"/>
  <c r="BE258"/>
  <c r="BE263"/>
  <c r="BE264"/>
  <c r="BE266"/>
  <c r="BE272"/>
  <c r="BE279"/>
  <c r="BE281"/>
  <c r="BE285"/>
  <c r="BE308"/>
  <c r="BE314"/>
  <c r="BE317"/>
  <c r="BE319"/>
  <c r="BE329"/>
  <c i="8" r="BE97"/>
  <c r="BE98"/>
  <c r="BE105"/>
  <c r="BE108"/>
  <c r="BE129"/>
  <c r="BE132"/>
  <c r="BE135"/>
  <c r="BE142"/>
  <c r="BE145"/>
  <c i="9" r="BE113"/>
  <c r="BE120"/>
  <c r="BE122"/>
  <c r="BE127"/>
  <c r="BE140"/>
  <c r="BE152"/>
  <c r="BE170"/>
  <c r="BE205"/>
  <c r="BE214"/>
  <c r="BE216"/>
  <c r="BE220"/>
  <c r="BE223"/>
  <c r="BE226"/>
  <c r="BE244"/>
  <c r="BE245"/>
  <c r="BE255"/>
  <c r="BE262"/>
  <c r="BE263"/>
  <c r="BE269"/>
  <c r="BE284"/>
  <c r="BE289"/>
  <c r="BE300"/>
  <c r="BE303"/>
  <c r="BE306"/>
  <c r="BE312"/>
  <c r="BE319"/>
  <c r="BE324"/>
  <c i="10" r="BE94"/>
  <c r="BE109"/>
  <c i="11" r="J59"/>
  <c i="12" r="BE121"/>
  <c r="BE144"/>
  <c r="BE149"/>
  <c r="BE152"/>
  <c r="BE155"/>
  <c r="BE160"/>
  <c r="BE174"/>
  <c r="BE176"/>
  <c r="BE181"/>
  <c r="BE187"/>
  <c r="BE191"/>
  <c r="BE195"/>
  <c r="BE201"/>
  <c r="BE202"/>
  <c r="BE213"/>
  <c r="BE218"/>
  <c r="BE219"/>
  <c r="BE227"/>
  <c r="BE229"/>
  <c r="BE230"/>
  <c r="BE232"/>
  <c r="BE235"/>
  <c r="BE248"/>
  <c r="BE256"/>
  <c r="BE258"/>
  <c r="BE268"/>
  <c r="BE270"/>
  <c r="BE274"/>
  <c r="BE275"/>
  <c r="BE280"/>
  <c r="BE281"/>
  <c r="BE284"/>
  <c r="BE286"/>
  <c r="BE304"/>
  <c r="BE308"/>
  <c r="BE310"/>
  <c r="BK157"/>
  <c r="J157"/>
  <c r="J74"/>
  <c r="BK307"/>
  <c r="J307"/>
  <c r="J81"/>
  <c r="BK309"/>
  <c r="J309"/>
  <c r="J82"/>
  <c r="BK313"/>
  <c r="J313"/>
  <c r="J84"/>
  <c i="13" r="BE112"/>
  <c r="BE118"/>
  <c r="BE136"/>
  <c r="BE140"/>
  <c r="BE146"/>
  <c r="BE149"/>
  <c r="BE163"/>
  <c r="BE164"/>
  <c r="BE165"/>
  <c r="BE170"/>
  <c r="BK132"/>
  <c r="J132"/>
  <c r="J70"/>
  <c i="14" r="J58"/>
  <c r="BE113"/>
  <c r="BE118"/>
  <c r="BE123"/>
  <c r="BE129"/>
  <c r="BE150"/>
  <c i="15" r="J52"/>
  <c r="BE123"/>
  <c r="BE129"/>
  <c r="BE130"/>
  <c r="BE132"/>
  <c r="BE140"/>
  <c r="BK113"/>
  <c r="J113"/>
  <c r="J64"/>
  <c r="BK141"/>
  <c r="J141"/>
  <c r="J76"/>
  <c r="BK145"/>
  <c r="J145"/>
  <c r="J78"/>
  <c i="16" r="BE91"/>
  <c r="BE93"/>
  <c r="BE106"/>
  <c r="BE115"/>
  <c r="BE121"/>
  <c i="8" r="F39"/>
  <c i="1" r="BD64"/>
  <c i="2" r="F36"/>
  <c i="1" r="BC55"/>
  <c i="10" r="F39"/>
  <c i="1" r="BD67"/>
  <c i="11" r="F37"/>
  <c i="1" r="BB68"/>
  <c i="12" r="F37"/>
  <c i="1" r="BB69"/>
  <c i="9" r="F37"/>
  <c i="1" r="BB66"/>
  <c i="10" r="F38"/>
  <c i="1" r="BC67"/>
  <c i="11" r="F36"/>
  <c i="1" r="BA68"/>
  <c i="13" r="F38"/>
  <c i="1" r="BC70"/>
  <c i="16" r="J34"/>
  <c i="1" r="AW73"/>
  <c i="10" r="J36"/>
  <c i="1" r="AW67"/>
  <c i="11" r="F38"/>
  <c i="1" r="BC68"/>
  <c i="13" r="F39"/>
  <c i="1" r="BD70"/>
  <c i="5" r="F39"/>
  <c i="1" r="BD60"/>
  <c r="BD59"/>
  <c i="2" r="J34"/>
  <c i="1" r="AW55"/>
  <c i="4" r="F36"/>
  <c i="1" r="BA58"/>
  <c r="BA57"/>
  <c r="AW57"/>
  <c i="12" r="J36"/>
  <c i="1" r="AW69"/>
  <c i="3" r="F35"/>
  <c i="1" r="BB56"/>
  <c i="13" r="F36"/>
  <c i="1" r="BA70"/>
  <c i="6" r="F38"/>
  <c i="1" r="BC62"/>
  <c i="3" r="F37"/>
  <c i="1" r="BD56"/>
  <c i="4" r="F39"/>
  <c i="1" r="BD58"/>
  <c r="BD57"/>
  <c i="6" r="F39"/>
  <c i="1" r="BD62"/>
  <c i="14" r="F36"/>
  <c i="1" r="BA71"/>
  <c i="8" r="F38"/>
  <c i="1" r="BC64"/>
  <c i="2" r="F35"/>
  <c i="1" r="BB55"/>
  <c i="8" r="F37"/>
  <c i="1" r="BB64"/>
  <c i="14" r="J36"/>
  <c i="1" r="AW71"/>
  <c i="5" r="F36"/>
  <c i="1" r="BA60"/>
  <c r="BA59"/>
  <c r="AW59"/>
  <c i="13" r="J36"/>
  <c i="1" r="AW70"/>
  <c i="7" r="J36"/>
  <c i="1" r="AW63"/>
  <c i="9" r="F36"/>
  <c i="1" r="BA66"/>
  <c i="8" r="F36"/>
  <c i="1" r="BA64"/>
  <c i="9" r="F39"/>
  <c i="1" r="BD66"/>
  <c i="9" r="F38"/>
  <c i="1" r="BC66"/>
  <c i="9" r="J36"/>
  <c i="1" r="AW66"/>
  <c i="14" r="F37"/>
  <c i="1" r="BB71"/>
  <c i="7" r="F37"/>
  <c i="1" r="BB63"/>
  <c i="5" r="F37"/>
  <c i="1" r="BB60"/>
  <c r="BB59"/>
  <c r="AX59"/>
  <c i="6" r="F37"/>
  <c i="1" r="BB62"/>
  <c i="7" r="F36"/>
  <c i="1" r="BA63"/>
  <c i="8" r="J36"/>
  <c i="1" r="AW64"/>
  <c i="15" r="F34"/>
  <c i="1" r="BA72"/>
  <c i="16" r="F36"/>
  <c i="1" r="BC73"/>
  <c i="2" r="F37"/>
  <c i="1" r="BD55"/>
  <c i="3" r="F34"/>
  <c i="1" r="BA56"/>
  <c i="15" r="F36"/>
  <c i="1" r="BC72"/>
  <c i="11" r="J36"/>
  <c i="1" r="AW68"/>
  <c i="15" r="J34"/>
  <c i="1" r="AW72"/>
  <c i="3" r="J34"/>
  <c i="1" r="AW56"/>
  <c i="16" r="F34"/>
  <c i="1" r="BA73"/>
  <c i="2" r="F34"/>
  <c i="1" r="BA55"/>
  <c i="12" r="F39"/>
  <c i="1" r="BD69"/>
  <c i="7" r="F39"/>
  <c i="1" r="BD63"/>
  <c i="14" r="F38"/>
  <c i="1" r="BC71"/>
  <c i="12" r="F36"/>
  <c i="1" r="BA69"/>
  <c i="4" r="F37"/>
  <c i="1" r="BB58"/>
  <c r="BB57"/>
  <c r="AX57"/>
  <c i="11" r="F39"/>
  <c i="1" r="BD68"/>
  <c i="16" r="F35"/>
  <c i="1" r="BB73"/>
  <c i="4" r="F38"/>
  <c i="1" r="BC58"/>
  <c r="BC57"/>
  <c r="AY57"/>
  <c i="6" r="J36"/>
  <c i="1" r="AW62"/>
  <c i="15" r="F37"/>
  <c i="1" r="BD72"/>
  <c i="3" r="F36"/>
  <c i="1" r="BC56"/>
  <c i="13" r="F37"/>
  <c i="1" r="BB70"/>
  <c i="7" r="F38"/>
  <c i="1" r="BC63"/>
  <c i="15" r="F35"/>
  <c i="1" r="BB72"/>
  <c i="14" r="F39"/>
  <c i="1" r="BD71"/>
  <c i="10" r="F36"/>
  <c i="1" r="BA67"/>
  <c i="12" r="F38"/>
  <c i="1" r="BC69"/>
  <c i="4" r="J36"/>
  <c i="1" r="AW58"/>
  <c i="5" r="J36"/>
  <c i="1" r="AW60"/>
  <c i="6" r="F36"/>
  <c i="1" r="BA62"/>
  <c i="5" r="F38"/>
  <c i="1" r="BC60"/>
  <c r="BC59"/>
  <c r="AY59"/>
  <c i="16" r="F37"/>
  <c i="1" r="BD73"/>
  <c i="10" r="F37"/>
  <c i="1" r="BB67"/>
  <c r="AS54"/>
  <c i="7" l="1" r="P169"/>
  <c i="4" r="P142"/>
  <c i="2" r="P417"/>
  <c i="15" r="P134"/>
  <c i="7" r="P106"/>
  <c r="P105"/>
  <c i="15" r="T134"/>
  <c i="2" r="P137"/>
  <c r="P105"/>
  <c r="T137"/>
  <c r="T105"/>
  <c r="T417"/>
  <c r="R417"/>
  <c r="R104"/>
  <c r="P104"/>
  <c i="1" r="AU55"/>
  <c i="15" r="P103"/>
  <c r="P102"/>
  <c r="P101"/>
  <c i="1" r="AU72"/>
  <c i="12" r="P147"/>
  <c r="P146"/>
  <c r="R115"/>
  <c r="R108"/>
  <c r="BK115"/>
  <c r="J115"/>
  <c r="J67"/>
  <c i="7" r="P202"/>
  <c r="P104"/>
  <c i="1" r="AU63"/>
  <c i="5" r="T280"/>
  <c r="T117"/>
  <c r="T116"/>
  <c i="4" r="T96"/>
  <c r="T95"/>
  <c i="12" r="T147"/>
  <c r="T146"/>
  <c r="P115"/>
  <c r="P108"/>
  <c r="P107"/>
  <c i="1" r="AU69"/>
  <c i="6" r="T140"/>
  <c r="BK110"/>
  <c r="J110"/>
  <c r="J67"/>
  <c i="3" r="P111"/>
  <c i="13" r="R106"/>
  <c i="4" r="R96"/>
  <c r="R95"/>
  <c i="3" r="R724"/>
  <c r="R128"/>
  <c i="16" r="P87"/>
  <c r="P86"/>
  <c i="1" r="AU73"/>
  <c i="14" r="BK104"/>
  <c r="J104"/>
  <c r="J67"/>
  <c i="13" r="P106"/>
  <c i="5" r="R117"/>
  <c i="3" r="BK724"/>
  <c r="J724"/>
  <c r="J77"/>
  <c i="7" r="R169"/>
  <c r="R105"/>
  <c i="15" r="BK104"/>
  <c i="13" r="P94"/>
  <c r="P93"/>
  <c i="1" r="AU70"/>
  <c i="6" r="BK97"/>
  <c r="J97"/>
  <c r="J64"/>
  <c i="5" r="BK280"/>
  <c r="J280"/>
  <c r="J81"/>
  <c i="4" r="P96"/>
  <c r="P95"/>
  <c i="1" r="AU58"/>
  <c i="5" r="P280"/>
  <c r="P116"/>
  <c i="6" r="P140"/>
  <c r="T110"/>
  <c r="R97"/>
  <c r="R96"/>
  <c i="5" r="P386"/>
  <c r="R280"/>
  <c i="3" r="R258"/>
  <c i="14" r="P95"/>
  <c r="P94"/>
  <c i="1" r="AU71"/>
  <c i="9" r="R109"/>
  <c i="6" r="P97"/>
  <c r="P96"/>
  <c i="1" r="AU62"/>
  <c i="3" r="T724"/>
  <c i="9" r="P138"/>
  <c i="7" r="R202"/>
  <c r="T169"/>
  <c r="T105"/>
  <c i="3" r="T258"/>
  <c i="15" r="T104"/>
  <c r="T103"/>
  <c r="T102"/>
  <c r="T101"/>
  <c i="6" r="T97"/>
  <c r="T96"/>
  <c i="12" r="R147"/>
  <c r="R146"/>
  <c i="9" r="R98"/>
  <c r="R97"/>
  <c i="8" r="T89"/>
  <c r="T88"/>
  <c i="7" r="T202"/>
  <c r="BK169"/>
  <c r="J169"/>
  <c r="J74"/>
  <c i="5" r="T386"/>
  <c i="3" r="P724"/>
  <c r="T128"/>
  <c r="T111"/>
  <c r="T110"/>
  <c i="14" r="T104"/>
  <c r="T95"/>
  <c r="T94"/>
  <c i="13" r="R94"/>
  <c r="R93"/>
  <c i="12" r="BK147"/>
  <c r="BK146"/>
  <c r="J146"/>
  <c r="J71"/>
  <c r="T115"/>
  <c r="T108"/>
  <c r="T107"/>
  <c i="9" r="T109"/>
  <c r="T98"/>
  <c r="T97"/>
  <c i="3" r="BK258"/>
  <c r="J258"/>
  <c r="J68"/>
  <c i="16" r="T87"/>
  <c r="T86"/>
  <c i="15" r="R104"/>
  <c r="R103"/>
  <c r="R102"/>
  <c r="R101"/>
  <c i="14" r="R104"/>
  <c r="R95"/>
  <c r="R94"/>
  <c i="9" r="P109"/>
  <c r="P98"/>
  <c r="P97"/>
  <c i="1" r="AU66"/>
  <c i="2" r="BK106"/>
  <c r="J106"/>
  <c r="J61"/>
  <c r="J138"/>
  <c r="J64"/>
  <c i="3" r="J113"/>
  <c r="J62"/>
  <c r="BK128"/>
  <c r="J128"/>
  <c r="J63"/>
  <c r="BK245"/>
  <c r="J245"/>
  <c r="J66"/>
  <c r="J725"/>
  <c r="J78"/>
  <c i="4" r="J98"/>
  <c r="J66"/>
  <c r="BK105"/>
  <c r="J105"/>
  <c r="J67"/>
  <c i="5" r="BK266"/>
  <c r="J266"/>
  <c r="J79"/>
  <c r="BK386"/>
  <c r="J386"/>
  <c r="J88"/>
  <c i="6" r="J98"/>
  <c r="J65"/>
  <c r="BK140"/>
  <c r="J140"/>
  <c r="J71"/>
  <c i="7" r="J107"/>
  <c r="J66"/>
  <c r="J152"/>
  <c r="J70"/>
  <c r="BK157"/>
  <c r="J157"/>
  <c r="J71"/>
  <c r="BK202"/>
  <c r="J202"/>
  <c r="J78"/>
  <c i="8" r="J89"/>
  <c r="J64"/>
  <c i="11" r="J89"/>
  <c r="J65"/>
  <c i="12" r="BK109"/>
  <c r="J109"/>
  <c r="J65"/>
  <c r="J116"/>
  <c r="J68"/>
  <c i="13" r="J96"/>
  <c r="J66"/>
  <c i="14" r="J97"/>
  <c r="J66"/>
  <c r="BK131"/>
  <c r="J131"/>
  <c r="J71"/>
  <c i="2" r="BK417"/>
  <c r="J417"/>
  <c r="J69"/>
  <c i="3" r="J112"/>
  <c r="J61"/>
  <c r="J259"/>
  <c r="J69"/>
  <c i="4" r="BK142"/>
  <c r="J142"/>
  <c r="J69"/>
  <c i="5" r="BK117"/>
  <c r="J117"/>
  <c r="J65"/>
  <c r="J220"/>
  <c r="J73"/>
  <c i="6" r="J111"/>
  <c r="J68"/>
  <c i="7" r="BK105"/>
  <c r="BK104"/>
  <c r="J104"/>
  <c r="J63"/>
  <c r="J170"/>
  <c r="J75"/>
  <c i="9" r="BK109"/>
  <c r="J109"/>
  <c r="J67"/>
  <c r="J139"/>
  <c r="J72"/>
  <c r="BK322"/>
  <c r="J322"/>
  <c r="J74"/>
  <c i="10" r="BK88"/>
  <c r="BK87"/>
  <c r="J87"/>
  <c r="J63"/>
  <c i="11" r="BK87"/>
  <c r="J87"/>
  <c r="J63"/>
  <c i="12" r="J148"/>
  <c r="J73"/>
  <c i="13" r="BK106"/>
  <c r="J106"/>
  <c r="J67"/>
  <c i="14" r="BK95"/>
  <c r="J95"/>
  <c r="J64"/>
  <c i="15" r="BK134"/>
  <c r="J134"/>
  <c r="J72"/>
  <c i="16" r="BK87"/>
  <c r="J87"/>
  <c r="J60"/>
  <c i="3" r="J646"/>
  <c r="J74"/>
  <c i="4" r="J97"/>
  <c r="J65"/>
  <c i="5" r="J233"/>
  <c r="J77"/>
  <c r="J281"/>
  <c r="J82"/>
  <c i="6" r="J99"/>
  <c r="J66"/>
  <c i="8" r="J90"/>
  <c r="J65"/>
  <c i="9" r="BK99"/>
  <c r="J99"/>
  <c r="J65"/>
  <c i="13" r="BK94"/>
  <c r="BK93"/>
  <c r="J93"/>
  <c r="J63"/>
  <c i="14" r="J105"/>
  <c r="J68"/>
  <c i="15" r="J105"/>
  <c r="J63"/>
  <c i="5" r="BK225"/>
  <c r="J225"/>
  <c r="J74"/>
  <c i="1" r="BA65"/>
  <c r="AW65"/>
  <c i="6" r="F35"/>
  <c i="1" r="AZ62"/>
  <c r="BC61"/>
  <c r="AY61"/>
  <c r="BD65"/>
  <c i="15" r="J33"/>
  <c i="1" r="AV72"/>
  <c r="AT72"/>
  <c i="8" r="J32"/>
  <c i="1" r="AG64"/>
  <c i="16" r="F33"/>
  <c i="1" r="AZ73"/>
  <c i="7" r="J35"/>
  <c i="1" r="AV63"/>
  <c r="AT63"/>
  <c i="11" r="F35"/>
  <c i="1" r="AZ68"/>
  <c i="12" r="F35"/>
  <c i="1" r="AZ69"/>
  <c i="16" r="J33"/>
  <c i="1" r="AV73"/>
  <c r="AT73"/>
  <c i="15" r="F33"/>
  <c i="1" r="AZ72"/>
  <c i="6" r="J35"/>
  <c i="1" r="AV62"/>
  <c r="AT62"/>
  <c i="11" r="J35"/>
  <c i="1" r="AV68"/>
  <c r="AT68"/>
  <c i="14" r="J35"/>
  <c i="1" r="AV71"/>
  <c r="AT71"/>
  <c i="2" r="J33"/>
  <c i="1" r="AV55"/>
  <c r="AT55"/>
  <c r="AU57"/>
  <c i="8" r="J35"/>
  <c i="1" r="AV64"/>
  <c r="AT64"/>
  <c i="5" r="J35"/>
  <c i="1" r="AV60"/>
  <c r="AT60"/>
  <c i="8" r="F35"/>
  <c i="1" r="AZ64"/>
  <c i="10" r="F35"/>
  <c i="1" r="AZ67"/>
  <c i="12" r="J35"/>
  <c i="1" r="AV69"/>
  <c r="AT69"/>
  <c r="BA61"/>
  <c r="AW61"/>
  <c i="10" r="J35"/>
  <c i="1" r="AV67"/>
  <c r="AT67"/>
  <c i="4" r="J35"/>
  <c i="1" r="AV58"/>
  <c r="AT58"/>
  <c i="7" r="F35"/>
  <c i="1" r="AZ63"/>
  <c i="13" r="J35"/>
  <c i="1" r="AV70"/>
  <c r="AT70"/>
  <c r="BD61"/>
  <c i="14" r="F35"/>
  <c i="1" r="AZ71"/>
  <c i="3" r="F33"/>
  <c i="1" r="AZ56"/>
  <c i="5" r="F35"/>
  <c i="1" r="AZ60"/>
  <c r="AZ59"/>
  <c r="AV59"/>
  <c r="AT59"/>
  <c i="9" r="F35"/>
  <c i="1" r="AZ66"/>
  <c i="4" r="F35"/>
  <c i="1" r="AZ58"/>
  <c r="AZ57"/>
  <c r="AV57"/>
  <c r="AT57"/>
  <c r="BB61"/>
  <c r="AX61"/>
  <c r="BB65"/>
  <c r="AX65"/>
  <c r="BC65"/>
  <c r="AY65"/>
  <c i="13" r="F35"/>
  <c i="1" r="AZ70"/>
  <c i="2" r="F33"/>
  <c i="1" r="AZ55"/>
  <c i="3" r="J33"/>
  <c i="1" r="AV56"/>
  <c r="AT56"/>
  <c i="9" r="J35"/>
  <c i="1" r="AV66"/>
  <c r="AT66"/>
  <c i="7" l="1" r="R104"/>
  <c r="T104"/>
  <c i="2" r="T104"/>
  <c i="5" r="P115"/>
  <c i="1" r="AU60"/>
  <c i="3" r="R111"/>
  <c r="R110"/>
  <c i="5" r="R116"/>
  <c r="R115"/>
  <c i="15" r="BK103"/>
  <c r="J103"/>
  <c r="J61"/>
  <c i="3" r="P110"/>
  <c i="1" r="AU56"/>
  <c i="5" r="T115"/>
  <c i="12" r="R107"/>
  <c i="8" r="J41"/>
  <c i="4" r="BK96"/>
  <c r="J96"/>
  <c r="J64"/>
  <c i="3" r="BK111"/>
  <c r="J111"/>
  <c r="J60"/>
  <c i="7" r="J105"/>
  <c r="J64"/>
  <c i="10" r="J88"/>
  <c r="J64"/>
  <c i="12" r="BK108"/>
  <c r="J108"/>
  <c r="J64"/>
  <c r="J147"/>
  <c r="J72"/>
  <c i="14" r="BK94"/>
  <c r="J94"/>
  <c r="J63"/>
  <c i="15" r="J104"/>
  <c r="J62"/>
  <c i="16" r="BK86"/>
  <c r="J86"/>
  <c r="J59"/>
  <c i="2" r="BK105"/>
  <c r="J105"/>
  <c r="J60"/>
  <c i="5" r="BK116"/>
  <c r="J116"/>
  <c r="J64"/>
  <c i="13" r="J94"/>
  <c r="J64"/>
  <c i="6" r="BK96"/>
  <c r="J96"/>
  <c i="9" r="BK98"/>
  <c r="J98"/>
  <c r="J64"/>
  <c i="1" r="AN64"/>
  <c r="BA54"/>
  <c r="W30"/>
  <c r="AZ65"/>
  <c r="AV65"/>
  <c r="AT65"/>
  <c i="11" r="J32"/>
  <c i="1" r="AG68"/>
  <c r="AN68"/>
  <c r="AU59"/>
  <c r="BB54"/>
  <c r="AX54"/>
  <c r="AU65"/>
  <c i="7" r="J32"/>
  <c i="1" r="AG63"/>
  <c r="AN63"/>
  <c i="10" r="J32"/>
  <c i="1" r="AG67"/>
  <c r="AN67"/>
  <c r="BC54"/>
  <c r="W32"/>
  <c i="13" r="J32"/>
  <c i="1" r="AG70"/>
  <c r="AN70"/>
  <c r="AU61"/>
  <c r="BD54"/>
  <c r="W33"/>
  <c i="6" r="J32"/>
  <c i="1" r="AG62"/>
  <c r="AN62"/>
  <c r="AZ61"/>
  <c r="AV61"/>
  <c r="AT61"/>
  <c i="2" l="1" r="BK104"/>
  <c r="J104"/>
  <c r="J59"/>
  <c i="5" r="BK115"/>
  <c r="J115"/>
  <c r="J63"/>
  <c i="9" r="BK97"/>
  <c r="J97"/>
  <c r="J63"/>
  <c i="13" r="J41"/>
  <c i="15" r="BK102"/>
  <c r="BK101"/>
  <c r="J101"/>
  <c r="J59"/>
  <c i="4" r="BK95"/>
  <c r="J95"/>
  <c i="6" r="J63"/>
  <c i="11" r="J41"/>
  <c i="10" r="J41"/>
  <c i="12" r="BK107"/>
  <c r="J107"/>
  <c r="J63"/>
  <c i="3" r="BK110"/>
  <c r="J110"/>
  <c r="J59"/>
  <c i="6" r="J41"/>
  <c i="7" r="J41"/>
  <c i="1" r="AW54"/>
  <c r="AK30"/>
  <c r="W31"/>
  <c r="AG61"/>
  <c r="AN61"/>
  <c r="AZ54"/>
  <c r="W29"/>
  <c r="AU54"/>
  <c r="AY54"/>
  <c i="14" r="J32"/>
  <c i="1" r="AG71"/>
  <c r="AN71"/>
  <c i="4" r="J32"/>
  <c i="1" r="AG58"/>
  <c r="AG57"/>
  <c r="AN57"/>
  <c i="16" r="J30"/>
  <c i="1" r="AG73"/>
  <c r="AN73"/>
  <c i="16" l="1" r="J39"/>
  <c i="4" r="J63"/>
  <c i="15" r="J102"/>
  <c r="J60"/>
  <c i="1" r="AN58"/>
  <c i="14" r="J41"/>
  <c i="4" r="J41"/>
  <c i="15" r="J30"/>
  <c i="1" r="AG72"/>
  <c r="AN72"/>
  <c i="3" r="J30"/>
  <c i="1" r="AG56"/>
  <c r="AN56"/>
  <c i="2" r="J30"/>
  <c i="1" r="AG55"/>
  <c r="AN55"/>
  <c i="5" r="J32"/>
  <c i="1" r="AG60"/>
  <c r="AG59"/>
  <c r="AN59"/>
  <c r="AV54"/>
  <c r="AK29"/>
  <c i="9" r="J32"/>
  <c i="1" r="AG66"/>
  <c r="AN66"/>
  <c i="12" r="J32"/>
  <c i="1" r="AG69"/>
  <c r="AN69"/>
  <c l="1" r="AN60"/>
  <c i="2" r="J39"/>
  <c i="3" r="J39"/>
  <c i="9" r="J41"/>
  <c i="5" r="J41"/>
  <c i="15" r="J39"/>
  <c i="12" r="J41"/>
  <c i="1" r="AT54"/>
  <c r="AG65"/>
  <c r="AN65"/>
  <c l="1"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<sst xmlns="http://schemas.openxmlformats.org/spreadsheetml/2006/main">
  <si>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</si>
  <si>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</si>
  <si>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</si>
  <si>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</si>
  <si>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</si>
  <si>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{59484936-bca9-4e8f-b79d-4563027c299f}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</si>
  <si>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</si>
  <si>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</si>
  <si>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</si>
  <si>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</si>
  <si>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</si>
  <si>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</si>
  <si>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Kód:</t>
  </si>
  <si>
    <t>2025/04/21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</si>
  <si>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</si>
  <si>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</si>
  <si>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Rekonstrukce rehabilitace v 1.PP budovy B v HNSP v Bílině</t>
  </si>
  <si>
    <t>KSO:</t>
  </si>
  <si>
    <t/>
  </si>
  <si>
    <t>CC-CZ:</t>
  </si>
  <si>
    <t>Místo:</t>
  </si>
  <si>
    <t xml:space="preserve"> </t>
  </si>
  <si>
    <t>Datum:</t>
  </si>
  <si>
    <t>14. 12. 2025</t>
  </si>
  <si>
    <t>Zadavatel:</t>
  </si>
  <si>
    <t>IČ:</t>
  </si>
  <si>
    <t>00266230</t>
  </si>
  <si>
    <t>Město Bílina, Břežánská 50/4, 418 01 Bílina</t>
  </si>
  <si>
    <t>DIČ:</t>
  </si>
  <si>
    <t>CZ00266230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</si>
  <si>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</si>
  <si>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</si>
  <si>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</si>
  <si>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</si>
  <si>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</si>
  <si>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</si>
  <si>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</si>
  <si>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</si>
  <si>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</si>
  <si>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</si>
  <si>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</si>
  <si>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</si>
  <si>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</si>
  <si>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</si>
  <si>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</si>
  <si>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</si>
  <si>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</si>
  <si>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</si>
  <si>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</si>
  <si>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</si>
  <si>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</si>
  <si>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</si>
  <si>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</si>
  <si>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</si>
  <si>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</si>
  <si>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</si>
  <si>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</si>
  <si>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</si>
  <si>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</si>
  <si>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</si>
  <si>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</si>
  <si>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</si>
  <si>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</si>
  <si>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</si>
  <si>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</si>
  <si>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</si>
  <si>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</si>
  <si>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</si>
  <si>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</si>
  <si>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</si>
  <si>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</si>
  <si>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</si>
  <si>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</si>
  <si>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</si>
  <si>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</si>
  <si>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</si>
  <si>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1</t>
  </si>
  <si>
    <t>SO 01 - Bourací práce</t>
  </si>
  <si>
    <t>STA</t>
  </si>
  <si>
    <t>{906e1bed-67f5-4a8f-b162-15afea144dc7}</t>
  </si>
  <si>
    <t>2</t>
  </si>
  <si>
    <t>SO 01 - Stavební úpravy</t>
  </si>
  <si>
    <t>{13607fb1-ad2e-4120-8944-4f152cb447fe}</t>
  </si>
  <si>
    <t>3</t>
  </si>
  <si>
    <t>SO 01 - Sanační opatření</t>
  </si>
  <si>
    <t>{84d3310d-1ebc-49a8-b17c-8f9973ee040f}</t>
  </si>
  <si>
    <t>Sanační omítky a injektážní práce</t>
  </si>
  <si>
    <t>Soupis</t>
  </si>
  <si>
    <t>{f5137178-d57c-419b-93ea-2f1a4d8a0d82}</t>
  </si>
  <si>
    <t>4</t>
  </si>
  <si>
    <t>SO 02 - Venkovní úpravy</t>
  </si>
  <si>
    <t>{e870ef9d-8553-4a90-b272-3d0f74a2046d}</t>
  </si>
  <si>
    <t>Okapový chodník a svislé hydroizolace</t>
  </si>
  <si>
    <t>{0b9556f1-78cb-45d3-876f-e35bcecc557e}</t>
  </si>
  <si>
    <t>5</t>
  </si>
  <si>
    <t>ZTI</t>
  </si>
  <si>
    <t>{380ee3d7-e575-42fa-a846-5ef174b514ad}</t>
  </si>
  <si>
    <t>Vodovod</t>
  </si>
  <si>
    <t>{de07ead2-f178-4043-ad46-c682070f50aa}</t>
  </si>
  <si>
    <t>Kanalizace</t>
  </si>
  <si>
    <t>{37f75f82-c896-4e0c-85eb-bd094eb6ffe3}</t>
  </si>
  <si>
    <t>Zařizovací předměty</t>
  </si>
  <si>
    <t>{a029d5e7-c480-445c-93b3-37a4fafae8e6}</t>
  </si>
  <si>
    <t>6</t>
  </si>
  <si>
    <t>Elektroinstalace</t>
  </si>
  <si>
    <t>{cb097e2a-547f-4449-8464-0b9d8a16dc8c}</t>
  </si>
  <si>
    <t>Elektroinstalace - silnoproud</t>
  </si>
  <si>
    <t>{5fa6b94e-9ef0-48ce-bc3a-e1b9ca68408c}</t>
  </si>
  <si>
    <t>1.1</t>
  </si>
  <si>
    <t xml:space="preserve">Elektroinstalace  - silnoproud - doplnění 1 bezdotykové otevírání dveří</t>
  </si>
  <si>
    <t>{4810023b-45e4-46e4-bc8e-d5eb1275f8f4}</t>
  </si>
  <si>
    <t>1.2</t>
  </si>
  <si>
    <t>Elektroinstalace - silnoproud - doplnění 2 ventilátory a osoušeč</t>
  </si>
  <si>
    <t>{47bc1399-fc80-4e20-906a-ee604a0ee2da}</t>
  </si>
  <si>
    <t>Elektroinstalace - slaboproud</t>
  </si>
  <si>
    <t>{d96a6b8f-494f-4de4-8e1c-6f3816f79062}</t>
  </si>
  <si>
    <t>2.1</t>
  </si>
  <si>
    <t>Elektroinstalace - slaboproud - Elektronická recepce a vyvolávací systém</t>
  </si>
  <si>
    <t>{4427009e-cd24-425d-ad0b-75bf748d1c9e}</t>
  </si>
  <si>
    <t>GSM</t>
  </si>
  <si>
    <t>{0e593a0a-5936-4f4b-956a-3335062f6638}</t>
  </si>
  <si>
    <t>7</t>
  </si>
  <si>
    <t>Vzduchotechnika</t>
  </si>
  <si>
    <t>{3180c30a-6aa8-412e-bd04-e87a8121f5d2}</t>
  </si>
  <si>
    <t>8</t>
  </si>
  <si>
    <t>VRN</t>
  </si>
  <si>
    <t>{9d39e6b2-bbd2-4813-ad36-2711a83a77f3}</t>
  </si>
  <si>
    <t>obklad_bourani</t>
  </si>
  <si>
    <t>bourání obkladů</t>
  </si>
  <si>
    <t>m2</t>
  </si>
  <si>
    <t>230,87</t>
  </si>
  <si>
    <t>plocha_bour_1_PP</t>
  </si>
  <si>
    <t>plocha místností 1.pp - část bourací práce - celkem</t>
  </si>
  <si>
    <t>467,56</t>
  </si>
  <si>
    <t>KRYCÍ LIST SOUPISU PRACÍ</t>
  </si>
  <si>
    <t>plocha_bour_dlaz</t>
  </si>
  <si>
    <t>plocha bourané dlažby - 1. PP</t>
  </si>
  <si>
    <t>242</t>
  </si>
  <si>
    <t>plocha_bour_pvc</t>
  </si>
  <si>
    <t>procha bourané PVC - 1.PP</t>
  </si>
  <si>
    <t>214,97</t>
  </si>
  <si>
    <t>pricka_bour_do_100</t>
  </si>
  <si>
    <t>příčka bouraná do 100 mm</t>
  </si>
  <si>
    <t>177,81</t>
  </si>
  <si>
    <t>pricka_bour_od_100</t>
  </si>
  <si>
    <t>příčka bouraná přes 100 do 150 mm</t>
  </si>
  <si>
    <t>22,22</t>
  </si>
  <si>
    <t>Objekt:</t>
  </si>
  <si>
    <t>san_omitka</t>
  </si>
  <si>
    <t>sanační omítka vnitřní</t>
  </si>
  <si>
    <t>249,16</t>
  </si>
  <si>
    <t>1 - SO 01 - Bourací práce</t>
  </si>
  <si>
    <t>sokl_bour_dlaz</t>
  </si>
  <si>
    <t>sokl bouraný keramický</t>
  </si>
  <si>
    <t>139,46</t>
  </si>
  <si>
    <t>sokl_bour_pvc</t>
  </si>
  <si>
    <t>sokl bouraný PVC</t>
  </si>
  <si>
    <t>mb</t>
  </si>
  <si>
    <t>215,48</t>
  </si>
  <si>
    <t>zdivo_bour_nad_150</t>
  </si>
  <si>
    <t>zdivo bourané nad 150 mm</t>
  </si>
  <si>
    <t>m3</t>
  </si>
  <si>
    <t>9,29</t>
  </si>
  <si>
    <t>REKAPITULACE ČLENĚNÍ SOUPISU PRACÍ</t>
  </si>
  <si>
    <t>Kód dílu - Popis</t>
  </si>
  <si>
    <t>Cena celkem [CZK]</t>
  </si>
  <si>
    <t>-1</t>
  </si>
  <si>
    <t xml:space="preserve">HSV -  Práce a dodávky HSV</t>
  </si>
  <si>
    <t xml:space="preserve">    6 - Úpravy povrchů, podlahy a osazování výplní</t>
  </si>
  <si>
    <t xml:space="preserve">      61 - Úprava povrchů vnitřních</t>
  </si>
  <si>
    <t xml:space="preserve">    9 -  Ostatní konstrukce a práce, bourání</t>
  </si>
  <si>
    <t xml:space="preserve">      94 - Lešení a stavební výtahy</t>
  </si>
  <si>
    <t xml:space="preserve">      96 - Bourání konstrukcí</t>
  </si>
  <si>
    <t xml:space="preserve">      97 - Prorážení otvorů a ostatní bourací práce</t>
  </si>
  <si>
    <t xml:space="preserve">      997 - Přesun sutě</t>
  </si>
  <si>
    <t xml:space="preserve">      998 -  Přesun hmot</t>
  </si>
  <si>
    <t xml:space="preserve">PSV -  Práce a dodávky PSV</t>
  </si>
  <si>
    <t xml:space="preserve">    711 - Izolace proti vodě, vlhkosti a plynům</t>
  </si>
  <si>
    <t xml:space="preserve">    713 - Izolace tepelné</t>
  </si>
  <si>
    <t xml:space="preserve">    725 - Zdravotechnika - zařizovací předměty</t>
  </si>
  <si>
    <t xml:space="preserve">    734 - Ústřední vytápění - armatury</t>
  </si>
  <si>
    <t xml:space="preserve">    735 - Ústřední vytápění - otopná tělesa</t>
  </si>
  <si>
    <t xml:space="preserve">    741 - Elektroinstalace - silnoproud</t>
  </si>
  <si>
    <t xml:space="preserve">    742 - Elektroinstalace - slaboproud</t>
  </si>
  <si>
    <t xml:space="preserve">    751 - Vzduchotechnika</t>
  </si>
  <si>
    <t xml:space="preserve">    763 - Konstrukce suché výstavby</t>
  </si>
  <si>
    <t xml:space="preserve">    764 - Konstrukce klempířské</t>
  </si>
  <si>
    <t xml:space="preserve">    766 -  Konstrukce truhlářské</t>
  </si>
  <si>
    <t xml:space="preserve">    767 - Konstrukce zámečnické</t>
  </si>
  <si>
    <t xml:space="preserve">    776 -  Podlahy povlakové</t>
  </si>
  <si>
    <t xml:space="preserve">    781 - Dokončovací práce - obklady</t>
  </si>
  <si>
    <t xml:space="preserve">    783 -  Dokončovací práce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</si>
  <si>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</si>
  <si>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</si>
  <si>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</si>
  <si>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</si>
  <si>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</si>
  <si>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</si>
  <si>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</si>
  <si>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</si>
  <si>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</si>
  <si>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</si>
  <si>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</si>
  <si>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</si>
  <si>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</si>
  <si>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</si>
  <si>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 xml:space="preserve"> Práce a dodávky HSV</t>
  </si>
  <si>
    <t>ROZPOCET</t>
  </si>
  <si>
    <t>Úpravy povrchů, podlahy a osazování výplní</t>
  </si>
  <si>
    <t>61</t>
  </si>
  <si>
    <t>Úprava povrchů vnitřních</t>
  </si>
  <si>
    <t>K</t>
  </si>
  <si>
    <t>612131151</t>
  </si>
  <si>
    <t>Sanační postřik vnitřních omítaných ploch vápenocementový nanášený ručně celoplošně stěn</t>
  </si>
  <si>
    <t>CS ÚRS 2025 02</t>
  </si>
  <si>
    <t>-1950470622</t>
  </si>
  <si>
    <t>Online PSC</t>
  </si>
  <si>
    <t>https://podminky.urs.cz/item/CS_URS_2025_02/612131151</t>
  </si>
  <si>
    <t>VV</t>
  </si>
  <si>
    <t>v-100 cm</t>
  </si>
  <si>
    <t>S01,S07 - v-100 cm+10cm</t>
  </si>
  <si>
    <t>(1,2+2,1+4,85+6,55+1,63+1,83+0,5+43,81)*1,1</t>
  </si>
  <si>
    <t>(1,49+5,68)*1,1</t>
  </si>
  <si>
    <t>S15</t>
  </si>
  <si>
    <t>(2,49+2,58)*1,1</t>
  </si>
  <si>
    <t>S16</t>
  </si>
  <si>
    <t>(1,05+0,72+0,51+0,72+0,56+0,55)*1,1</t>
  </si>
  <si>
    <t>S17,22A,23,24,25</t>
  </si>
  <si>
    <t>1,56*1,1</t>
  </si>
  <si>
    <t>(0,58+1,73-0,98)*1,1</t>
  </si>
  <si>
    <t>10,53*1,1</t>
  </si>
  <si>
    <t>1,73*1,1</t>
  </si>
  <si>
    <t>S26</t>
  </si>
  <si>
    <t>(3,45+0,45+3,23+0,3+0,55*2)*1,1</t>
  </si>
  <si>
    <t>S27,28,34</t>
  </si>
  <si>
    <t>(25,69-0,9*2+5,19+26,28)*1,1</t>
  </si>
  <si>
    <t>S35</t>
  </si>
  <si>
    <t>(1,23+4,22)*1,1</t>
  </si>
  <si>
    <t>Mezisoučet</t>
  </si>
  <si>
    <t>v-150 cm+10 cm</t>
  </si>
  <si>
    <t>S04,06</t>
  </si>
  <si>
    <t>5,53*1,6</t>
  </si>
  <si>
    <t>S08-15</t>
  </si>
  <si>
    <t>(2,7+25,77+3,08+2,49+3,87)*1,6</t>
  </si>
  <si>
    <t>Součet</t>
  </si>
  <si>
    <t>9</t>
  </si>
  <si>
    <t xml:space="preserve"> Ostatní konstrukce a práce, bourání</t>
  </si>
  <si>
    <t>94</t>
  </si>
  <si>
    <t>Lešení a stavební výtahy</t>
  </si>
  <si>
    <t>949101111</t>
  </si>
  <si>
    <t>Lešení pomocné pracovní pro objekty pozemních staveb pro zatížení do 150 kg/m2, o výšce lešeňové podlahy do 1,9 m</t>
  </si>
  <si>
    <t>-1045009422</t>
  </si>
  <si>
    <t>https://podminky.urs.cz/item/CS_URS_2025_02/949101111</t>
  </si>
  <si>
    <t>96</t>
  </si>
  <si>
    <t>Bourání konstrukcí</t>
  </si>
  <si>
    <t>961055111</t>
  </si>
  <si>
    <t>Bourání základů z betonu železového</t>
  </si>
  <si>
    <t>-1971972565</t>
  </si>
  <si>
    <t>https://podminky.urs.cz/item/CS_URS_2025_02/961055111</t>
  </si>
  <si>
    <t>pozn.17</t>
  </si>
  <si>
    <t>(0,55*0,65+0,7*0,15*2)*0,2</t>
  </si>
  <si>
    <t>962031132</t>
  </si>
  <si>
    <t>Bourání příček nebo přizdívek z cihel pálených plných, tl. do 100 mm</t>
  </si>
  <si>
    <t>842751986</t>
  </si>
  <si>
    <t>https://podminky.urs.cz/item/CS_URS_2025_02/962031132</t>
  </si>
  <si>
    <t>962031133</t>
  </si>
  <si>
    <t>Bourání příček nebo přizdívek z cihel pálených plných, tl. přes 100 do 150 mm</t>
  </si>
  <si>
    <t>-1811815175</t>
  </si>
  <si>
    <t>https://podminky.urs.cz/item/CS_URS_2025_02/962031133</t>
  </si>
  <si>
    <t>bourání přizdívek zazděných stoupaček tl. cca 0,15 m</t>
  </si>
  <si>
    <t>12*3*0,3</t>
  </si>
  <si>
    <t>962032230</t>
  </si>
  <si>
    <t>Bourání zdiva nadzákladového z cihel pálených plných nebo lícových nebo vápenopískových na maltu vápennou nebo vápenocementovou, objemu do 1 m3</t>
  </si>
  <si>
    <t>10236351</t>
  </si>
  <si>
    <t>https://podminky.urs.cz/item/CS_URS_2025_02/962032230</t>
  </si>
  <si>
    <t>962032231</t>
  </si>
  <si>
    <t>Bourání zdiva nadzákladového z cihel pálených plných nebo lícových nebo vápenopískových na maltu vápennou nebo vápenocementovou, objemu přes 1 m3</t>
  </si>
  <si>
    <t>-1745377812</t>
  </si>
  <si>
    <t>https://podminky.urs.cz/item/CS_URS_2025_02/962032231</t>
  </si>
  <si>
    <t>m.S13</t>
  </si>
  <si>
    <t>0,61*0,61*2,81</t>
  </si>
  <si>
    <t>965042141</t>
  </si>
  <si>
    <t>Bourání mazanin betonových nebo z litého asfaltu tl. do 100 mm, plochy přes 4 m2</t>
  </si>
  <si>
    <t>1134768547</t>
  </si>
  <si>
    <t>https://podminky.urs.cz/item/CS_URS_2025_02/965042141</t>
  </si>
  <si>
    <t>plocha_bour_1_PP*0,08</t>
  </si>
  <si>
    <t>odpočet chodba SO01,SO12</t>
  </si>
  <si>
    <t>-122,9*0,08</t>
  </si>
  <si>
    <t>965049111.1</t>
  </si>
  <si>
    <t>Příplatek k bourání betonových mazanin za bourání mazanin s podlahovým topením tl do 100 mm</t>
  </si>
  <si>
    <t>-954711476</t>
  </si>
  <si>
    <t>10</t>
  </si>
  <si>
    <t>965042231</t>
  </si>
  <si>
    <t>Bourání mazanin betonových nebo z litého asfaltu tl. přes 100 mm, plochy do 4 m2</t>
  </si>
  <si>
    <t>-1421796457</t>
  </si>
  <si>
    <t>https://podminky.urs.cz/item/CS_URS_2025_02/965042231</t>
  </si>
  <si>
    <t>(2,8+3,3+1)*0,12</t>
  </si>
  <si>
    <t>11</t>
  </si>
  <si>
    <t>965042241</t>
  </si>
  <si>
    <t>Bourání mazanin betonových nebo z litého asfaltu tl. přes 100 mm, plochy přes 4 m2</t>
  </si>
  <si>
    <t>-461306117</t>
  </si>
  <si>
    <t>https://podminky.urs.cz/item/CS_URS_2025_02/965042241</t>
  </si>
  <si>
    <t>(56,7+6+5,5+5,3)*0,12</t>
  </si>
  <si>
    <t>965049112</t>
  </si>
  <si>
    <t>Bourání mazanin Příplatek k cenám za bourání mazanin betonových se svařovanou sítí, tl. přes 100 mm</t>
  </si>
  <si>
    <t>-460814464</t>
  </si>
  <si>
    <t>https://podminky.urs.cz/item/CS_URS_2025_02/965049112</t>
  </si>
  <si>
    <t>0,85</t>
  </si>
  <si>
    <t>8,82</t>
  </si>
  <si>
    <t>13</t>
  </si>
  <si>
    <t>965081223</t>
  </si>
  <si>
    <t>Bourání podlah z dlaždic bez podkladního lože nebo mazaniny, s jakoukoliv výplní spár keramických nebo xylolitových tl. přes 10 mm plochy přes 1 m2</t>
  </si>
  <si>
    <t>1697245798</t>
  </si>
  <si>
    <t>https://podminky.urs.cz/item/CS_URS_2025_02/965081223</t>
  </si>
  <si>
    <t>14</t>
  </si>
  <si>
    <t>965081611</t>
  </si>
  <si>
    <t>Odsekání soklíků včetně otlučení podkladní omítky až na zdivo rovných</t>
  </si>
  <si>
    <t>m</t>
  </si>
  <si>
    <t>-2113342572</t>
  </si>
  <si>
    <t>https://podminky.urs.cz/item/CS_URS_2025_02/965081611</t>
  </si>
  <si>
    <t>15</t>
  </si>
  <si>
    <t>965082923</t>
  </si>
  <si>
    <t>Odstranění násypu pod podlahami nebo ochranného násypu na střechách tl. do 100 mm, plochy přes 2 m2</t>
  </si>
  <si>
    <t>-206874010</t>
  </si>
  <si>
    <t>https://podminky.urs.cz/item/CS_URS_2025_02/965082923</t>
  </si>
  <si>
    <t>výkres D.1.1.3.06 - tl. 100 mm</t>
  </si>
  <si>
    <t>80,6*0,1</t>
  </si>
  <si>
    <t>16</t>
  </si>
  <si>
    <t>967031132</t>
  </si>
  <si>
    <t>Přisekání (špicování) plošné nebo rovných ostění zdiva z cihel pálených rovných ostění, bez odstupu, po hrubém vybourání otvorů, na maltu vápennou nebo vápenocementovou</t>
  </si>
  <si>
    <t>-670907376</t>
  </si>
  <si>
    <t>https://podminky.urs.cz/item/CS_URS_2025_02/967031132</t>
  </si>
  <si>
    <t>okno S04</t>
  </si>
  <si>
    <t>0,76*0,75*2</t>
  </si>
  <si>
    <t>0,74*0,75*2</t>
  </si>
  <si>
    <t>zazdívky S07</t>
  </si>
  <si>
    <t>0,69*2,1*4</t>
  </si>
  <si>
    <t>0,51*2,81</t>
  </si>
  <si>
    <t>pozn.4</t>
  </si>
  <si>
    <t>0,65*4*0,25</t>
  </si>
  <si>
    <t>17</t>
  </si>
  <si>
    <t>968062244</t>
  </si>
  <si>
    <t>Vybourání dřevěných rámů oken s křídly, dveřních zárubní, vrat, stěn, ostění nebo obkladů rámů oken s křídly jednoduchých, plochy do 1 m2</t>
  </si>
  <si>
    <t>1965922481</t>
  </si>
  <si>
    <t>https://podminky.urs.cz/item/CS_URS_2025_02/968062244</t>
  </si>
  <si>
    <t>pozn. 12</t>
  </si>
  <si>
    <t>0,58*1,83</t>
  </si>
  <si>
    <t>18</t>
  </si>
  <si>
    <t>968072455</t>
  </si>
  <si>
    <t>Vybourání kovových rámů oken s křídly, dveřních zárubní, vrat, stěn, ostění nebo obkladů dveřních zárubní, plochy do 2 m2</t>
  </si>
  <si>
    <t>-1508592455</t>
  </si>
  <si>
    <t>https://podminky.urs.cz/item/CS_URS_2025_02/968072455</t>
  </si>
  <si>
    <t>š.600 mm</t>
  </si>
  <si>
    <t>9*0,6*1,97</t>
  </si>
  <si>
    <t>š.700 mm</t>
  </si>
  <si>
    <t>2*0,7*1,97</t>
  </si>
  <si>
    <t>š. 800 mm</t>
  </si>
  <si>
    <t>9*0,8*1,97</t>
  </si>
  <si>
    <t>š.900 mm</t>
  </si>
  <si>
    <t>7*0,9*1,97</t>
  </si>
  <si>
    <t>19</t>
  </si>
  <si>
    <t>968072456</t>
  </si>
  <si>
    <t>Vybourání kovových rámů oken s křídly, dveřních zárubní, vrat, stěn, ostění nebo obkladů dveřních zárubní, plochy přes 2 m2</t>
  </si>
  <si>
    <t>-2086839488</t>
  </si>
  <si>
    <t>https://podminky.urs.cz/item/CS_URS_2025_02/968072456</t>
  </si>
  <si>
    <t>S01,08</t>
  </si>
  <si>
    <t>1*1,6*2,06</t>
  </si>
  <si>
    <t>S13</t>
  </si>
  <si>
    <t>2*1,25*1,97</t>
  </si>
  <si>
    <t>1*1,1*1,97</t>
  </si>
  <si>
    <t>20</t>
  </si>
  <si>
    <t>968082015</t>
  </si>
  <si>
    <t>Vybourání plastových rámů oken s křídly, dveřních zárubní, vrat rámu oken s křídly, plochy do 1 m2</t>
  </si>
  <si>
    <t>-2056455105</t>
  </si>
  <si>
    <t>https://podminky.urs.cz/item/CS_URS_2025_02/968082015</t>
  </si>
  <si>
    <t>pozn. 6</t>
  </si>
  <si>
    <t>0,74*0,76</t>
  </si>
  <si>
    <t>pozn.13</t>
  </si>
  <si>
    <t>2,33*0,36</t>
  </si>
  <si>
    <t>976082131</t>
  </si>
  <si>
    <t>Vybourání drobných zámečnických a jiných konstrukcí objímek, držáků, věšáků, záclonových konzol, lustrových skob apod., ze zdiva cihelného</t>
  </si>
  <si>
    <t>kus</t>
  </si>
  <si>
    <t>-1900913281</t>
  </si>
  <si>
    <t>https://podminky.urs.cz/item/CS_URS_2025_02/976082131</t>
  </si>
  <si>
    <t>pozn. 24</t>
  </si>
  <si>
    <t>hasicí přístroj</t>
  </si>
  <si>
    <t>radiátory přesouvané</t>
  </si>
  <si>
    <t>2*4</t>
  </si>
  <si>
    <t>97</t>
  </si>
  <si>
    <t>Prorážení otvorů a ostatní bourací práce</t>
  </si>
  <si>
    <t>22</t>
  </si>
  <si>
    <t>974031221</t>
  </si>
  <si>
    <t>Vysekání rýh ve zdivu cihelném na maltu vápennou nebo vápenocementovou v prostoru přilehlém ke stropní konstrukci do hl. 30 mm a šířky do 30 mm</t>
  </si>
  <si>
    <t>-2138132671</t>
  </si>
  <si>
    <t>https://podminky.urs.cz/item/CS_URS_2025_02/974031221</t>
  </si>
  <si>
    <t>pozn. zasekání funkčních rozvodů elektro pod omítku</t>
  </si>
  <si>
    <t>4*50</t>
  </si>
  <si>
    <t>23</t>
  </si>
  <si>
    <t>974031666</t>
  </si>
  <si>
    <t>Vysekání rýh ve zdivu cihelném na maltu vápennou nebo vápenocementovou pro vtahování nosníků do zdí, před vybouráním otvoru do hl. 150 mm, při v. nosníku do 250 mm</t>
  </si>
  <si>
    <t>-24609929</t>
  </si>
  <si>
    <t>https://podminky.urs.cz/item/CS_URS_2025_02/974031666</t>
  </si>
  <si>
    <t>m.S16</t>
  </si>
  <si>
    <t>0,3*3*2</t>
  </si>
  <si>
    <t>24</t>
  </si>
  <si>
    <t>976085211</t>
  </si>
  <si>
    <t>Vybourání drobných zámečnických a jiných konstrukcí kanalizačních rámů litinových, z rýhovaného plechu nebo betonových včetně poklopů nebo mříží, plochy do 0,30 m2</t>
  </si>
  <si>
    <t>-1652507799</t>
  </si>
  <si>
    <t>https://podminky.urs.cz/item/CS_URS_2025_02/976085211</t>
  </si>
  <si>
    <t>pozn. 5</t>
  </si>
  <si>
    <t>25</t>
  </si>
  <si>
    <t>977151124</t>
  </si>
  <si>
    <t>Jádrové vrty diamantovými korunkami do stavebních materiálů (železobetonu, betonu, cihel, obkladů, dlažeb, kamene) průměru přes 150 do 180 mm</t>
  </si>
  <si>
    <t>-1736435741</t>
  </si>
  <si>
    <t>https://podminky.urs.cz/item/CS_URS_2025_02/977151124</t>
  </si>
  <si>
    <t>pozn. 25</t>
  </si>
  <si>
    <t>3,3-2,95</t>
  </si>
  <si>
    <t>26</t>
  </si>
  <si>
    <t>977151125</t>
  </si>
  <si>
    <t>Jádrové vrty diamantovými korunkami do stavebních materiálů (železobetonu, betonu, cihel, obkladů, dlažeb, kamene) průměru přes 180 do 200 mm</t>
  </si>
  <si>
    <t>1849685469</t>
  </si>
  <si>
    <t>https://podminky.urs.cz/item/CS_URS_2025_02/977151125</t>
  </si>
  <si>
    <t>pozn. 41</t>
  </si>
  <si>
    <t>0,65</t>
  </si>
  <si>
    <t>0,75*2</t>
  </si>
  <si>
    <t>27</t>
  </si>
  <si>
    <t>977151128</t>
  </si>
  <si>
    <t>Jádrové vrty diamantovými korunkami do stavebních materiálů (železobetonu, betonu, cihel, obkladů, dlažeb, kamene) průměru přes 250 do 300 mm</t>
  </si>
  <si>
    <t>1175178909</t>
  </si>
  <si>
    <t>https://podminky.urs.cz/item/CS_URS_2025_02/977151128</t>
  </si>
  <si>
    <t>2*0,67</t>
  </si>
  <si>
    <t>28</t>
  </si>
  <si>
    <t>978011121</t>
  </si>
  <si>
    <t>Otlučení vápenných nebo vápenocementových omítek vnitřních ploch stropů, v rozsahu přes 5 do 10 %</t>
  </si>
  <si>
    <t>-1525524961</t>
  </si>
  <si>
    <t>https://podminky.urs.cz/item/CS_URS_2025_02/978011121</t>
  </si>
  <si>
    <t>29</t>
  </si>
  <si>
    <t>978013141</t>
  </si>
  <si>
    <t>Otlučení vápenných nebo vápenocementových omítek vnitřních ploch stěn s vyškrabáním spar, s očištěním zdiva, v rozsahu přes 10 do 30 %</t>
  </si>
  <si>
    <t>-162625295</t>
  </si>
  <si>
    <t>https://podminky.urs.cz/item/CS_URS_2025_02/978013141</t>
  </si>
  <si>
    <t>plocha omítek stávajících nosných kcí a příček celkem</t>
  </si>
  <si>
    <t>S01</t>
  </si>
  <si>
    <t>(12,57+4,85+3,5)*2*3,01-1,87*2*2,77-0,9*1,97*3-0,8*1,97*3-1,1*2+(1,1+2*2)*0,6+0,5*5*3,01+(1,8+2*2,77)*2*0,56</t>
  </si>
  <si>
    <t>S04,05,06</t>
  </si>
  <si>
    <t>(0,8+2*2,1)*0,64</t>
  </si>
  <si>
    <t>((1,22+0,1+1,16)*2+0,31*2+5,68*2)*3,04-0,8*1,97-0,74*0,76*2+0,45*(0,74+2*0,76)</t>
  </si>
  <si>
    <t>(0,154+0,74+0,695+0,1+1,18+(1,59+0,44+1,13)*2+2,6)*3,04+(0,74+2*0,76)*0,45+0,48*(2,1*2+0,9)</t>
  </si>
  <si>
    <t>S07-S12</t>
  </si>
  <si>
    <t>(30,26-3,87-0,52+2,18+1,76)*2,93</t>
  </si>
  <si>
    <t>-1,8*2,77*2</t>
  </si>
  <si>
    <t>-0,55*0,78*2+(0,55+2*0,78)*2-1,16*0,75*8+(1,16+2*0,75*2)*0,45*8</t>
  </si>
  <si>
    <t>-0,9*1,97*4</t>
  </si>
  <si>
    <t>(1,19+2*1,9)*0,52*3</t>
  </si>
  <si>
    <t>(2,31+0,1+1,72+3,87)*2</t>
  </si>
  <si>
    <t>-1,8*2,77-1,1*2</t>
  </si>
  <si>
    <t>-1,33*0,75*2+(1,33+2*0,75)*0,25*2</t>
  </si>
  <si>
    <t>S13,13A,14,-19</t>
  </si>
  <si>
    <t>(0,56+0,72+2,4+1,79)*2,52-1,25*1,97-1,79*2,81</t>
  </si>
  <si>
    <t>(0,56+0,72+2,4+1,79+0,4)*2,44-1,25*1,97-1,1*1,97</t>
  </si>
  <si>
    <t>(2,12+0,1+5,38+0,07+4,98+0,1+1,59+2,1+0,1+2,47)*2*2,95</t>
  </si>
  <si>
    <t>-1,79*2,81-1,19*1,97-2,24*2,54-1,17*1,35*3+(1,17+1,35*2)*0,25*3</t>
  </si>
  <si>
    <t>S18A</t>
  </si>
  <si>
    <t>(4,75+1,73)*2*2,52-0,8*1,97+(0,8+2*2,1)*0,4</t>
  </si>
  <si>
    <t>S20</t>
  </si>
  <si>
    <t>(3,53+3,9)*2*2,97-2,4*2,54-1,3*1,35*2+(1,3+2*1,35)*0,25*2+(2,24+2*2,54)*0,4</t>
  </si>
  <si>
    <t>S21,22,23,24,25</t>
  </si>
  <si>
    <t>(5,53+5,19)*2*2,95-0,8*1,97-0,9*1,97-1,5*2,95-1,16*1,35*3+(1+2*2,1)*0,4+(1,2+2,1)*0,5+(1,6+2*1,35)*0,4*3</t>
  </si>
  <si>
    <t>(5,22+5,19)*2*2,95-5,19*2,5-0,9*1,97-1,5*2,95-1,16*1,35*3+(1,2+2,1)*0,5+(1,6+2*1,35)*0,4*3</t>
  </si>
  <si>
    <t>(5,29+5,19)*2*2,95-5,19*2,5-0,9*1,97-1,0*2,03-0,9*2-1,16*1,35*3+(1,2+2,1)*0,5+(1,6+2*1,35)*0,4*3</t>
  </si>
  <si>
    <t>(9,11+5,19)*2*2,95-0,9*1,97-1,0*2,03-0,9*2-1,16*1,35*5+(1,2+2,1)*0,5+(1,6+2*1,35)*0,4*5</t>
  </si>
  <si>
    <t>(4,54+6,43)*2*2,95-0,9*1,97-1,16*1,35+(1,2+2,1)*0,5+(1,6+2*1,35)*0,4</t>
  </si>
  <si>
    <t>odpočet omítek s obklady - obvodové a stávající zdi</t>
  </si>
  <si>
    <t>SO 4-S06</t>
  </si>
  <si>
    <t>-((5,68+0,74)*2+(1,16+0,1+1,2)*2+0,31)*1,5-0,8*1,5</t>
  </si>
  <si>
    <t>-((1,559+0,44+1,13)*2+(0,15+0,74+0,695+0,1+1,18+0,3+0,48)*2)*1,51</t>
  </si>
  <si>
    <t>S11</t>
  </si>
  <si>
    <t>-(1,1+1,22+2,65+0,15)*1,53</t>
  </si>
  <si>
    <t>-(2,11+0,15+0,61+1,33)*2,25-1,1*1,97</t>
  </si>
  <si>
    <t>-1,79*1,63</t>
  </si>
  <si>
    <t>S14</t>
  </si>
  <si>
    <t>-(1,52+2,12)*2,21</t>
  </si>
  <si>
    <t>-5,38*2,21</t>
  </si>
  <si>
    <t>-4,98*2,21</t>
  </si>
  <si>
    <t>S18</t>
  </si>
  <si>
    <t>-1,59*1,5</t>
  </si>
  <si>
    <t>-0,88*1,5</t>
  </si>
  <si>
    <t>S19</t>
  </si>
  <si>
    <t>-(10,45*2,3-2,24*2,3-1,17*(2,3-1,39)*3)</t>
  </si>
  <si>
    <t>-(((3,53+3,9)*2-2,24+0,4*2)*2,2-0,8*1,97)</t>
  </si>
  <si>
    <t>S23</t>
  </si>
  <si>
    <t>-1,33*1,53</t>
  </si>
  <si>
    <t>-0,77*1,53</t>
  </si>
  <si>
    <t>S24</t>
  </si>
  <si>
    <t>-0,63*1,53</t>
  </si>
  <si>
    <t>S25</t>
  </si>
  <si>
    <t>-1,2*1,53</t>
  </si>
  <si>
    <t>odpočet sanační omítky</t>
  </si>
  <si>
    <t>-san_omitka</t>
  </si>
  <si>
    <t>30</t>
  </si>
  <si>
    <t>978059541</t>
  </si>
  <si>
    <t>Odsekání obkladů stěn včetně otlučení podkladní omítky až na zdivo z obkládaček vnitřních, z jakýchkoliv materiálů, plochy přes 1 m2</t>
  </si>
  <si>
    <t>-680565651</t>
  </si>
  <si>
    <t>https://podminky.urs.cz/item/CS_URS_2025_02/978059541</t>
  </si>
  <si>
    <t>31</t>
  </si>
  <si>
    <t>978071511</t>
  </si>
  <si>
    <t>Odsekání omítky (včetně podkladní) a odstranění tepelné nebo vodotěsné izolace z desek, objemové hmotnosti do 120 kg/m3, tl. do 50 mm, plochy do 1 m2</t>
  </si>
  <si>
    <t>1685385746</t>
  </si>
  <si>
    <t>https://podminky.urs.cz/item/CS_URS_2025_02/978071511</t>
  </si>
  <si>
    <t>pozn.6</t>
  </si>
  <si>
    <t>0,25*(0,76*2+0,74)</t>
  </si>
  <si>
    <t>997</t>
  </si>
  <si>
    <t>Přesun sutě</t>
  </si>
  <si>
    <t>32</t>
  </si>
  <si>
    <t>997006012</t>
  </si>
  <si>
    <t>Úprava stavebního odpadu třídění ruční</t>
  </si>
  <si>
    <t>t</t>
  </si>
  <si>
    <t>651507923</t>
  </si>
  <si>
    <t>https://podminky.urs.cz/item/CS_URS_2025_02/997006012</t>
  </si>
  <si>
    <t>33</t>
  </si>
  <si>
    <t>997013211</t>
  </si>
  <si>
    <t>Vnitrostaveništní doprava suti a vybouraných hmot vodorovně do 50 m s naložením ručně pro budovy a haly výšky do 6 m</t>
  </si>
  <si>
    <t>-1232478087</t>
  </si>
  <si>
    <t>https://podminky.urs.cz/item/CS_URS_2025_02/997013211</t>
  </si>
  <si>
    <t>34</t>
  </si>
  <si>
    <t>997013219</t>
  </si>
  <si>
    <t>Vnitrostaveništní doprava suti a vybouraných hmot vodorovně do 50 m s naložením Příplatek k cenám -3111 až -3217 za zvětšenou vodorovnou dopravu přes vymezenou dopravní vzdálenost za každých dalších započatých 10 m</t>
  </si>
  <si>
    <t>-747577861</t>
  </si>
  <si>
    <t>https://podminky.urs.cz/item/CS_URS_2025_02/997013219</t>
  </si>
  <si>
    <t>35</t>
  </si>
  <si>
    <t>997013501</t>
  </si>
  <si>
    <t>Odvoz suti a vybouraných hmot na skládku nebo meziskládku se složením, na vzdálenost do 1 km</t>
  </si>
  <si>
    <t>-136595744</t>
  </si>
  <si>
    <t>https://podminky.urs.cz/item/CS_URS_2025_02/997013501</t>
  </si>
  <si>
    <t>36</t>
  </si>
  <si>
    <t>997013509</t>
  </si>
  <si>
    <t>Odvoz suti a vybouraných hmot na skládku nebo meziskládku se složením, na vzdálenost Příplatek k ceně za každý další započatý 1 km přes 1 km</t>
  </si>
  <si>
    <t>1592911017</t>
  </si>
  <si>
    <t>https://podminky.urs.cz/item/CS_URS_2025_02/997013509</t>
  </si>
  <si>
    <t>209,92*22 'Přepočtené koeficientem množství</t>
  </si>
  <si>
    <t>37</t>
  </si>
  <si>
    <t>997013631</t>
  </si>
  <si>
    <t>Poplatek za uložení stavebního odpadu na skládce (skládkovné) směsného stavebního a demoličního zatříděného do Katalogu odpadů pod kódem 17 09 04</t>
  </si>
  <si>
    <t>776067244</t>
  </si>
  <si>
    <t>https://podminky.urs.cz/item/CS_URS_2025_02/997013631</t>
  </si>
  <si>
    <t>suť celkem</t>
  </si>
  <si>
    <t>209,92</t>
  </si>
  <si>
    <t>odpočet</t>
  </si>
  <si>
    <t>asfaltové pásy podlahové</t>
  </si>
  <si>
    <t>-1,836</t>
  </si>
  <si>
    <t>sklo</t>
  </si>
  <si>
    <t>-0,007</t>
  </si>
  <si>
    <t>kod 20 01 36</t>
  </si>
  <si>
    <t>-0,023</t>
  </si>
  <si>
    <t>20 01 40 05 - Železo a ocel</t>
  </si>
  <si>
    <t>-0,042</t>
  </si>
  <si>
    <t>-0,457</t>
  </si>
  <si>
    <t>pvc</t>
  </si>
  <si>
    <t>-0,71</t>
  </si>
  <si>
    <t>vzduchotechnika - izolace</t>
  </si>
  <si>
    <t>-1,928</t>
  </si>
  <si>
    <t>dřevo</t>
  </si>
  <si>
    <t>-1,881</t>
  </si>
  <si>
    <t>38</t>
  </si>
  <si>
    <t>997013645</t>
  </si>
  <si>
    <t>Poplatek za uložení stavebního odpadu na skládce (skládkovné) asfaltového bez obsahu dehtu zatříděného do Katalogu odpadů pod kódem 17 03 02</t>
  </si>
  <si>
    <t>-923427579</t>
  </si>
  <si>
    <t>https://podminky.urs.cz/item/CS_URS_2025_02/997013645</t>
  </si>
  <si>
    <t>1,836</t>
  </si>
  <si>
    <t>39</t>
  </si>
  <si>
    <t>997013804</t>
  </si>
  <si>
    <t>Poplatek za uložení stavebního odpadu na skládce (skládkovné) ze skla zatříděného do Katalogu odpadů pod kódem 17 02 02</t>
  </si>
  <si>
    <t>521014921</t>
  </si>
  <si>
    <t>https://podminky.urs.cz/item/CS_URS_2025_02/997013804</t>
  </si>
  <si>
    <t>0,007</t>
  </si>
  <si>
    <t>40</t>
  </si>
  <si>
    <t>997013806</t>
  </si>
  <si>
    <t>Poplatek za uložení na skládce (skládkovné) vyřazené elektrické a elektronické zařízení kod odpadu 20 01 36</t>
  </si>
  <si>
    <t>-98877094</t>
  </si>
  <si>
    <t>0,023</t>
  </si>
  <si>
    <t>41</t>
  </si>
  <si>
    <t>997013808</t>
  </si>
  <si>
    <t>Poplatek za uložení na skládce (skládkovné) železo a ocel kod odpadu 20 01 40</t>
  </si>
  <si>
    <t>-1033627734</t>
  </si>
  <si>
    <t>42</t>
  </si>
  <si>
    <t>997013813</t>
  </si>
  <si>
    <t>Poplatek za uložení stavebního odpadu na skládce (skládkovné) z plastických hmot zatříděného do Katalogu odpadů pod kódem 17 02 03</t>
  </si>
  <si>
    <t>-1345894735</t>
  </si>
  <si>
    <t>https://podminky.urs.cz/item/CS_URS_2025_02/997013813</t>
  </si>
  <si>
    <t>0,71</t>
  </si>
  <si>
    <t>43</t>
  </si>
  <si>
    <t>997013814</t>
  </si>
  <si>
    <t>Poplatek za uložení stavebního odpadu na skládce (skládkovné) z izolačních materiálů zatříděného do Katalogu odpadů pod kódem 17 06 04</t>
  </si>
  <si>
    <t>-1622563397</t>
  </si>
  <si>
    <t>https://podminky.urs.cz/item/CS_URS_2025_02/997013814</t>
  </si>
  <si>
    <t>vzduchotechnika</t>
  </si>
  <si>
    <t>1,928</t>
  </si>
  <si>
    <t>44</t>
  </si>
  <si>
    <t>997013811</t>
  </si>
  <si>
    <t>Poplatek za uložení stavebního odpadu na skládce (skládkovné) dřevěného zatříděného do Katalogu odpadů pod kódem 17 02 01</t>
  </si>
  <si>
    <t>1738489007</t>
  </si>
  <si>
    <t>https://podminky.urs.cz/item/CS_URS_2025_02/997013811</t>
  </si>
  <si>
    <t>1,881</t>
  </si>
  <si>
    <t>998</t>
  </si>
  <si>
    <t xml:space="preserve"> Přesun hmot</t>
  </si>
  <si>
    <t>45</t>
  </si>
  <si>
    <t>998018001</t>
  </si>
  <si>
    <t>Přesun hmot pro budovy občanské výstavby, bydlení, výrobu a služby ruční (bez užití mechanizace) vodorovná dopravní vzdálenost do 100 m pro budovy s jakoukoliv nosnou konstrukcí výšky do 6 m</t>
  </si>
  <si>
    <t>-1678595102</t>
  </si>
  <si>
    <t>https://podminky.urs.cz/item/CS_URS_2025_02/998018001</t>
  </si>
  <si>
    <t>PSV</t>
  </si>
  <si>
    <t xml:space="preserve"> Práce a dodávky PSV</t>
  </si>
  <si>
    <t>711</t>
  </si>
  <si>
    <t>Izolace proti vodě, vlhkosti a plynům</t>
  </si>
  <si>
    <t>46</t>
  </si>
  <si>
    <t>711141811</t>
  </si>
  <si>
    <t>Odstranění izolace proti vodě, vlhkosti a plynům z přitavených pásů NAIP z plochy vodorovné V jednovrstvé</t>
  </si>
  <si>
    <t>-1181057839</t>
  </si>
  <si>
    <t>https://podminky.urs.cz/item/CS_URS_2025_02/711141811</t>
  </si>
  <si>
    <t xml:space="preserve">modrá plocha </t>
  </si>
  <si>
    <t>-122,9</t>
  </si>
  <si>
    <t>hnědá plocha</t>
  </si>
  <si>
    <t>-10,9</t>
  </si>
  <si>
    <t>713</t>
  </si>
  <si>
    <t>Izolace tepelné</t>
  </si>
  <si>
    <t>47</t>
  </si>
  <si>
    <t>713300842</t>
  </si>
  <si>
    <t>Odstranění tepelné izolace těles povrchové úpravy pevné izolace jakékoliv tloušťky (bez řezání ocelové konstrukce plamenem) z vláknitých materiálů s konstrukcí s povrchovou úpravou</t>
  </si>
  <si>
    <t>-1274850479</t>
  </si>
  <si>
    <t>https://podminky.urs.cz/item/CS_URS_2025_02/713300842</t>
  </si>
  <si>
    <t>pozn.14</t>
  </si>
  <si>
    <t>5,45*(0,48+0,47)</t>
  </si>
  <si>
    <t>5*(0,77+0,38)</t>
  </si>
  <si>
    <t>(4,98+5,38)*(1,15+0,47)</t>
  </si>
  <si>
    <t>2,12*(1,15+0,47)</t>
  </si>
  <si>
    <t>3,68*1,79-0,44*2,27</t>
  </si>
  <si>
    <t>725</t>
  </si>
  <si>
    <t>Zdravotechnika - zařizovací předměty</t>
  </si>
  <si>
    <t>48</t>
  </si>
  <si>
    <t>725110814</t>
  </si>
  <si>
    <t>Demontáž klozetů kombi</t>
  </si>
  <si>
    <t>soubor</t>
  </si>
  <si>
    <t>179045990</t>
  </si>
  <si>
    <t>https://podminky.urs.cz/item/CS_URS_2025_02/725110814</t>
  </si>
  <si>
    <t>49</t>
  </si>
  <si>
    <t>725210821</t>
  </si>
  <si>
    <t>Demontáž umyvadel bez výtokových armatur umyvadel</t>
  </si>
  <si>
    <t>-2025285140</t>
  </si>
  <si>
    <t>https://podminky.urs.cz/item/CS_URS_2025_02/725210821</t>
  </si>
  <si>
    <t>50</t>
  </si>
  <si>
    <t>725220851.1</t>
  </si>
  <si>
    <t>Demontáž van vířivých</t>
  </si>
  <si>
    <t>134536002</t>
  </si>
  <si>
    <t>P</t>
  </si>
  <si>
    <t>Poznámka k položce:_x000d_
kalkulace zhotovitele. cena včetně likvcidace</t>
  </si>
  <si>
    <t>pozn. 19</t>
  </si>
  <si>
    <t>51</t>
  </si>
  <si>
    <t>725330820</t>
  </si>
  <si>
    <t>Demontáž výlevek bez výtokových armatur a bez nádrže a splachovacího potrubí diturvitových</t>
  </si>
  <si>
    <t>-567407362</t>
  </si>
  <si>
    <t>https://podminky.urs.cz/item/CS_URS_2025_02/725330820</t>
  </si>
  <si>
    <t>52</t>
  </si>
  <si>
    <t>725860811</t>
  </si>
  <si>
    <t>Demontáž zápachových uzávěrek pro zařizovací předměty jednoduchých</t>
  </si>
  <si>
    <t>436101466</t>
  </si>
  <si>
    <t>https://podminky.urs.cz/item/CS_URS_2025_02/725860811</t>
  </si>
  <si>
    <t>734</t>
  </si>
  <si>
    <t>Ústřední vytápění - armatury</t>
  </si>
  <si>
    <t>53</t>
  </si>
  <si>
    <t>734191981</t>
  </si>
  <si>
    <t>Opravy armatur přírubových zaslepení přírubového spoje a armatur do DN 25</t>
  </si>
  <si>
    <t>-143119238</t>
  </si>
  <si>
    <t>https://podminky.urs.cz/item/CS_URS_2025_02/734191981</t>
  </si>
  <si>
    <t>34*2</t>
  </si>
  <si>
    <t>735</t>
  </si>
  <si>
    <t>Ústřední vytápění - otopná tělesa</t>
  </si>
  <si>
    <t>54</t>
  </si>
  <si>
    <t>735151821</t>
  </si>
  <si>
    <t>Demontáž otopných těles panelových dvouřadých stavební délky do 1500 mm</t>
  </si>
  <si>
    <t>-1772470189</t>
  </si>
  <si>
    <t>https://podminky.urs.cz/item/CS_URS_2025_02/735151821</t>
  </si>
  <si>
    <t>55</t>
  </si>
  <si>
    <t>735494811</t>
  </si>
  <si>
    <t>Vypuštění vody z otopných soustav bez kotlů, ohříváků, zásobníků a nádrží</t>
  </si>
  <si>
    <t>-694850853</t>
  </si>
  <si>
    <t>https://podminky.urs.cz/item/CS_URS_2025_02/735494811</t>
  </si>
  <si>
    <t>0,4*0,6*4</t>
  </si>
  <si>
    <t>0,6*0,6*2</t>
  </si>
  <si>
    <t>0,7*0,6*12</t>
  </si>
  <si>
    <t>0,8*0,6*6</t>
  </si>
  <si>
    <t>0,9*0,6*4</t>
  </si>
  <si>
    <t>1*0,6*1</t>
  </si>
  <si>
    <t>1,2*0,6*2</t>
  </si>
  <si>
    <t>1,2*0,9*2</t>
  </si>
  <si>
    <t>56</t>
  </si>
  <si>
    <t>998735211</t>
  </si>
  <si>
    <t>Přesun hmot pro otopná tělesa stanovený procentní sazbou (%) z ceny vodorovná dopravní vzdálenost do 50 m s omezením mechanizace v objektech výšky do 6 m</t>
  </si>
  <si>
    <t>%</t>
  </si>
  <si>
    <t>166715250</t>
  </si>
  <si>
    <t>https://podminky.urs.cz/item/CS_URS_2025_02/998735211</t>
  </si>
  <si>
    <t>741</t>
  </si>
  <si>
    <t>57</t>
  </si>
  <si>
    <t>218190402</t>
  </si>
  <si>
    <t>Demontáž rozvaděčů vn bez odpojení vodičů vnitřních do 10 kV</t>
  </si>
  <si>
    <t>149357870</t>
  </si>
  <si>
    <t>https://podminky.urs.cz/item/CS_URS_2025_02/218190402</t>
  </si>
  <si>
    <t>742</t>
  </si>
  <si>
    <t>58</t>
  </si>
  <si>
    <t>742330801</t>
  </si>
  <si>
    <t>Demontáž strukturované kabeláže rozvaděče nástěnného</t>
  </si>
  <si>
    <t>-1372179931</t>
  </si>
  <si>
    <t>https://podminky.urs.cz/item/CS_URS_2025_02/742330801</t>
  </si>
  <si>
    <t>751</t>
  </si>
  <si>
    <t>59</t>
  </si>
  <si>
    <t>751511805</t>
  </si>
  <si>
    <t>Demontáž potrubí plechového skupiny I čtyřhranného s přírubou nebo bez příruby tloušťky plechu 0,8 mm, průřezu přes 0,13 do 0,28 m2</t>
  </si>
  <si>
    <t>249422296</t>
  </si>
  <si>
    <t>https://podminky.urs.cz/item/CS_URS_2025_02/751511805</t>
  </si>
  <si>
    <t>pozn. 14,15</t>
  </si>
  <si>
    <t>5,45</t>
  </si>
  <si>
    <t>1,59</t>
  </si>
  <si>
    <t>1,73</t>
  </si>
  <si>
    <t>2*0,4</t>
  </si>
  <si>
    <t>60</t>
  </si>
  <si>
    <t>751511806</t>
  </si>
  <si>
    <t>Demontáž potrubí plechového skupiny I čtyřhranného s přírubou nebo bez příruby tloušťky plechu 0,8 mm, průřezu přes 0,28 do 0,50 m2</t>
  </si>
  <si>
    <t>1895329635</t>
  </si>
  <si>
    <t>https://podminky.urs.cz/item/CS_URS_2025_02/751511806</t>
  </si>
  <si>
    <t>4,98+5,38</t>
  </si>
  <si>
    <t>3,68</t>
  </si>
  <si>
    <t>751 - R16</t>
  </si>
  <si>
    <t>Demontáž VZT jednotky</t>
  </si>
  <si>
    <t>kpl</t>
  </si>
  <si>
    <t>-1774000011</t>
  </si>
  <si>
    <t>Poznámka k položce:_x000d_
kalkulace zhotovitele</t>
  </si>
  <si>
    <t>pozn. 16</t>
  </si>
  <si>
    <t>763</t>
  </si>
  <si>
    <t>Konstrukce suché výstavby</t>
  </si>
  <si>
    <t>62</t>
  </si>
  <si>
    <t>763121811</t>
  </si>
  <si>
    <t>Demontáž předsazených nebo šachtových stěn ze sádrokartonových desek s nosnou konstrukcí z ocelových profilů jednoduchých, opláštění jednoduché</t>
  </si>
  <si>
    <t>85296528</t>
  </si>
  <si>
    <t>https://podminky.urs.cz/item/CS_URS_2025_02/763121811</t>
  </si>
  <si>
    <t>pozn. 10</t>
  </si>
  <si>
    <t>(0,15+0,15)*(5,2+2,62)</t>
  </si>
  <si>
    <t>63</t>
  </si>
  <si>
    <t>763131831</t>
  </si>
  <si>
    <t>Demontáž podhledu nebo samostatného požárního předělu ze sádrokartonových desek s nosnou konstrukcí jednovrstvou z ocelových profilů, opláštění jednoduché</t>
  </si>
  <si>
    <t>-1158953356</t>
  </si>
  <si>
    <t>https://podminky.urs.cz/item/CS_URS_2025_02/763131831</t>
  </si>
  <si>
    <t>S09</t>
  </si>
  <si>
    <t>12,85</t>
  </si>
  <si>
    <t>64</t>
  </si>
  <si>
    <t>763171811</t>
  </si>
  <si>
    <t>Demontáž instalační techniky pro konstrukce ze sádrokartonových desek revizních klapek nebo dvířek pro příčky nebo předsazené stěny, velikost do 1,00 m2</t>
  </si>
  <si>
    <t>623380903</t>
  </si>
  <si>
    <t>https://podminky.urs.cz/item/CS_URS_2025_02/763171811</t>
  </si>
  <si>
    <t>pozn. 8</t>
  </si>
  <si>
    <t>764</t>
  </si>
  <si>
    <t>Konstrukce klempířské</t>
  </si>
  <si>
    <t>65</t>
  </si>
  <si>
    <t>764002851</t>
  </si>
  <si>
    <t>Demontáž klempířských konstrukcí oplechování parapetů do suti</t>
  </si>
  <si>
    <t>-2138440982</t>
  </si>
  <si>
    <t>https://podminky.urs.cz/item/CS_URS_2025_02/764002851</t>
  </si>
  <si>
    <t>0,74</t>
  </si>
  <si>
    <t>766</t>
  </si>
  <si>
    <t xml:space="preserve"> Konstrukce truhlářské</t>
  </si>
  <si>
    <t>66</t>
  </si>
  <si>
    <t>766411811</t>
  </si>
  <si>
    <t>Demontáž obložení stěn panely, plochy do 1,5 m2</t>
  </si>
  <si>
    <t>2136181482</t>
  </si>
  <si>
    <t>https://podminky.urs.cz/item/CS_URS_2025_02/766411811</t>
  </si>
  <si>
    <t>pozn.7</t>
  </si>
  <si>
    <t>(0,5+0,3+2*0,3)*3,04</t>
  </si>
  <si>
    <t>67</t>
  </si>
  <si>
    <t>766411821</t>
  </si>
  <si>
    <t>Demontáž obložení stěn palubkami</t>
  </si>
  <si>
    <t>-1864448519</t>
  </si>
  <si>
    <t>https://podminky.urs.cz/item/CS_URS_2025_02/766411821</t>
  </si>
  <si>
    <t>S17</t>
  </si>
  <si>
    <t>(1,59+3,7)*2*2,22-0,8*1,97</t>
  </si>
  <si>
    <t>68</t>
  </si>
  <si>
    <t>766411822</t>
  </si>
  <si>
    <t>Demontáž obložení stěn podkladových roštů</t>
  </si>
  <si>
    <t>-1671541847</t>
  </si>
  <si>
    <t>https://podminky.urs.cz/item/CS_URS_2025_02/766411822</t>
  </si>
  <si>
    <t>žebřiny</t>
  </si>
  <si>
    <t>1,5*2,5*4</t>
  </si>
  <si>
    <t>69</t>
  </si>
  <si>
    <t>766421821</t>
  </si>
  <si>
    <t>Demontáž obložení podhledů palubkami</t>
  </si>
  <si>
    <t>137876953</t>
  </si>
  <si>
    <t>https://podminky.urs.cz/item/CS_URS_2025_02/766421821</t>
  </si>
  <si>
    <t>5,88</t>
  </si>
  <si>
    <t>70</t>
  </si>
  <si>
    <t>766421822</t>
  </si>
  <si>
    <t>Demontáž obložení podhledů podkladových roštů</t>
  </si>
  <si>
    <t>80103045</t>
  </si>
  <si>
    <t>https://podminky.urs.cz/item/CS_URS_2025_02/766421822</t>
  </si>
  <si>
    <t>71</t>
  </si>
  <si>
    <t>766691812</t>
  </si>
  <si>
    <t>Demontáž parapetních desek šířky přes 300 mm</t>
  </si>
  <si>
    <t>1063504046</t>
  </si>
  <si>
    <t>https://podminky.urs.cz/item/CS_URS_2025_02/766691812</t>
  </si>
  <si>
    <t>72</t>
  </si>
  <si>
    <t>766691914</t>
  </si>
  <si>
    <t>Ostatní práce vyvěšení nebo zavěšení křídel dřevěných dveřních, plochy do 2 m2</t>
  </si>
  <si>
    <t>946421879</t>
  </si>
  <si>
    <t>https://podminky.urs.cz/item/CS_URS_2025_02/766691914</t>
  </si>
  <si>
    <t>73</t>
  </si>
  <si>
    <t>766691915</t>
  </si>
  <si>
    <t>Ostatní práce vyvěšení nebo zavěšení křídel dřevěných dveřních, plochy přes 2 m2</t>
  </si>
  <si>
    <t>-770071773</t>
  </si>
  <si>
    <t>https://podminky.urs.cz/item/CS_URS_2025_02/766691915</t>
  </si>
  <si>
    <t>74</t>
  </si>
  <si>
    <t>766825821</t>
  </si>
  <si>
    <t>Demontáž nábytku vestavěného skříní dvoukřídlových</t>
  </si>
  <si>
    <t>-1462790335</t>
  </si>
  <si>
    <t>https://podminky.urs.cz/item/CS_URS_2025_02/766825821</t>
  </si>
  <si>
    <t>767</t>
  </si>
  <si>
    <t>Konstrukce zámečnické</t>
  </si>
  <si>
    <t>75</t>
  </si>
  <si>
    <t>767661811</t>
  </si>
  <si>
    <t>Demontáž mříží pevných nebo otevíravých</t>
  </si>
  <si>
    <t>340882771</t>
  </si>
  <si>
    <t>https://podminky.urs.cz/item/CS_URS_2025_02/767661811</t>
  </si>
  <si>
    <t>1*2,1</t>
  </si>
  <si>
    <t>776</t>
  </si>
  <si>
    <t xml:space="preserve"> Podlahy povlakové</t>
  </si>
  <si>
    <t>76</t>
  </si>
  <si>
    <t>776201812</t>
  </si>
  <si>
    <t>Demontáž povlakových podlahovin lepených ručně s podložkou</t>
  </si>
  <si>
    <t>1580503705</t>
  </si>
  <si>
    <t>https://podminky.urs.cz/item/CS_URS_2025_02/776201812</t>
  </si>
  <si>
    <t>77</t>
  </si>
  <si>
    <t>776410811</t>
  </si>
  <si>
    <t>Demontáž soklíků nebo lišt pryžových nebo plastových</t>
  </si>
  <si>
    <t>153446481</t>
  </si>
  <si>
    <t>https://podminky.urs.cz/item/CS_URS_2025_02/776410811</t>
  </si>
  <si>
    <t>781</t>
  </si>
  <si>
    <t>Dokončovací práce - obklady</t>
  </si>
  <si>
    <t>78</t>
  </si>
  <si>
    <t>781491831</t>
  </si>
  <si>
    <t>Odstranění obkladů - ostatní prvky zrcadel lepených</t>
  </si>
  <si>
    <t>-473834203</t>
  </si>
  <si>
    <t>https://podminky.urs.cz/item/CS_URS_2025_02/781491831</t>
  </si>
  <si>
    <t>pozn. 22</t>
  </si>
  <si>
    <t>0,8*1,2</t>
  </si>
  <si>
    <t>783</t>
  </si>
  <si>
    <t xml:space="preserve"> Dokončovací práce</t>
  </si>
  <si>
    <t>79</t>
  </si>
  <si>
    <t>783806805</t>
  </si>
  <si>
    <t>Odstranění nátěrů z omítek opálením s obroušením</t>
  </si>
  <si>
    <t>-1829697007</t>
  </si>
  <si>
    <t>https://podminky.urs.cz/item/CS_URS_2025_02/783806805</t>
  </si>
  <si>
    <t xml:space="preserve">S01,S07 - </t>
  </si>
  <si>
    <t>(1,2+2,1+4,85+6,55+1,63+1,83+0,5+43,81)*(1,5-1,1)</t>
  </si>
  <si>
    <t>(1,49+5,68)*(1,5-1,1)</t>
  </si>
  <si>
    <t>25,77*1,5</t>
  </si>
  <si>
    <t>3,87*1,5</t>
  </si>
  <si>
    <t>(0,56*2+1,79+1,33+1,79-1,25-0,8)*1,5</t>
  </si>
  <si>
    <t>(4,75+1,73)*2*1,5-0,8*1,5+0,4*2*1,5</t>
  </si>
  <si>
    <t>S21</t>
  </si>
  <si>
    <t>5,53*(1,5-1,1)-0,8*1,5-0,9*1,5+0,4*2*1,5+0,5*2*1,5+(5,19*2-1,5-0,7-1,15)*1,5+5,53*1,5</t>
  </si>
  <si>
    <t>S22</t>
  </si>
  <si>
    <t>5,22*(1,5-1,1)-1,5*1,5-0,9*1,5+0,5*2*1,5+3,65*1,5+5,22*1,5</t>
  </si>
  <si>
    <t>5,29*(1,5-1,1)-0,9*1,5+0,5*2*1,5+(5,19-0,9-1)*1,5+(5,29-0,77)*1,5</t>
  </si>
  <si>
    <t>9,11*(1,5-1,1)-0,9*1,5+0,5*2*1,5+(5,19-0,9-1)*1,5+(9,11+5,19-0,6)*1,5</t>
  </si>
  <si>
    <t>4,54*(1,5-1,1)-0,9*1,5+0,5*2*1,5*1,5+(4,54+2*6,43-1,2)*1,5</t>
  </si>
  <si>
    <t>dlaz_30_60_DAK864</t>
  </si>
  <si>
    <t>keramická dlažba 30x60 cm Rako Compila DAKSR864</t>
  </si>
  <si>
    <t>26,1</t>
  </si>
  <si>
    <t>dlaz_30_60_DAK866</t>
  </si>
  <si>
    <t>keramická dlažba 30x60 c, Rako Compila DAKSR866</t>
  </si>
  <si>
    <t>dlaz_30_60_DAK867</t>
  </si>
  <si>
    <t>keramická dlažba 30x60 cm Rako Compila DAKSR867</t>
  </si>
  <si>
    <t>9,9</t>
  </si>
  <si>
    <t>dlaz_30_60DAK871</t>
  </si>
  <si>
    <t>keramická dlažba 30x60 cm Rak Compila DAKSR871</t>
  </si>
  <si>
    <t>15,3</t>
  </si>
  <si>
    <t>dlaz_60_60_DAK864</t>
  </si>
  <si>
    <t>keramická dlažba 60x60 cm Rako Compila DAKS62864</t>
  </si>
  <si>
    <t>135</t>
  </si>
  <si>
    <t>dlazba_30_30_DAA</t>
  </si>
  <si>
    <t>keramická dlažba 30 x 30 - Rako Compila DAA34864</t>
  </si>
  <si>
    <t>56,6</t>
  </si>
  <si>
    <t>dlazba_30x30_mont</t>
  </si>
  <si>
    <t>montáž dlažba 30 x 30 cm</t>
  </si>
  <si>
    <t>2 - SO 01 - Stavební úpravy</t>
  </si>
  <si>
    <t>dlazba_30x60_mont</t>
  </si>
  <si>
    <t>montáž dlažba 30x60 cm a 60 x 60 cm</t>
  </si>
  <si>
    <t>162,8</t>
  </si>
  <si>
    <t>izol_dlazba</t>
  </si>
  <si>
    <t>stěrková izolace pod dlažbu</t>
  </si>
  <si>
    <t>51,17</t>
  </si>
  <si>
    <t>mozaik_30_30</t>
  </si>
  <si>
    <t>keramická dlažba 30x30 Rako Compila DDM05864</t>
  </si>
  <si>
    <t>5,4</t>
  </si>
  <si>
    <t>nater_sokl</t>
  </si>
  <si>
    <t>nátěr soklu</t>
  </si>
  <si>
    <t>791,69</t>
  </si>
  <si>
    <t>obklad_vni</t>
  </si>
  <si>
    <t>vnitřní obklad keramický WC, úklid</t>
  </si>
  <si>
    <t>87,56</t>
  </si>
  <si>
    <t>obklad_vni_kuch_om</t>
  </si>
  <si>
    <t>obklad kuchyňská linka, stěny omítky</t>
  </si>
  <si>
    <t>17,01</t>
  </si>
  <si>
    <t>obklad_vni_spr_vodol</t>
  </si>
  <si>
    <t>vnitřní obklad karamický sprcha, vodoléčba</t>
  </si>
  <si>
    <t>25,97</t>
  </si>
  <si>
    <t>obklad_vni_umyv</t>
  </si>
  <si>
    <t>obklad vnitřní keramický umývadla SDK</t>
  </si>
  <si>
    <t>11,07</t>
  </si>
  <si>
    <t>obvod_dlaz_obkl</t>
  </si>
  <si>
    <t>obvod místností dlažba - keramický obklad</t>
  </si>
  <si>
    <t>62,45</t>
  </si>
  <si>
    <t>obvod_dlazba_sokl</t>
  </si>
  <si>
    <t>obvod místnosti dlažba -keramický sokl</t>
  </si>
  <si>
    <t>164,98</t>
  </si>
  <si>
    <t>obvod_hydroizol</t>
  </si>
  <si>
    <t>obvod místností s hydroizolací</t>
  </si>
  <si>
    <t>105,38</t>
  </si>
  <si>
    <t>obvod_vinyl</t>
  </si>
  <si>
    <t>obvod místnosti vinyl</t>
  </si>
  <si>
    <t>268,64</t>
  </si>
  <si>
    <t>omitka_nova</t>
  </si>
  <si>
    <t>omítka nová - doplnění po odsekání obkladů, zazdívky - mimo sanačních</t>
  </si>
  <si>
    <t>110,04</t>
  </si>
  <si>
    <t>plocha_dlažba</t>
  </si>
  <si>
    <t>plocha dlažba - celkem</t>
  </si>
  <si>
    <t>225,68</t>
  </si>
  <si>
    <t>plocha_nova_celkem</t>
  </si>
  <si>
    <t>plocha podlah celkem</t>
  </si>
  <si>
    <t>460,85</t>
  </si>
  <si>
    <t>pricka_porob_100</t>
  </si>
  <si>
    <t>příčka z pórobetonových tvárnit tl. 100 mm</t>
  </si>
  <si>
    <t>58,59</t>
  </si>
  <si>
    <t>pricka_porob_125</t>
  </si>
  <si>
    <t>přpíčka z porob. tl. 125 mm</t>
  </si>
  <si>
    <t>3,77</t>
  </si>
  <si>
    <t>pricka_porob_150</t>
  </si>
  <si>
    <t>příčka z porob. tl. 150 mm</t>
  </si>
  <si>
    <t>106,44</t>
  </si>
  <si>
    <t>pricka_sdk</t>
  </si>
  <si>
    <t>příčka SDK 150 mm</t>
  </si>
  <si>
    <t>164,89</t>
  </si>
  <si>
    <t>pricka_sdk_kluz_nap</t>
  </si>
  <si>
    <t>sádrokartonová příčka - kluzné napojení</t>
  </si>
  <si>
    <t>60,38</t>
  </si>
  <si>
    <t>pvc_plocha</t>
  </si>
  <si>
    <t>plocha vinyl - celkem</t>
  </si>
  <si>
    <t>235,17</t>
  </si>
  <si>
    <t>pvc_sokl</t>
  </si>
  <si>
    <t>obvod místností PVC celkem- vinyl</t>
  </si>
  <si>
    <t>266,22</t>
  </si>
  <si>
    <t>sdk_podhl_impr</t>
  </si>
  <si>
    <t>SDK podhled DFH 15</t>
  </si>
  <si>
    <t>91,06</t>
  </si>
  <si>
    <t>sdk_podkl</t>
  </si>
  <si>
    <t>SDK podhled DF 15</t>
  </si>
  <si>
    <t>417,44</t>
  </si>
  <si>
    <t>skladba_P1</t>
  </si>
  <si>
    <t>skladba podlah P1</t>
  </si>
  <si>
    <t>114,06</t>
  </si>
  <si>
    <t>skladba_P10</t>
  </si>
  <si>
    <t>skladba podlah P10</t>
  </si>
  <si>
    <t>11,7</t>
  </si>
  <si>
    <t>skladba_P2</t>
  </si>
  <si>
    <t>skladba podlad P2</t>
  </si>
  <si>
    <t>36,47</t>
  </si>
  <si>
    <t>skladba_P3</t>
  </si>
  <si>
    <t>skladba podlah P3</t>
  </si>
  <si>
    <t>19,8</t>
  </si>
  <si>
    <t>skladba_P4</t>
  </si>
  <si>
    <t>skladba podlah P4</t>
  </si>
  <si>
    <t>23,85</t>
  </si>
  <si>
    <t>skladba_P5</t>
  </si>
  <si>
    <t>skladba podlah P5</t>
  </si>
  <si>
    <t>199,85</t>
  </si>
  <si>
    <t>skladba_P6</t>
  </si>
  <si>
    <t>skladba podlah P6</t>
  </si>
  <si>
    <t>35,71</t>
  </si>
  <si>
    <t>skladba_P7</t>
  </si>
  <si>
    <t>skladba podlah P7</t>
  </si>
  <si>
    <t>8,43</t>
  </si>
  <si>
    <t>skladba_P8</t>
  </si>
  <si>
    <t>skladba podlah P8</t>
  </si>
  <si>
    <t>7,3</t>
  </si>
  <si>
    <t>skladba_P9</t>
  </si>
  <si>
    <t>skladba podlah P9</t>
  </si>
  <si>
    <t>3,13</t>
  </si>
  <si>
    <t>HSV - Práce a dodávky HSV</t>
  </si>
  <si>
    <t xml:space="preserve">    2 - Zakládání</t>
  </si>
  <si>
    <t xml:space="preserve">      27 - Základy</t>
  </si>
  <si>
    <t xml:space="preserve">    3 - Svislé a kompletní konstrukce</t>
  </si>
  <si>
    <t xml:space="preserve">      31 - Zdi podpěrné a volné</t>
  </si>
  <si>
    <t xml:space="preserve">      34 - Stěny a příčky</t>
  </si>
  <si>
    <t xml:space="preserve">    4 - Vodorovné konstrukce</t>
  </si>
  <si>
    <t xml:space="preserve">      41 - Stropy a stropní konstrukce pozemních staveb</t>
  </si>
  <si>
    <t xml:space="preserve">      62 - Úprava povrchů vnějších</t>
  </si>
  <si>
    <t xml:space="preserve">      63 - Podlahy a podlahové konstrukce</t>
  </si>
  <si>
    <t xml:space="preserve">      64 - Osazování výplní otvorů</t>
  </si>
  <si>
    <t xml:space="preserve">    9 - Ostatní konstrukce a práce, bourání</t>
  </si>
  <si>
    <t xml:space="preserve">      95 - Různé dokončovací konstrukce a práce pozemních staveb</t>
  </si>
  <si>
    <t xml:space="preserve">      998 - Přesun hmot</t>
  </si>
  <si>
    <t>PSV - Práce a dodávky PSV</t>
  </si>
  <si>
    <t xml:space="preserve">    733 - Ústřední vytápění - rozvodné potrubí</t>
  </si>
  <si>
    <t xml:space="preserve">    766 - Konstrukce truhlářské</t>
  </si>
  <si>
    <t xml:space="preserve">    771 - Podlahy z dlaždic</t>
  </si>
  <si>
    <t xml:space="preserve">    776 - Podlahy povlakové</t>
  </si>
  <si>
    <t xml:space="preserve">    783 - Dokončovací práce - nátěry</t>
  </si>
  <si>
    <t xml:space="preserve">    784 - Dokončovací práce - malby a tapety</t>
  </si>
  <si>
    <t xml:space="preserve">    787 - Dokončovací práce - zasklívání</t>
  </si>
  <si>
    <t>Práce a dodávky HSV</t>
  </si>
  <si>
    <t>Zakládání</t>
  </si>
  <si>
    <t>Základy</t>
  </si>
  <si>
    <t>273321511</t>
  </si>
  <si>
    <t>Základy z betonu železového (bez výztuže) desky z betonu bez zvláštních nároků na prostředí tř. C 25/30</t>
  </si>
  <si>
    <t>780897040</t>
  </si>
  <si>
    <t>https://podminky.urs.cz/item/CS_URS_2025_02/273321511</t>
  </si>
  <si>
    <t>skladba_P2*0,1</t>
  </si>
  <si>
    <t>skladba_P4*0,1</t>
  </si>
  <si>
    <t>skladba_P10*0,1</t>
  </si>
  <si>
    <t>273362021</t>
  </si>
  <si>
    <t>Výztuž základů desek ze svařovaných sítí z drátů typu KARI</t>
  </si>
  <si>
    <t>1550355905</t>
  </si>
  <si>
    <t>https://podminky.urs.cz/item/CS_URS_2025_02/273362021</t>
  </si>
  <si>
    <t>KARI sítě 150/150/8 á 5,267kg/m2</t>
  </si>
  <si>
    <t>skladba_P2*5,267/1000</t>
  </si>
  <si>
    <t>skladba_P4*5,267/1000</t>
  </si>
  <si>
    <t>skladba_P10*5,267/1000</t>
  </si>
  <si>
    <t>0,38*1,2 'Přepočtené koeficientem množství</t>
  </si>
  <si>
    <t>Svislé a kompletní konstrukce</t>
  </si>
  <si>
    <t>Zdi podpěrné a volné</t>
  </si>
  <si>
    <t>310238211</t>
  </si>
  <si>
    <t>Zazdívka otvorů ve zdivu nadzákladovém cihlami pálenými plochy přes 0,25 m2 do 1 m2 na maltu vápenocementovou</t>
  </si>
  <si>
    <t>1161272069</t>
  </si>
  <si>
    <t>https://podminky.urs.cz/item/CS_URS_2025_02/310238211</t>
  </si>
  <si>
    <t>pozn.40</t>
  </si>
  <si>
    <t>0,74*0,76*0,75</t>
  </si>
  <si>
    <t>0,3*1,9*0,49</t>
  </si>
  <si>
    <t>S07</t>
  </si>
  <si>
    <t>0,3*0,52*1,9*0,2*0,08*1,9</t>
  </si>
  <si>
    <t>zazdívka stoupaček - 10m2</t>
  </si>
  <si>
    <t>12*3*0,3*0,15</t>
  </si>
  <si>
    <t>310239211</t>
  </si>
  <si>
    <t>Zazdívka otvorů ve zdivu nadzákladovém cihlami pálenými plochy přes 1 m2 do 4 m2 na maltu vápenocementovou</t>
  </si>
  <si>
    <t>865584969</t>
  </si>
  <si>
    <t>https://podminky.urs.cz/item/CS_URS_2025_02/310239211</t>
  </si>
  <si>
    <t>1,18*2,36*0,69*2</t>
  </si>
  <si>
    <t>317142420</t>
  </si>
  <si>
    <t>Překlady nenosné z pórobetonu osazené do tenkého maltového lože, výšky do 250 mm, šířky překladu 100 mm, délky překladu do 1000 mm</t>
  </si>
  <si>
    <t>451934988</t>
  </si>
  <si>
    <t>https://podminky.urs.cz/item/CS_URS_2025_02/317142420</t>
  </si>
  <si>
    <t>P5</t>
  </si>
  <si>
    <t>317142422</t>
  </si>
  <si>
    <t>Překlady nenosné z pórobetonu osazené do tenkého maltového lože, výšky do 250 mm, šířky překladu 100 mm, délky překladu přes 1000 do 1250 mm</t>
  </si>
  <si>
    <t>-1325469593</t>
  </si>
  <si>
    <t>https://podminky.urs.cz/item/CS_URS_2025_02/317142422</t>
  </si>
  <si>
    <t>P4</t>
  </si>
  <si>
    <t>317142442</t>
  </si>
  <si>
    <t>Překlady nenosné z pórobetonu osazené do tenkého maltového lože, výšky do 250 mm, šířky překladu 150 mm, délky překladu přes 1000 do 1250 mm</t>
  </si>
  <si>
    <t>-1790743659</t>
  </si>
  <si>
    <t>https://podminky.urs.cz/item/CS_URS_2025_02/317142442</t>
  </si>
  <si>
    <t>P6</t>
  </si>
  <si>
    <t>-705782778</t>
  </si>
  <si>
    <t>P9-upravit na délku cca 1150 mm</t>
  </si>
  <si>
    <t>317168025</t>
  </si>
  <si>
    <t>Překlady keramické ploché osazené do maltového lože, výšky překladu 71 mm šířky 145 mm, délky 2000 mm</t>
  </si>
  <si>
    <t>1016585724</t>
  </si>
  <si>
    <t>https://podminky.urs.cz/item/CS_URS_2025_02/317168025</t>
  </si>
  <si>
    <t>P3</t>
  </si>
  <si>
    <t>317168052</t>
  </si>
  <si>
    <t>Překlady keramické vysoké osazené do maltového lože, šířky překladu 70 mm výšky 238 mm, délky 1250 mm</t>
  </si>
  <si>
    <t>1873822206</t>
  </si>
  <si>
    <t>https://podminky.urs.cz/item/CS_URS_2025_02/317168052</t>
  </si>
  <si>
    <t>P10</t>
  </si>
  <si>
    <t>317234410</t>
  </si>
  <si>
    <t>Vyzdívka mezi nosníky cihlami pálenými na maltu cementovou</t>
  </si>
  <si>
    <t>-2036070169</t>
  </si>
  <si>
    <t>https://podminky.urs.cz/item/CS_URS_2025_02/317234410</t>
  </si>
  <si>
    <t>P1</t>
  </si>
  <si>
    <t>1,3*0,1*0,05*5</t>
  </si>
  <si>
    <t>P2</t>
  </si>
  <si>
    <t>1,2*0,1*0,05*6</t>
  </si>
  <si>
    <t>P8</t>
  </si>
  <si>
    <t>1,5*0,1*0,05</t>
  </si>
  <si>
    <t>P7</t>
  </si>
  <si>
    <t>3*0,16*0,51</t>
  </si>
  <si>
    <t>317944321</t>
  </si>
  <si>
    <t>Válcované nosníky dodatečně osazované do připravených otvorů bez zazdění hlav, výšky do 120 mm</t>
  </si>
  <si>
    <t>-993694274</t>
  </si>
  <si>
    <t>https://podminky.urs.cz/item/CS_URS_2025_02/317944321</t>
  </si>
  <si>
    <t>2*1,3*5*3,05/1000</t>
  </si>
  <si>
    <t>2*1,2*6*3,05/1000</t>
  </si>
  <si>
    <t>2*1,5*3,05/1000</t>
  </si>
  <si>
    <t>0,09*1,08 'Přepočtené koeficientem množství</t>
  </si>
  <si>
    <t>317944323</t>
  </si>
  <si>
    <t>Válcované nosníky dodatečně osazované do připravených otvorů bez zazdění hlav, výšky přes 120 do 220 mm</t>
  </si>
  <si>
    <t>-1770037298</t>
  </si>
  <si>
    <t>https://podminky.urs.cz/item/CS_URS_2025_02/317944323</t>
  </si>
  <si>
    <t>5*3*15,8/1000</t>
  </si>
  <si>
    <t>0,24*1,08 'Přepočtené koeficientem množství</t>
  </si>
  <si>
    <t>Stěny a příčky</t>
  </si>
  <si>
    <t>340238211</t>
  </si>
  <si>
    <t>Zazdívka otvorů v příčkách nebo stěnách cihlami pálenými plnými plochy přes 0,25 m2 do 1 m2, tloušťky do 100 mm</t>
  </si>
  <si>
    <t>1934251965</t>
  </si>
  <si>
    <t>https://podminky.urs.cz/item/CS_URS_2025_02/340238211</t>
  </si>
  <si>
    <t>0,4*0,3*2</t>
  </si>
  <si>
    <t>1,73*0,3</t>
  </si>
  <si>
    <t>0,77*0,3</t>
  </si>
  <si>
    <t>0,775*0,47+0,635*0,47</t>
  </si>
  <si>
    <t>1,15*0,47</t>
  </si>
  <si>
    <t>1,79*0,47</t>
  </si>
  <si>
    <t>340239212</t>
  </si>
  <si>
    <t>Zazdívka otvorů v příčkách nebo stěnách cihlami pálenými plnými plochy přes 1 m2 do 4 m2, tloušťky přes 100 mm</t>
  </si>
  <si>
    <t>-1591161149</t>
  </si>
  <si>
    <t>https://podminky.urs.cz/item/CS_URS_2025_02/340239212</t>
  </si>
  <si>
    <t>S33</t>
  </si>
  <si>
    <t>0,9*2,02</t>
  </si>
  <si>
    <t>346244381</t>
  </si>
  <si>
    <t>Plentování ocelových válcovaných nosníků jednostranné cihlami na maltu, výška stojiny do 200 mm</t>
  </si>
  <si>
    <t>-88202607</t>
  </si>
  <si>
    <t>https://podminky.urs.cz/item/CS_URS_2025_02/346244381</t>
  </si>
  <si>
    <t>340271025</t>
  </si>
  <si>
    <t>Zazdívka otvorů v příčkách nebo stěnách pórobetonovými tvárnicemi plochy přes 1 m2 do 4 m2, objemová hmotnost 500 kg/m3, tloušťka příčky 100 mm</t>
  </si>
  <si>
    <t>-1711411949</t>
  </si>
  <si>
    <t>https://podminky.urs.cz/item/CS_URS_2025_02/340271025</t>
  </si>
  <si>
    <t>S06</t>
  </si>
  <si>
    <t>(0,7+0,43)*(3,03+0,1)</t>
  </si>
  <si>
    <t>2,22*(2,98+0,1)</t>
  </si>
  <si>
    <t>346272216</t>
  </si>
  <si>
    <t>Přizdívky z pórobetonových tvárnic objemová hmotnost do 500 kg/m3, na tenké maltové lože, tloušťka přizdívky 50 mm</t>
  </si>
  <si>
    <t>670741203</t>
  </si>
  <si>
    <t>https://podminky.urs.cz/item/CS_URS_2025_02/346272216</t>
  </si>
  <si>
    <t>S04,05</t>
  </si>
  <si>
    <t>(0,2*4+0,25)*(3,04+0,1)</t>
  </si>
  <si>
    <t>pozn.47</t>
  </si>
  <si>
    <t>(0,265+0,25)*(5,12+3,51+6,43)</t>
  </si>
  <si>
    <t>342272225</t>
  </si>
  <si>
    <t>Příčky z pórobetonových tvárnic hladkých na tenké maltové lože objemová hmotnost do 500 kg/m3, tloušťka příčky 100 mm</t>
  </si>
  <si>
    <t>-1735137141</t>
  </si>
  <si>
    <t>https://podminky.urs.cz/item/CS_URS_2025_02/342272225</t>
  </si>
  <si>
    <t>342272235</t>
  </si>
  <si>
    <t>Příčky z pórobetonových tvárnic hladkých na tenké maltové lože objemová hmotnost do 500 kg/m3, tloušťka příčky 125 mm</t>
  </si>
  <si>
    <t>760954636</t>
  </si>
  <si>
    <t>https://podminky.urs.cz/item/CS_URS_2025_02/342272235</t>
  </si>
  <si>
    <t>342272245</t>
  </si>
  <si>
    <t>Příčky z pórobetonových tvárnic hladkých na tenké maltové lože objemová hmotnost do 500 kg/m3, tloušťka příčky 150 mm</t>
  </si>
  <si>
    <t>-2055927227</t>
  </si>
  <si>
    <t>https://podminky.urs.cz/item/CS_URS_2025_02/342272245</t>
  </si>
  <si>
    <t>346481111</t>
  </si>
  <si>
    <t>Zaplentování rýh, potrubí, válcovaných nosníků, výklenků nebo nik jakéhokoliv tvaru, na maltu ve stěnách nebo před stěnami rabicovým pletivem</t>
  </si>
  <si>
    <t>-1166392997</t>
  </si>
  <si>
    <t>https://podminky.urs.cz/item/CS_URS_2025_02/346481111</t>
  </si>
  <si>
    <t>1,3*5*(0,05*2*2+0,1)</t>
  </si>
  <si>
    <t>1,2*6*(0,05*2*2+0,1)</t>
  </si>
  <si>
    <t>1,5*(0,05*2*2+0,1)</t>
  </si>
  <si>
    <t>3*(0,16*2*2+0,51)</t>
  </si>
  <si>
    <t>Vodorovné konstrukce</t>
  </si>
  <si>
    <t>Stropy a stropní konstrukce pozemních staveb</t>
  </si>
  <si>
    <t>413232211</t>
  </si>
  <si>
    <t>Zazdívka zhlaví stropních trámů nebo válcovaných nosníků pálenými cihlami válcovaných nosníků, výšky do 150 mm</t>
  </si>
  <si>
    <t>274941210</t>
  </si>
  <si>
    <t>https://podminky.urs.cz/item/CS_URS_2025_02/413232211</t>
  </si>
  <si>
    <t>P1,2,8</t>
  </si>
  <si>
    <t>5*2</t>
  </si>
  <si>
    <t>6*2</t>
  </si>
  <si>
    <t>1*2</t>
  </si>
  <si>
    <t>413232221</t>
  </si>
  <si>
    <t>Zazdívka zhlaví stropních trámů nebo válcovaných nosníků pálenými cihlami válcovaných nosníků, výšky přes 150 do 300 mm</t>
  </si>
  <si>
    <t>-608880418</t>
  </si>
  <si>
    <t>https://podminky.urs.cz/item/CS_URS_2025_02/413232221</t>
  </si>
  <si>
    <t>2*2</t>
  </si>
  <si>
    <t>612131121</t>
  </si>
  <si>
    <t>Podkladní a spojovací vrstva vnitřních omítaných ploch penetrace disperzní nanášená ručně stěn</t>
  </si>
  <si>
    <t>-2134818266</t>
  </si>
  <si>
    <t>https://podminky.urs.cz/item/CS_URS_2025_02/612131121</t>
  </si>
  <si>
    <t>330,46</t>
  </si>
  <si>
    <t>11,06</t>
  </si>
  <si>
    <t>612142001</t>
  </si>
  <si>
    <t>Pletivo vnitřních ploch v ploše nebo pruzích, na plném podkladu sklovláknité vtlačené do tmelu včetně tmelu stěn</t>
  </si>
  <si>
    <t>3540416</t>
  </si>
  <si>
    <t>https://podminky.urs.cz/item/CS_URS_2025_02/612142001</t>
  </si>
  <si>
    <t>obezdívky porotherm</t>
  </si>
  <si>
    <t>612321121</t>
  </si>
  <si>
    <t>Omítka vápenocementová vnitřních ploch nanášená ručně jednovrstvá, tloušťky do 10 mm hladká svislých konstrukcí stěn</t>
  </si>
  <si>
    <t>-926409384</t>
  </si>
  <si>
    <t>https://podminky.urs.cz/item/CS_URS_2025_02/612321121</t>
  </si>
  <si>
    <t>doplnění omítek nových po odsekání obkladů a bez sanačních omítek</t>
  </si>
  <si>
    <t>(5,68+0,31*2)*1,5</t>
  </si>
  <si>
    <t>0,74*2*1,5</t>
  </si>
  <si>
    <t>(5,68+1,49)*(1,5-1)</t>
  </si>
  <si>
    <t>(1,59+0,6+0,44+0,3+1,13+2,6+0,48*2+0,15)*1,5</t>
  </si>
  <si>
    <t>(1,5+0,72)*(2,25-1)</t>
  </si>
  <si>
    <t>(0,72+1,79)*(1,63-1,0)</t>
  </si>
  <si>
    <t>1,56*(2,21-1,0)</t>
  </si>
  <si>
    <t>6,42*2,21</t>
  </si>
  <si>
    <t>S18-22</t>
  </si>
  <si>
    <t>(1,03+1,2+1,1+1,15+2,84-1,59)*2,21</t>
  </si>
  <si>
    <t>1,79*(1,5-1,0)</t>
  </si>
  <si>
    <t>0,98*1,5</t>
  </si>
  <si>
    <t>(10,35-1,73-1,85)*(2,3-1)</t>
  </si>
  <si>
    <t>1,73*(2,3-1,0)</t>
  </si>
  <si>
    <t>((3,45+0,45)*2+3,62+0,4*2)*(2,2-1,0)</t>
  </si>
  <si>
    <t>S27-35</t>
  </si>
  <si>
    <t>(1,15+0,7)*(1,53-1,0)</t>
  </si>
  <si>
    <t>1,33*(1,53-1,0)</t>
  </si>
  <si>
    <t>(0,77+0,6)*(1,53-1,0)</t>
  </si>
  <si>
    <t>1,2*(1,53-1,0)</t>
  </si>
  <si>
    <t>otvory, zazdívky</t>
  </si>
  <si>
    <t>1,18*2,36*2+0,5*2,36</t>
  </si>
  <si>
    <t>S04</t>
  </si>
  <si>
    <t>1,13*(3,03-1,5)</t>
  </si>
  <si>
    <t>2,22*(2,5-2,21)</t>
  </si>
  <si>
    <t>S27</t>
  </si>
  <si>
    <t>1,18*2,36*2</t>
  </si>
  <si>
    <t>0,9*2,02*2</t>
  </si>
  <si>
    <t>příčky</t>
  </si>
  <si>
    <t>pricka_porob_125*2</t>
  </si>
  <si>
    <t>pricka_porob_150*2</t>
  </si>
  <si>
    <t>612321131</t>
  </si>
  <si>
    <t>Vápenocementový štuk vnitřních ploch tloušťky do 3 mm svislých konstrukcí stěn</t>
  </si>
  <si>
    <t>1206883070</t>
  </si>
  <si>
    <t>https://podminky.urs.cz/item/CS_URS_2025_02/612321131</t>
  </si>
  <si>
    <t>odpočet obklad</t>
  </si>
  <si>
    <t>-obklad_vni</t>
  </si>
  <si>
    <t>-obklad_vni_spr_vodol</t>
  </si>
  <si>
    <t>-obklad_vni_kuch_om</t>
  </si>
  <si>
    <t>612325111</t>
  </si>
  <si>
    <t>Vápenocementová omítka rýh hladká, ve stěnách, šířky rýhy do 150 mm</t>
  </si>
  <si>
    <t>1832399728</t>
  </si>
  <si>
    <t>https://podminky.urs.cz/item/CS_URS_2025_02/612325111</t>
  </si>
  <si>
    <t>4*50*0,03</t>
  </si>
  <si>
    <t>619995001</t>
  </si>
  <si>
    <t>Začištění omítek (s dodáním hmot) kolem oken, dveří, podlah, obkladů apod.</t>
  </si>
  <si>
    <t>-193970054</t>
  </si>
  <si>
    <t>https://podminky.urs.cz/item/CS_URS_2025_02/619995001</t>
  </si>
  <si>
    <t>pozn. 4</t>
  </si>
  <si>
    <t>0,65*4</t>
  </si>
  <si>
    <t>612315302</t>
  </si>
  <si>
    <t>Vápenná omítka ostění nebo nadpraží štuková dvouvrstvá</t>
  </si>
  <si>
    <t>1553543990</t>
  </si>
  <si>
    <t>https://podminky.urs.cz/item/CS_URS_2025_02/612315302</t>
  </si>
  <si>
    <t>(2,345+2,81*2)*0,51</t>
  </si>
  <si>
    <t>611315411</t>
  </si>
  <si>
    <t>Oprava vápenné omítky vnitřních ploch hladké, tl. do 20 mm stropů, v rozsahu opravované plochy do 10%</t>
  </si>
  <si>
    <t>-1089212267</t>
  </si>
  <si>
    <t>https://podminky.urs.cz/item/CS_URS_2025_02/611315411</t>
  </si>
  <si>
    <t>612315417</t>
  </si>
  <si>
    <t>Oprava vápenné omítky vnitřních ploch hladké, tl. do 20 mm, s celoplošným přeštukováním, tl. štuku do 3 mm stěn, v rozsahu opravované plochy přes 10 do 30%</t>
  </si>
  <si>
    <t>-1063868616</t>
  </si>
  <si>
    <t>https://podminky.urs.cz/item/CS_URS_2025_02/612315417</t>
  </si>
  <si>
    <t>odpočet nových omítek-zdi</t>
  </si>
  <si>
    <t>-omitka_nova</t>
  </si>
  <si>
    <t>619991001</t>
  </si>
  <si>
    <t>Zakrytí vnitřních ploch před znečištěním PE fólií včetně pozdějšího odkrytí podlah</t>
  </si>
  <si>
    <t>1922973049</t>
  </si>
  <si>
    <t>https://podminky.urs.cz/item/CS_URS_2025_02/619991001</t>
  </si>
  <si>
    <t>619991005</t>
  </si>
  <si>
    <t>Zakrytí vnitřních ploch před znečištěním PE fólií včetně pozdějšího odkrytí stěn nebo svislých ploch</t>
  </si>
  <si>
    <t>-1964077564</t>
  </si>
  <si>
    <t>https://podminky.urs.cz/item/CS_URS_2025_02/619991005</t>
  </si>
  <si>
    <t>Úprava povrchů vnějších</t>
  </si>
  <si>
    <t>622131121</t>
  </si>
  <si>
    <t>Podkladní a spojovací vrstva vnějších omítaných ploch penetrace nanášená ručně stěn</t>
  </si>
  <si>
    <t>-432116872</t>
  </si>
  <si>
    <t>https://podminky.urs.cz/item/CS_URS_2025_02/622131121</t>
  </si>
  <si>
    <t>622135001</t>
  </si>
  <si>
    <t>Vyrovnání nerovností podkladu vnějších omítaných ploch maltou, tl. do 10 mm vápenocementovou stěn</t>
  </si>
  <si>
    <t>1428506791</t>
  </si>
  <si>
    <t>https://podminky.urs.cz/item/CS_URS_2025_02/622135001</t>
  </si>
  <si>
    <t>622151001</t>
  </si>
  <si>
    <t>Penetrační nátěr vnějších pastovitých tenkovrstvých omítek akrylátový stěn</t>
  </si>
  <si>
    <t>701875836</t>
  </si>
  <si>
    <t>https://podminky.urs.cz/item/CS_URS_2025_02/622151001</t>
  </si>
  <si>
    <t>0,7*3</t>
  </si>
  <si>
    <t>622231121</t>
  </si>
  <si>
    <t>Montáž kontaktního zateplení lepením a mechanickým kotvením z desek z fenolické pěny (dodávka ve specifikaci) na vnější stěny, na podklad betonový nebo z lehčeného betonu, z tvárnic keramických nebo vápenopískových, tloušťky desek přes 80 do 120 mm</t>
  </si>
  <si>
    <t>-1227482531</t>
  </si>
  <si>
    <t>https://podminky.urs.cz/item/CS_URS_2025_02/622231121</t>
  </si>
  <si>
    <t>M</t>
  </si>
  <si>
    <t>28376808</t>
  </si>
  <si>
    <t>deska tepelně izolační fasádní λ=0,020 tl 100mm</t>
  </si>
  <si>
    <t>-1505059151</t>
  </si>
  <si>
    <t>Poznámka k položce:_x000d_
požitý izolan shodný se stávajícm _x000d_
nehořlavé fasádní desky, např. STYRCON (fasádní systém STEREXON)</t>
  </si>
  <si>
    <t>622511102</t>
  </si>
  <si>
    <t>Omítka tenkovrstvá akrylátová vnějších ploch probarvená bez penetrace mozaiková jemnozrnná stěn</t>
  </si>
  <si>
    <t>-768034964</t>
  </si>
  <si>
    <t>https://podminky.urs.cz/item/CS_URS_2025_02/622511102</t>
  </si>
  <si>
    <t>Podlahy a podlahové konstrukce</t>
  </si>
  <si>
    <t>631311115</t>
  </si>
  <si>
    <t>Mazanina z betonu prostého bez zvýšených nároků na prostředí tl. přes 50 do 80 mm tř. C 20/25</t>
  </si>
  <si>
    <t>105317404</t>
  </si>
  <si>
    <t>https://podminky.urs.cz/item/CS_URS_2025_02/631311115</t>
  </si>
  <si>
    <t>skladba_P2*0,08</t>
  </si>
  <si>
    <t>skladba_P3*0,08</t>
  </si>
  <si>
    <t>skladba_P4*0,08</t>
  </si>
  <si>
    <t>skladba_P5*0,08</t>
  </si>
  <si>
    <t>skladba_P6*0,08</t>
  </si>
  <si>
    <t>skladba_P8*0,08</t>
  </si>
  <si>
    <t>skladba_P9*0,08</t>
  </si>
  <si>
    <t>skladba_P10*0,08</t>
  </si>
  <si>
    <t>631319013</t>
  </si>
  <si>
    <t>Příplatek k cenám mazanin za úpravu povrchu mazaniny přehlazením, mazanina tl. přes 120 do 240 mm</t>
  </si>
  <si>
    <t>-363022415</t>
  </si>
  <si>
    <t>https://podminky.urs.cz/item/CS_URS_2025_02/631319013</t>
  </si>
  <si>
    <t>631362021</t>
  </si>
  <si>
    <t>Výztuž mazanin ze svařovaných sítí z drátů typu KARI</t>
  </si>
  <si>
    <t>-1502739477</t>
  </si>
  <si>
    <t>https://podminky.urs.cz/item/CS_URS_2025_02/631362021</t>
  </si>
  <si>
    <t>KARI sítě 150/150/4 á 1,351/kg</t>
  </si>
  <si>
    <t>skladba_P2*1,351/1000</t>
  </si>
  <si>
    <t>skladba_P3*1,351/1000</t>
  </si>
  <si>
    <t>skladba_P4*1,351/1000</t>
  </si>
  <si>
    <t>skladba_P5*1,351/1000</t>
  </si>
  <si>
    <t>skladba_P6*1,351/1000</t>
  </si>
  <si>
    <t>skladba_P8*1,351/1000</t>
  </si>
  <si>
    <t>skladba_P9*1,351/1000</t>
  </si>
  <si>
    <t>skladba_P10*1,351/1000</t>
  </si>
  <si>
    <t>0,46*1,2 'Přepočtené koeficientem množství</t>
  </si>
  <si>
    <t>632451214</t>
  </si>
  <si>
    <t>Potěr cementový samonivelační litý tř. C 20, tl. přes 45 do 50 mm</t>
  </si>
  <si>
    <t>704958742</t>
  </si>
  <si>
    <t>https://podminky.urs.cz/item/CS_URS_2025_02/632451214</t>
  </si>
  <si>
    <t>632451291</t>
  </si>
  <si>
    <t>Potěr cementový samonivelační litý Příplatek k cenám za každých dalších i započatých 5 mm tloušťky přes 50 mm tř. C 20</t>
  </si>
  <si>
    <t>1079597125</t>
  </si>
  <si>
    <t>https://podminky.urs.cz/item/CS_URS_2025_02/632451291</t>
  </si>
  <si>
    <t>122,49*2 'Přepočtené koeficientem množství</t>
  </si>
  <si>
    <t>632481213</t>
  </si>
  <si>
    <t>Separační vrstva k oddělení podlahových vrstev z polyetylénové fólie</t>
  </si>
  <si>
    <t>900166604</t>
  </si>
  <si>
    <t>https://podminky.urs.cz/item/CS_URS_2025_02/632481213</t>
  </si>
  <si>
    <t>634112123</t>
  </si>
  <si>
    <t>Obvodová dilatace mezi stěnou a mazaninou nebo potěrem podlahovým páskem z pěnového PE s fólií tl. do 10 mm, výšky 80 mm</t>
  </si>
  <si>
    <t>-1694781801</t>
  </si>
  <si>
    <t>https://podminky.urs.cz/item/CS_URS_2025_02/634112123</t>
  </si>
  <si>
    <t>dilatační spáry obvod</t>
  </si>
  <si>
    <t>634663111</t>
  </si>
  <si>
    <t>Výplň dilatačních spar mazanin polyuretanovou samonivelační hmotou, šířka spáry do 10 mm</t>
  </si>
  <si>
    <t>-1103493868</t>
  </si>
  <si>
    <t>https://podminky.urs.cz/item/CS_URS_2025_02/634663111</t>
  </si>
  <si>
    <t>dilatační spáry v dlažbě</t>
  </si>
  <si>
    <t>24,81</t>
  </si>
  <si>
    <t>634911122</t>
  </si>
  <si>
    <t>Řezání dilatačních nebo smršťovacích spár v čerstvé betonové mazanině nebo potěru šířky přes 5 do 10 mm, hloubky přes 10 do 20 mm</t>
  </si>
  <si>
    <t>1532338334</t>
  </si>
  <si>
    <t>https://podminky.urs.cz/item/CS_URS_2025_02/634911122</t>
  </si>
  <si>
    <t>3,5</t>
  </si>
  <si>
    <t>2,1+1,81</t>
  </si>
  <si>
    <t>5*1,8</t>
  </si>
  <si>
    <t>2,31+1,8-2*0,15</t>
  </si>
  <si>
    <t>1,79</t>
  </si>
  <si>
    <t>2,8</t>
  </si>
  <si>
    <t>635111241</t>
  </si>
  <si>
    <t>Násyp ze štěrkopísku, písku nebo kameniva pod podlahy se zhutněním z kameniva hrubého 8-16</t>
  </si>
  <si>
    <t>1204556120</t>
  </si>
  <si>
    <t>https://podminky.urs.cz/item/CS_URS_2025_02/635111241</t>
  </si>
  <si>
    <t>skladba_P2*0,05</t>
  </si>
  <si>
    <t>skladba_P4*0,05</t>
  </si>
  <si>
    <t>skladba_P10*0,05</t>
  </si>
  <si>
    <t>Osazování výplní otvorů</t>
  </si>
  <si>
    <t>642942111</t>
  </si>
  <si>
    <t>Osazování zárubní nebo rámů kovových dveřních lisovaných nebo z úhelníků bez dveřních křídel na cementovou maltu, plochy otvoru do 2,5 m2</t>
  </si>
  <si>
    <t>-1129764174</t>
  </si>
  <si>
    <t>https://podminky.urs.cz/item/CS_URS_2025_02/642942111</t>
  </si>
  <si>
    <t>D7</t>
  </si>
  <si>
    <t>2L</t>
  </si>
  <si>
    <t>4P</t>
  </si>
  <si>
    <t>D5</t>
  </si>
  <si>
    <t>D6</t>
  </si>
  <si>
    <t>1L</t>
  </si>
  <si>
    <t>D14</t>
  </si>
  <si>
    <t>4L</t>
  </si>
  <si>
    <t>2P</t>
  </si>
  <si>
    <t>D12</t>
  </si>
  <si>
    <t>1P</t>
  </si>
  <si>
    <t>D8</t>
  </si>
  <si>
    <t>D13</t>
  </si>
  <si>
    <t>D15</t>
  </si>
  <si>
    <t>D16</t>
  </si>
  <si>
    <t>55331481.1</t>
  </si>
  <si>
    <t>zárubeň jednokřídlá ocelová s těsněním pro zdění tl stěny 75-100mm rozměru 700/1970, 2100mm</t>
  </si>
  <si>
    <t>-1654428499</t>
  </si>
  <si>
    <t>Poznámka k položce:_x000d_
RAL 7039</t>
  </si>
  <si>
    <t>55331482.1</t>
  </si>
  <si>
    <t>zárubeň jednokřídlá ocelová s těsněním pro zdění tl stěny 75-100mm rozměru 800/1970, 2100mm</t>
  </si>
  <si>
    <t>-123884834</t>
  </si>
  <si>
    <t xml:space="preserve">Poznámka k položce:_x000d_
RAL 7039_x000d_
</t>
  </si>
  <si>
    <t>3L</t>
  </si>
  <si>
    <t>5L+2P</t>
  </si>
  <si>
    <t>55331485.1</t>
  </si>
  <si>
    <t>zárubeň jednokřídlá ocelová s těsněním pro zdění tl stěny 110-150mm rozměru 600/1970, 2100mm</t>
  </si>
  <si>
    <t>1278722397</t>
  </si>
  <si>
    <t>55331487.1</t>
  </si>
  <si>
    <t>zárubeň jednokřídlá ocelová pro zdění tl stěny 110-150mm rozměru 800/1970, 2100mm</t>
  </si>
  <si>
    <t>677312431</t>
  </si>
  <si>
    <t>D10</t>
  </si>
  <si>
    <t>55331488.1</t>
  </si>
  <si>
    <t>zárubeň jednokřídlá ocelová s těsněním pro zdění tl stěny 110-150mm rozměru 900/1970, 2100mm</t>
  </si>
  <si>
    <t>231686225</t>
  </si>
  <si>
    <t>642945111</t>
  </si>
  <si>
    <t>Osazování ocelových zárubní protipožárních nebo protiplynových dveří do vynechaného otvoru, s obetonováním, dveří jednokřídlových do 2,5 m2</t>
  </si>
  <si>
    <t>-524256169</t>
  </si>
  <si>
    <t>https://podminky.urs.cz/item/CS_URS_2025_02/642945111</t>
  </si>
  <si>
    <t>D11</t>
  </si>
  <si>
    <t>D1</t>
  </si>
  <si>
    <t>D2</t>
  </si>
  <si>
    <t>D3</t>
  </si>
  <si>
    <t>55331559.1</t>
  </si>
  <si>
    <t>zárubeň jednokřídlá ocelová pro zdění s protipožární úpravou tl stěny 75-100mm rozměru 1100/1970, 2100mm</t>
  </si>
  <si>
    <t>1851210636</t>
  </si>
  <si>
    <t>Poznámka k položce:_x000d_
RAL 7039_x000d_
protipožární kouřotěsné</t>
  </si>
  <si>
    <t>55331562.1</t>
  </si>
  <si>
    <t>zárubeň jednokřídlá ocelová pro zdění s protipožární úpravou tl stěny 110-150mm rozměru 800/1970, 2100mm</t>
  </si>
  <si>
    <t>-314632928</t>
  </si>
  <si>
    <t>55331563.1</t>
  </si>
  <si>
    <t>zárubeň jednokřídlá ocelová pro zdění s protipožární úpravou tl stěny 110-150mm rozměru 900/1970, 2100mm</t>
  </si>
  <si>
    <t>-1034576564</t>
  </si>
  <si>
    <t>55331563.2</t>
  </si>
  <si>
    <t>-1981835121</t>
  </si>
  <si>
    <t>Poznámka k položce:_x000d_
protipožární kouřotěsné_x000d_
příprava pro osazení elektromagnetického zámku</t>
  </si>
  <si>
    <t>644941112</t>
  </si>
  <si>
    <t>Montáž průvětrníků nebo mřížek odvětrávacích velikosti přes 150 x 200 do 300 x 300 mm</t>
  </si>
  <si>
    <t>-2101386106</t>
  </si>
  <si>
    <t>https://podminky.urs.cz/item/CS_URS_2025_02/644941112</t>
  </si>
  <si>
    <t>55341426</t>
  </si>
  <si>
    <t>mřížka větrací nerezová se síťovinou 200x200mm</t>
  </si>
  <si>
    <t>-590025688</t>
  </si>
  <si>
    <t>Poznámka k položce:_x000d_
velikost mřížky dle skutečnosti</t>
  </si>
  <si>
    <t>55341425</t>
  </si>
  <si>
    <t>mřížka větrací nerezová se síťovinou 300x300mm</t>
  </si>
  <si>
    <t>-218081072</t>
  </si>
  <si>
    <t>Poznámka k položce:_x000d_
velikosat mřížky dle skutečnosti</t>
  </si>
  <si>
    <t>644941121</t>
  </si>
  <si>
    <t>Montáž průvětrníků nebo mřížek odvětrávacích montáž průchodky (trubky) se zhotovením otvoru v tepelné izolaci</t>
  </si>
  <si>
    <t>266365242</t>
  </si>
  <si>
    <t>https://podminky.urs.cz/item/CS_URS_2025_02/644941121</t>
  </si>
  <si>
    <t>pozn. 41 - chránička v izolantu</t>
  </si>
  <si>
    <t>28614710</t>
  </si>
  <si>
    <t>trubka PP, antibakteriální, DN 200mm</t>
  </si>
  <si>
    <t>-102890923</t>
  </si>
  <si>
    <t>Poznámka k položce:_x000d_
průměr trubky dle skutečnosti</t>
  </si>
  <si>
    <t>5*0,25</t>
  </si>
  <si>
    <t>Ostatní konstrukce a práce, bourání</t>
  </si>
  <si>
    <t>952163198</t>
  </si>
  <si>
    <t>vnější oprava omítky</t>
  </si>
  <si>
    <t>1,5*1</t>
  </si>
  <si>
    <t>95</t>
  </si>
  <si>
    <t>Různé dokončovací konstrukce a práce pozemních staveb</t>
  </si>
  <si>
    <t>952901111</t>
  </si>
  <si>
    <t>Vyčištění budov nebo objektů před předáním do užívání budov bytové nebo občanské výstavby, světlé výšky podlaží do 4 m</t>
  </si>
  <si>
    <t>1337113519</t>
  </si>
  <si>
    <t>https://podminky.urs.cz/item/CS_URS_2025_02/952901111</t>
  </si>
  <si>
    <t>952902021</t>
  </si>
  <si>
    <t>Čištění budov při provádění oprav a udržovacích prací podlah hladkých zametením</t>
  </si>
  <si>
    <t>-753777961</t>
  </si>
  <si>
    <t>https://podminky.urs.cz/item/CS_URS_2025_02/952902021</t>
  </si>
  <si>
    <t>460,85*2 'Přepočtené koeficientem množství</t>
  </si>
  <si>
    <t>953332113</t>
  </si>
  <si>
    <t>Vložky svislé do dilatačních spár z pryže kladené volně, včetně dodání a osazení, v jakémkoliv zdivu, tl. 8 mm</t>
  </si>
  <si>
    <t>-826872250</t>
  </si>
  <si>
    <t>https://podminky.urs.cz/item/CS_URS_2025_02/953332113</t>
  </si>
  <si>
    <t>pozn.31</t>
  </si>
  <si>
    <t>2*2,95</t>
  </si>
  <si>
    <t>953941209</t>
  </si>
  <si>
    <t>Osazování drobných kovových předmětů se zalitím maltou cementovou, do vysekaných kapes nebo připravených otvorů komínových dvířek</t>
  </si>
  <si>
    <t>-843536458</t>
  </si>
  <si>
    <t>https://podminky.urs.cz/item/CS_URS_2025_02/953941209</t>
  </si>
  <si>
    <t>pozn. 35,36</t>
  </si>
  <si>
    <t>56245711.1</t>
  </si>
  <si>
    <t>dvířka revizní 300x300 bílá se zámkem</t>
  </si>
  <si>
    <t>647782630</t>
  </si>
  <si>
    <t>953942425</t>
  </si>
  <si>
    <t>Osazování drobných kovových předmětů se zalitím maltou cementovou, do vysekaných kapes nebo připravených otvorů rámů litinových poklopů v podlahách nebo čisticích dvířek v kouřových kanálech</t>
  </si>
  <si>
    <t>1027815014</t>
  </si>
  <si>
    <t>https://podminky.urs.cz/item/CS_URS_2025_02/953942425</t>
  </si>
  <si>
    <t>Z1</t>
  </si>
  <si>
    <t>55241056</t>
  </si>
  <si>
    <t>poklop šachtový Pz ocelový zadlažďovací s vnitřní výztuží s těsněním zatížení B125 v 80mm rám 714x714mm vstup 600x600mm</t>
  </si>
  <si>
    <t>-1664511729</t>
  </si>
  <si>
    <t>953943211</t>
  </si>
  <si>
    <t>Osazování drobných kovových předmětů kotvených do stěny hasicího přístroje</t>
  </si>
  <si>
    <t>-714239563</t>
  </si>
  <si>
    <t>https://podminky.urs.cz/item/CS_URS_2025_02/953943211</t>
  </si>
  <si>
    <t>zpětná montáž</t>
  </si>
  <si>
    <t xml:space="preserve">nové </t>
  </si>
  <si>
    <t>44932001</t>
  </si>
  <si>
    <t>přístroj hasicí ruční práškový hasební schopnost 21A, 113B, C</t>
  </si>
  <si>
    <t>-986868226</t>
  </si>
  <si>
    <t>953991103.1</t>
  </si>
  <si>
    <t>Montáž chrániče rohů nástěnného výšky nad 800 mm upevněného šrouby</t>
  </si>
  <si>
    <t>-707397296</t>
  </si>
  <si>
    <t>S01,07</t>
  </si>
  <si>
    <t>S34</t>
  </si>
  <si>
    <t>19416033.1</t>
  </si>
  <si>
    <t>nerezový ochranný rohový ploch 100x100mm tl. 1 mm</t>
  </si>
  <si>
    <t>368733339</t>
  </si>
  <si>
    <t>38*2,02</t>
  </si>
  <si>
    <t>80</t>
  </si>
  <si>
    <t>953993311</t>
  </si>
  <si>
    <t>Osazení bezpečnostní, orientační nebo informační tabulky samolepicí</t>
  </si>
  <si>
    <t>1177893568</t>
  </si>
  <si>
    <t>https://podminky.urs.cz/item/CS_URS_2025_02/953993311</t>
  </si>
  <si>
    <t>VZT</t>
  </si>
  <si>
    <t>81</t>
  </si>
  <si>
    <t>953993321</t>
  </si>
  <si>
    <t>Osazení bezpečnostní, orientační nebo informační tabulky plastové nebo smaltované přilepením</t>
  </si>
  <si>
    <t>2032957464</t>
  </si>
  <si>
    <t>https://podminky.urs.cz/item/CS_URS_2025_02/953993321</t>
  </si>
  <si>
    <t>ostatní</t>
  </si>
  <si>
    <t>82</t>
  </si>
  <si>
    <t>73534553.1</t>
  </si>
  <si>
    <t xml:space="preserve">Soubor bezpečnostních tabulek </t>
  </si>
  <si>
    <t>soub</t>
  </si>
  <si>
    <t>-1360047009</t>
  </si>
  <si>
    <t>Poznámka k položce:_x000d_
Výztražné a bezpečnostní značky dle PBŘ, doplnění značení na únikových cestách_x000d_
doplnění značení energetických uzávěrů včetně směrů k jejich umístění_x000d_
označení směru prodění na VZT potrubí</t>
  </si>
  <si>
    <t>Přesun hmot</t>
  </si>
  <si>
    <t>83</t>
  </si>
  <si>
    <t>355004353</t>
  </si>
  <si>
    <t>84</t>
  </si>
  <si>
    <t>998018011</t>
  </si>
  <si>
    <t>Přesun hmot pro budovy občanské výstavby, bydlení, výrobu a služby ruční (bez užití mechanizace) Příplatek k cenám za ruční zvětšený přesun přes vymezenou vodorovnou dopravní vzdálenost za každých dalších započatých 100 m</t>
  </si>
  <si>
    <t>-1036724129</t>
  </si>
  <si>
    <t>https://podminky.urs.cz/item/CS_URS_2025_02/998018011</t>
  </si>
  <si>
    <t>Práce a dodávky PSV</t>
  </si>
  <si>
    <t>85</t>
  </si>
  <si>
    <t>711111001</t>
  </si>
  <si>
    <t>Provedení izolace proti zemní vlhkosti natěradly a tmely za studena na ploše vodorovné V jednonásobným nátěrem penetračním</t>
  </si>
  <si>
    <t>-2014052100</t>
  </si>
  <si>
    <t>https://podminky.urs.cz/item/CS_URS_2025_02/711111001</t>
  </si>
  <si>
    <t>86</t>
  </si>
  <si>
    <t>11163150</t>
  </si>
  <si>
    <t>lak penetrační asfaltový</t>
  </si>
  <si>
    <t>1631722586</t>
  </si>
  <si>
    <t>327,38*0,0004 'Přepočtené koeficientem množství</t>
  </si>
  <si>
    <t>87</t>
  </si>
  <si>
    <t>711141559</t>
  </si>
  <si>
    <t>Provedení izolace proti zemní vlhkosti pásy přitavením NAIP na ploše vodorovné V</t>
  </si>
  <si>
    <t>639793271</t>
  </si>
  <si>
    <t>https://podminky.urs.cz/item/CS_URS_2025_02/711141559</t>
  </si>
  <si>
    <t>327,38*2 'Přepočtené koeficientem množství</t>
  </si>
  <si>
    <t>88</t>
  </si>
  <si>
    <t>62855002</t>
  </si>
  <si>
    <t>pás asfaltový natavitelný modifikovaný SBS s vložkou z polyesterové rohože a spalitelnou PE fólií nebo jemnozrnným minerálním posypem na horním povrchu tl 5,0mm</t>
  </si>
  <si>
    <t>1102715027</t>
  </si>
  <si>
    <t>327,38*1,16 'Přepočtené koeficientem množství</t>
  </si>
  <si>
    <t>89</t>
  </si>
  <si>
    <t>62855001</t>
  </si>
  <si>
    <t>pás asfaltový natavitelný modifikovaný SBS s vložkou z polyesterové rohože a spalitelnou PE fólií nebo jemnozrnným minerálním posypem na horním povrchu tl 4,0mm</t>
  </si>
  <si>
    <t>-1507411304</t>
  </si>
  <si>
    <t>90</t>
  </si>
  <si>
    <t>998711121</t>
  </si>
  <si>
    <t>Přesun hmot pro izolace proti vodě, vlhkosti a plynům stanovený z hmotnosti přesunovaného materiálu vodorovná dopravní vzdálenost do 50 m ruční (bez užití mechanizace) v objektech výšky do 6 m</t>
  </si>
  <si>
    <t>-1344626951</t>
  </si>
  <si>
    <t>https://podminky.urs.cz/item/CS_URS_2025_02/998711121</t>
  </si>
  <si>
    <t>91</t>
  </si>
  <si>
    <t>998711129</t>
  </si>
  <si>
    <t>Přesun hmot pro izolace proti vodě, vlhkosti a plynům stanovený z hmotnosti přesunovaného materiálu vodorovná dopravní vzdálenost do 50 m Příplatek k cenám za ruční zvětšený přesun přes vymezenou vodorovnou dopravní vzdálenost za každých dalších započatých 50 m</t>
  </si>
  <si>
    <t>1177139531</t>
  </si>
  <si>
    <t>https://podminky.urs.cz/item/CS_URS_2025_02/998711129</t>
  </si>
  <si>
    <t>733</t>
  </si>
  <si>
    <t>Ústřední vytápění - rozvodné potrubí</t>
  </si>
  <si>
    <t>92</t>
  </si>
  <si>
    <t>733191907</t>
  </si>
  <si>
    <t>Opravy rozvodů potrubí z trubek ocelových závitových normálních i zesílených montáž DN 40</t>
  </si>
  <si>
    <t>-1828408001</t>
  </si>
  <si>
    <t>https://podminky.urs.cz/item/CS_URS_2025_02/733191907</t>
  </si>
  <si>
    <t>2*2*6</t>
  </si>
  <si>
    <t>93</t>
  </si>
  <si>
    <t>14041105</t>
  </si>
  <si>
    <t>trubka ocelová svařovaná závitová 6/4" (DN 40) jakost 11 343</t>
  </si>
  <si>
    <t>-1519854762</t>
  </si>
  <si>
    <t>733190217</t>
  </si>
  <si>
    <t>Zkoušky těsnosti potrubí, manžety prostupové z trubek ocelových zkoušky těsnosti potrubí (za provozu) z trubek ocelových hladkých Ø do 51/2,6</t>
  </si>
  <si>
    <t>1419811377</t>
  </si>
  <si>
    <t>https://podminky.urs.cz/item/CS_URS_2025_02/733190217</t>
  </si>
  <si>
    <t>733191927</t>
  </si>
  <si>
    <t>Opravy rozvodů potrubí z trubek ocelových závitových normálních i zesílených navaření odbočky na stávající potrubí, odbočka DN 40</t>
  </si>
  <si>
    <t>1755742097</t>
  </si>
  <si>
    <t>https://podminky.urs.cz/item/CS_URS_2025_02/733191927</t>
  </si>
  <si>
    <t>6*4</t>
  </si>
  <si>
    <t>998733311</t>
  </si>
  <si>
    <t>Přesun hmot pro rozvody potrubí stanovený procentní sazbou z ceny vodorovná dopravní vzdálenost do 50 m ruční (bez užití mechanizace) v objektech výšky do 6 m</t>
  </si>
  <si>
    <t>1654056063</t>
  </si>
  <si>
    <t>https://podminky.urs.cz/item/CS_URS_2025_02/998733311</t>
  </si>
  <si>
    <t>734211115</t>
  </si>
  <si>
    <t>Ventily odvzdušňovací závitové otopných těles PN 6 do 120°C G 1/2</t>
  </si>
  <si>
    <t>-1952523355</t>
  </si>
  <si>
    <t>https://podminky.urs.cz/item/CS_URS_2025_02/734211115</t>
  </si>
  <si>
    <t>98</t>
  </si>
  <si>
    <t>734221121</t>
  </si>
  <si>
    <t>Ventily regulační závitové termostatické bez hlavice ovládání s automatickým omezením průtoku PN 10 do 120°C, průtoku Q 10-150 l/h rohové G 3/8</t>
  </si>
  <si>
    <t>1022616708</t>
  </si>
  <si>
    <t>https://podminky.urs.cz/item/CS_URS_2025_02/734221121</t>
  </si>
  <si>
    <t>99</t>
  </si>
  <si>
    <t>734221422</t>
  </si>
  <si>
    <t>Ventily regulační závitové s nastavitelnou regulací PN 10 do 120°C rohové G 3/8</t>
  </si>
  <si>
    <t>1349880401</t>
  </si>
  <si>
    <t>https://podminky.urs.cz/item/CS_URS_2025_02/734221422</t>
  </si>
  <si>
    <t>100</t>
  </si>
  <si>
    <t>734221682</t>
  </si>
  <si>
    <t>Ventily regulační závitové hlavice termostatické pro ovládání ventilů PN 10 do 110°C kapalinové otopných těles VK</t>
  </si>
  <si>
    <t>413444863</t>
  </si>
  <si>
    <t>https://podminky.urs.cz/item/CS_URS_2025_02/734221682</t>
  </si>
  <si>
    <t>101</t>
  </si>
  <si>
    <t>998734201</t>
  </si>
  <si>
    <t>Přesun hmot pro armatury stanovený procentní sazbou (%) z ceny vodorovná dopravní vzdálenost do 50 m základní v objektech výšky do 6 m</t>
  </si>
  <si>
    <t>728185220</t>
  </si>
  <si>
    <t>https://podminky.urs.cz/item/CS_URS_2025_02/998734201</t>
  </si>
  <si>
    <t>102</t>
  </si>
  <si>
    <t>735159220</t>
  </si>
  <si>
    <t>Montáž otopných těles panelových dvouřadých, stavební délky přes 1140 do 1500 mm</t>
  </si>
  <si>
    <t>322544698</t>
  </si>
  <si>
    <t>https://podminky.urs.cz/item/CS_URS_2025_02/735159220</t>
  </si>
  <si>
    <t>103</t>
  </si>
  <si>
    <t>735191905</t>
  </si>
  <si>
    <t>Ostatní opravy otopných těles odvzdušnění tělesa</t>
  </si>
  <si>
    <t>-932128019</t>
  </si>
  <si>
    <t>https://podminky.urs.cz/item/CS_URS_2025_02/735191905</t>
  </si>
  <si>
    <t>104</t>
  </si>
  <si>
    <t>735191910</t>
  </si>
  <si>
    <t>Ostatní opravy otopných těles napuštění vody do otopného systému včetně potrubí (bez kotle a ohříváků) otopných těles</t>
  </si>
  <si>
    <t>-1754898493</t>
  </si>
  <si>
    <t>https://podminky.urs.cz/item/CS_URS_2025_02/735191910</t>
  </si>
  <si>
    <t>105</t>
  </si>
  <si>
    <t>998735311</t>
  </si>
  <si>
    <t>Přesun hmot pro otopná tělesa stanovený procentní sazbou (%) z ceny vodorovná dopravní vzdálenost do 50 m ruční (bez užití mechanizace) v objektech výšky do 6 m</t>
  </si>
  <si>
    <t>-653732639</t>
  </si>
  <si>
    <t>https://podminky.urs.cz/item/CS_URS_2025_02/998735311</t>
  </si>
  <si>
    <t>106</t>
  </si>
  <si>
    <t>763111481</t>
  </si>
  <si>
    <t>Příčka ze sádrokartonových desek s nosnou konstrukcí z jednoduchých ocelových profilů UW, CW dvojitě opláštěná deskami kombinovanými vysokopevnostními protipožárními impregnovanými s vysokou mechanickou odolností DFRIH2 tl. 12,5 mm a standardními A tl. 12,5 mm s izolací, EI 60, příčka tl. 150 mm, profil 100, Rw do 59 dB</t>
  </si>
  <si>
    <t>-351269613</t>
  </si>
  <si>
    <t>https://podminky.urs.cz/item/CS_URS_2025_02/763111481</t>
  </si>
  <si>
    <t>107</t>
  </si>
  <si>
    <t>763111712</t>
  </si>
  <si>
    <t>Příčka ze sádrokartonových desek ostatní konstrukce a práce na příčkách ze sádrokartonových desek kluzné napojení příčky ke stropu</t>
  </si>
  <si>
    <t>-820343877</t>
  </si>
  <si>
    <t>https://podminky.urs.cz/item/CS_URS_2025_02/763111712</t>
  </si>
  <si>
    <t>108</t>
  </si>
  <si>
    <t>763111717</t>
  </si>
  <si>
    <t>Příčka ze sádrokartonových desek ostatní konstrukce a práce na příčkách ze sádrokartonových desek základní penetrační nátěr (oboustranný)</t>
  </si>
  <si>
    <t>1967237631</t>
  </si>
  <si>
    <t>https://podminky.urs.cz/item/CS_URS_2025_02/763111717</t>
  </si>
  <si>
    <t>109</t>
  </si>
  <si>
    <t>763111718</t>
  </si>
  <si>
    <t>Příčka ze sádrokartonových desek ostatní konstrukce a práce na příčkách ze sádrokartonových desek úprava styku příčky a podhledu (oboustranně) separační páskou s akrylátem</t>
  </si>
  <si>
    <t>1527111597</t>
  </si>
  <si>
    <t>https://podminky.urs.cz/item/CS_URS_2025_02/763111718</t>
  </si>
  <si>
    <t>110</t>
  </si>
  <si>
    <t>763111719.1</t>
  </si>
  <si>
    <t>SDK příčka úprava styku příčky a stěny akrylátovým tmelem (oboustranně)</t>
  </si>
  <si>
    <t>-2013828225</t>
  </si>
  <si>
    <t>2,7*(7+5)</t>
  </si>
  <si>
    <t>111</t>
  </si>
  <si>
    <t>763111720</t>
  </si>
  <si>
    <t>Příčka ze sádrokartonových desek ostatní konstrukce a práce na příčkách ze sádrokartonových desek vyztužení příčky pro osazení skříněk, polic atd.</t>
  </si>
  <si>
    <t>-213515928</t>
  </si>
  <si>
    <t>https://podminky.urs.cz/item/CS_URS_2025_02/763111720</t>
  </si>
  <si>
    <t>pozn. 46</t>
  </si>
  <si>
    <t>2*1*3</t>
  </si>
  <si>
    <t>0,8</t>
  </si>
  <si>
    <t>112</t>
  </si>
  <si>
    <t>763111724</t>
  </si>
  <si>
    <t>Příčka ze sádrokartonových desek ostatní konstrukce a práce na příčkách ze sádrokartonových desek ochrana rohů páska k vyztužení různých úhlů vysoce pevná a nárazu odolná</t>
  </si>
  <si>
    <t>-337312423</t>
  </si>
  <si>
    <t>https://podminky.urs.cz/item/CS_URS_2025_02/763111724</t>
  </si>
  <si>
    <t>5*2,7</t>
  </si>
  <si>
    <t>113</t>
  </si>
  <si>
    <t>763131532</t>
  </si>
  <si>
    <t>Podhled ze sádrokartonových desek jednovrstvá zavěšená spodní konstrukce z ocelových profilů CD, UD jednoduše opláštěná deskou protipožární DF, tl. 15 mm, bez izolace</t>
  </si>
  <si>
    <t>1777040220</t>
  </si>
  <si>
    <t>https://podminky.urs.cz/item/CS_URS_2025_02/763131532</t>
  </si>
  <si>
    <t>114</t>
  </si>
  <si>
    <t>763131572</t>
  </si>
  <si>
    <t>Podhled ze sádrokartonových desek jednovrstvá zavěšená spodní konstrukce z ocelových profilů CD, UD jednoduše opláštěná deskou impregnovanou protipožární DFH2, tl. 15 mm, bez izolace, EI 15</t>
  </si>
  <si>
    <t>-1552678414</t>
  </si>
  <si>
    <t>https://podminky.urs.cz/item/CS_URS_2025_02/763131572</t>
  </si>
  <si>
    <t>115</t>
  </si>
  <si>
    <t>763131622</t>
  </si>
  <si>
    <t>Podhled ze sádrokartonových desek montáž desek, tl. 15 mm</t>
  </si>
  <si>
    <t>773761151</t>
  </si>
  <si>
    <t>https://podminky.urs.cz/item/CS_URS_2025_02/763131622</t>
  </si>
  <si>
    <t>čela SDK podhledů</t>
  </si>
  <si>
    <t>opzn. 33</t>
  </si>
  <si>
    <t>1,8*0,2</t>
  </si>
  <si>
    <t>(1,61+0,5+1,8+3,15)*0,2</t>
  </si>
  <si>
    <t>116</t>
  </si>
  <si>
    <t>59081001</t>
  </si>
  <si>
    <t>deska požárně ochranná kalcium-silikátová tl 15 mm</t>
  </si>
  <si>
    <t>1900220395</t>
  </si>
  <si>
    <t>1,77</t>
  </si>
  <si>
    <t>1,77*1,05 'Přepočtené koeficientem množství</t>
  </si>
  <si>
    <t>117</t>
  </si>
  <si>
    <t>763131712</t>
  </si>
  <si>
    <t>Podhled ze sádrokartonových desek ostatní práce a konstrukce na podhledech ze sádrokartonových desek napojení na jiný druh podhledu</t>
  </si>
  <si>
    <t>-1774301091</t>
  </si>
  <si>
    <t>https://podminky.urs.cz/item/CS_URS_2025_02/763131712</t>
  </si>
  <si>
    <t>úprava u omítek podhledů</t>
  </si>
  <si>
    <t>1,8</t>
  </si>
  <si>
    <t>1,61+0,5+1,8+3,15</t>
  </si>
  <si>
    <t>118</t>
  </si>
  <si>
    <t>763131714</t>
  </si>
  <si>
    <t>Podhled ze sádrokartonových desek ostatní práce a konstrukce na podhledech ze sádrokartonových desek základní penetrační nátěr</t>
  </si>
  <si>
    <t>-576299290</t>
  </si>
  <si>
    <t>https://podminky.urs.cz/item/CS_URS_2025_02/763131714</t>
  </si>
  <si>
    <t>119</t>
  </si>
  <si>
    <t>763131721</t>
  </si>
  <si>
    <t>Podhled ze sádrokartonových desek ostatní práce a konstrukce na podhledech ze sádrokartonových desek skokové změny výšky podhledu do 0,5 m</t>
  </si>
  <si>
    <t>1033318695</t>
  </si>
  <si>
    <t>https://podminky.urs.cz/item/CS_URS_2025_02/763131721</t>
  </si>
  <si>
    <t>úprava u omítek podhledů pozn. 32,33</t>
  </si>
  <si>
    <t>120</t>
  </si>
  <si>
    <t>763171412</t>
  </si>
  <si>
    <t>Montáž klapek pro konstrukce ze sádrokartonových desek revizních protipožárních pro podhledy, velikost do 0,25 m2</t>
  </si>
  <si>
    <t>-521085977</t>
  </si>
  <si>
    <t>https://podminky.urs.cz/item/CS_URS_2025_02/763171412</t>
  </si>
  <si>
    <t>pozn.34</t>
  </si>
  <si>
    <t>121</t>
  </si>
  <si>
    <t>59030159</t>
  </si>
  <si>
    <t>klapka revizní protipožární pro stěny a podhledy tl 12,5mm 300x300mm</t>
  </si>
  <si>
    <t>-1577524295</t>
  </si>
  <si>
    <t>122</t>
  </si>
  <si>
    <t>763172321</t>
  </si>
  <si>
    <t>Montáž dvířek pro konstrukce ze sádrokartonových desek revizních jednoplášťových pro příčky a předsazené stěny velikost (šxv) 200 x 200 mm</t>
  </si>
  <si>
    <t>-2062205483</t>
  </si>
  <si>
    <t>https://podminky.urs.cz/item/CS_URS_2025_02/763172321</t>
  </si>
  <si>
    <t>pozn.37</t>
  </si>
  <si>
    <t>123</t>
  </si>
  <si>
    <t>59030711</t>
  </si>
  <si>
    <t>dvířka revizní jednokřídlá s automatickým zámkem 300x300mm</t>
  </si>
  <si>
    <t>-700773402</t>
  </si>
  <si>
    <t>124</t>
  </si>
  <si>
    <t>763173111</t>
  </si>
  <si>
    <t>Montáž nosičů zařizovacích předmětů pro konstrukce ze sádrokartonových desek úchytu pro umyvadlo</t>
  </si>
  <si>
    <t>77909749</t>
  </si>
  <si>
    <t>https://podminky.urs.cz/item/CS_URS_2025_02/763173111</t>
  </si>
  <si>
    <t>125</t>
  </si>
  <si>
    <t>59030729</t>
  </si>
  <si>
    <t>konstrukce pro uchycení umyvadla osová rozteč CW profilů 450-625mm</t>
  </si>
  <si>
    <t>697737039</t>
  </si>
  <si>
    <t>126</t>
  </si>
  <si>
    <t>763181311</t>
  </si>
  <si>
    <t>Výplně otvorů konstrukcí ze sádrokartonových desek montáž zárubně kovové s konstrukcí jednokřídlové</t>
  </si>
  <si>
    <t>1731411573</t>
  </si>
  <si>
    <t>https://podminky.urs.cz/item/CS_URS_2025_02/763181311</t>
  </si>
  <si>
    <t>D10 1ks + D9 3 ks + D8 1 ks</t>
  </si>
  <si>
    <t>1+3+1</t>
  </si>
  <si>
    <t>D17 3 ks + D18 1 ks</t>
  </si>
  <si>
    <t>3+1</t>
  </si>
  <si>
    <t>127</t>
  </si>
  <si>
    <t>55331595.1</t>
  </si>
  <si>
    <t>zárubeň jednokřídlá ocelová pro sádrokartonové příčky s těsněním tl stěny 110-150mm rozměru 800/1970, 2100mm</t>
  </si>
  <si>
    <t>-358695625</t>
  </si>
  <si>
    <t xml:space="preserve">Poznámka k položce:_x000d_
barva šedá  - RAL 7039</t>
  </si>
  <si>
    <t>D18</t>
  </si>
  <si>
    <t>128</t>
  </si>
  <si>
    <t>55331596.1</t>
  </si>
  <si>
    <t>zárubeň jednokřídlá ocelová pro sádrokartonové příčky s těsněním tl stěny 110-150mm rozměru 900/1970, 2100mm</t>
  </si>
  <si>
    <t>-1080029378</t>
  </si>
  <si>
    <t xml:space="preserve">Poznámka k položce:_x000d_
barva šedá  - RAL 7039_x000d_
příprava pro osazení elektromagnetického zámku_x000d_
</t>
  </si>
  <si>
    <t>D9 3ks(2L + 1P) + D17 3ks (1L + 2P)</t>
  </si>
  <si>
    <t>3+3</t>
  </si>
  <si>
    <t>129</t>
  </si>
  <si>
    <t>763181421</t>
  </si>
  <si>
    <t>Výplně otvorů konstrukcí ze sádrokartonových desek ztužující výplň otvoru pro dveře s UA a UW profilem, výšky příčky přes 2,80 do 3,25 m</t>
  </si>
  <si>
    <t>-1406367732</t>
  </si>
  <si>
    <t>https://podminky.urs.cz/item/CS_URS_2025_02/763181421</t>
  </si>
  <si>
    <t>130</t>
  </si>
  <si>
    <t>998763331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</si>
  <si>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do 6 m</t>
  </si>
  <si>
    <t>-1945403356</t>
  </si>
  <si>
    <t>https://podminky.urs.cz/item/CS_URS_2025_02/998763331</t>
  </si>
  <si>
    <t>131</t>
  </si>
  <si>
    <t>998763339</t>
  </si>
  <si>
    <t>Přesun hmot pro konstrukce montované z desek sádrokartonových, sádrovláknitých, cementovláknitých nebo cementových stanovený z hmotnosti přesunovaného materiálu vodorovná dopravní vzdálenost do 50 m Příplatek k cenám za ruční zvětšený přesun přes vymezenou vodorovnou dopravní vzdálenost za každých dalších započatých 50 m</t>
  </si>
  <si>
    <t>-1426991484</t>
  </si>
  <si>
    <t>https://podminky.urs.cz/item/CS_URS_2025_02/998763339</t>
  </si>
  <si>
    <t>Konstrukce truhlářské</t>
  </si>
  <si>
    <t>132</t>
  </si>
  <si>
    <t>766438111</t>
  </si>
  <si>
    <t>Montáž dřevěného obložení betonových stupňů s podstupnicemi</t>
  </si>
  <si>
    <t>-1540422571</t>
  </si>
  <si>
    <t>https://podminky.urs.cz/item/CS_URS_2025_02/766438111</t>
  </si>
  <si>
    <t>133</t>
  </si>
  <si>
    <t>60621148</t>
  </si>
  <si>
    <t>překližka vodovzdorná hladká/hladká bříza tl 18mm</t>
  </si>
  <si>
    <t>1192905607</t>
  </si>
  <si>
    <t>7,76*1,1 'Přepočtené koeficientem množství</t>
  </si>
  <si>
    <t>134</t>
  </si>
  <si>
    <t>766-D1</t>
  </si>
  <si>
    <t>D1 - montáž a dodávka dveří 800/1970 mm , komplet dle PD</t>
  </si>
  <si>
    <t>ks</t>
  </si>
  <si>
    <t>-1524365559</t>
  </si>
  <si>
    <t xml:space="preserve">Poznámka k položce:_x000d_
dveře vnitřní protipožární kouřotěsné_x000d_
jednokřídlé plné 800/1970, dřevěné, barva šedá - RAL 9006_x000d_
provedení HPL + 3 závěsy + ABS hrany + padací lišta_x000d_
speciální úprava - protipožární - EI30-Sm C3 DP3_x000d_
dveře opatřit samozavíračem s PO _x000d_
dveře určené pro zdravotnické zařízení s vyšší odolností proti nárazu_x000d_
rozetové objektové nerezové kování dle přání investora klika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</si>
  <si>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766-D2</t>
  </si>
  <si>
    <t>D2 - montáž a dodávka dveří 900/1970 mm , komplet dle PD</t>
  </si>
  <si>
    <t>117206824</t>
  </si>
  <si>
    <t xml:space="preserve">Poznámka k položce:_x000d_
dveře vnitřní protipožární kouřotěsné_x000d_
jednokřídlé plné 900/1970, dřevěné, barva šedá - RAL 9006_x000d_
provedení HPL + 3 závěsy + ABS hrany + padací lišta_x000d_
speciální úprava - protipožární - EI30-Sm C3 DP3_x000d_
dveře opatřit samozavíračem s PO 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</si>
  <si>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136</t>
  </si>
  <si>
    <t>766-D3</t>
  </si>
  <si>
    <t>D3 - montáž a dodávka dveří 900/1970 mm , komplet dle PD</t>
  </si>
  <si>
    <t>-1798150393</t>
  </si>
  <si>
    <t xml:space="preserve">Poznámka k položce:_x000d_
dveře vnitřní protipožární kouřotěsné, peotihlukové_x000d_
jednokřídlé plné 900/1970, dřevěné, barva šedá - RAL 9006_x000d_
provedení HPL + 3 závěsy + ABS hrany + padací lišta_x000d_
speciální úprava - protipožární - EI30-Sm C3 DP3_x000d_
- protihlukové - min. Rw=27dB_x000d_
- příprava pro osazení elektromagnetického zámku_x000d_
dveře opatřit samozavíračem s PO 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</si>
  <si>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137</t>
  </si>
  <si>
    <t>766-D4</t>
  </si>
  <si>
    <t>D4 - montáž a dodávka prosklených AL dveří 1800/2600 mm , komplet dle PD</t>
  </si>
  <si>
    <t>550368476</t>
  </si>
  <si>
    <t xml:space="preserve">Poznámka k položce:_x000d_
dveře vnitřní AL - prosklené, protipožární, kouřotěsné_x000d_
členění:_x000d_
1 x otevíravé křídlo min. šířky 1200 mm_x000d_
1 x pevné křídlo_x000d_
1 x nadsvětlík_x000d_
hliníková barva bílá nebo šedá - RAL 9006 - upřesní provozovatel_x000d_
zasklení - čiré bezpečnostní sklo_x000d_
speciální úprava - protipožární - EI30-Sm C3 DP3_x000d_
                          - panikový zámek, dveřní klika dle EN 179_x000d_
dveře opatřit samozavíračem s PO _x000d_
dveře opatřit stavěčemdveře určené pro zdravotnické zařízení s vyšší odolností proti nárazu_x000d_
rozetové objektové nerezové kování dle přání investora klika - klika s funkcí panikového zámku dle EN 179_x000d_
zámek s cilindrickou vložkou_x000d_
oboustranný nerezový okapový plech v. 150 mm_x000d_
oboustranný nerezový plech v. 150 mm, popřípadě nerezové vodorovné madlo (ochrana vůči pojezdu lůžek)_x000d_
součást dodávky je zarážka dveří_x000d_
součástí dodávky je popis (označení) v místě nadsvětlíku ( např. REHABILITACE) - upřesní provozovatel_x000d_
součástí dodávky je kontrastní označení prosklené části ve výšce 800 - 1000 a 1400 - 1600 mm dle ČSN 73 4001 _x000d_
_x000d_
před výrobou dveří je nutné rozměry ověřit_x000d_
</t>
  </si>
  <si>
    <t>D4</t>
  </si>
  <si>
    <t>138</t>
  </si>
  <si>
    <t>766-D5</t>
  </si>
  <si>
    <t>D5 - montáž a dodávka dveří 800/1970 mm , komplet dle PD</t>
  </si>
  <si>
    <t>-1798067659</t>
  </si>
  <si>
    <t xml:space="preserve">Poznámka k položce:_x000d_
vnitřní dveře_x000d_
jednokřídlé plné 800/1970, dřevěné, barva šedá - RAL 9006_x000d_
provedení HPL + 3 závěsy + ABS hrany + padací lišta_x000d_
speciální úprava - větrací mřížka 500x90 mm přírodní hliník_x000d_
dveře určené pro zdravotnické zařízení s vyšší odolností proti nárazu_x000d_
rozetové objektové nerezové kování dle přání investora klika - klika (např. AC-T UNA)_x000d_
zámek s cilindrickou vložkou_x000d_
oboustranný nerezový okapový plech v. 150 mm_x000d_
součást dodávky je zarážka dveří_x000d_
součástí dodávky je hliníková cedule označení místnosti a čísla dveří_x000d_
_x000d_
</t>
  </si>
  <si>
    <t>139</t>
  </si>
  <si>
    <t>766-D6</t>
  </si>
  <si>
    <t>D6 - montáž a dodávka dveří 800/1970 mm , komplet dle PD</t>
  </si>
  <si>
    <t>-1311529062</t>
  </si>
  <si>
    <t xml:space="preserve">Poznámka k položce:_x000d_
vnitřní dveře_x000d_
jednokřídlé dveře dřevěné plné 800/1970, barva šedá - RAL 9006_x000d_
provedení HPL + 3 závsy + ABS hrany_x000d_
speciální úprava - větrací mřížka 500x90 mm, přírodní hliník_x000d_
dveře určené pro zdravotnické zařízení s vyšší odolností proti nárazu_x000d_
rozetové objektové nerezové kování  dle přání investora koule - klika ( např. AC - T UNA)_x000d_
oboustranný okopový plech v. 150 mm_x000d_
součástí dodávky je zarážka dveří_x000d_
součástí odávky je hliníková cedule označení místnosti a čísla dveří_x000d_
_x000d_
Pozn. 1) některé dveře opatřit univerzálním klíčem (sjednocená cylindrická vložka) , dle dohody s provozovatelem</t>
  </si>
  <si>
    <t>5L</t>
  </si>
  <si>
    <t>140</t>
  </si>
  <si>
    <t>766-D7</t>
  </si>
  <si>
    <t>D7 - montáž a dodávka dveří 700/1970 mm , komplet dle PD</t>
  </si>
  <si>
    <t>2105322522</t>
  </si>
  <si>
    <t xml:space="preserve">Poznámka k položce:_x000d_
vnitřní dveře_x000d_
jednokřídlé plné 700/1970, dřevěné, barva šedá - RAL 9006_x000d_
provedení HPL + 3 závěsy + ABS hrany + padací lišta_x000d_
speciální úprava - větrací mřížka 400x130 mm přírodní hliník_x000d_
dveře určené pro zdravotnické zařízení s vyšší odolností proti nárazu_x000d_
rozetové objektové nerezové kování dle přání investora WC zámek, z venkovní strany viditelné označení otevřeno-zavřeno, z venkovní strany musí být zajištěno nouzové otevření zámku_x000d_
zámek s cilindrickou vložkou_x000d_
oboustranný nerezový okapový plech v. 150 mm_x000d_
součást dodávky je zarážka dveří_x000d_
součástí dodávky je hliníková cedule označení místnosti a čísla dveří_x000d_
_x000d_
</t>
  </si>
  <si>
    <t>141</t>
  </si>
  <si>
    <t>766-D8</t>
  </si>
  <si>
    <t>D8 - montáž a dodávka dveří 900/1970 mm , komplet dle PD</t>
  </si>
  <si>
    <t>-575704764</t>
  </si>
  <si>
    <t xml:space="preserve">Poznámka k položce:_x000d_
dveře vnitřní protihlukové_x000d_
jednokřídlé plné 900/1970, dřevěné, barva šedá - RAL 9006_x000d_
provedení HPL + 3 závěsy + ABS hrany + padací lišta_x000d_
speciální úprava - _x000d_
- protihlukové - min. Rw=27dB_x000d_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</si>
  <si>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142</t>
  </si>
  <si>
    <t>766-D9</t>
  </si>
  <si>
    <t>D9 - montáž a dodávka dveří 900/1970 mm , komplet dle PD</t>
  </si>
  <si>
    <t>-1074336450</t>
  </si>
  <si>
    <t xml:space="preserve">Poznámka k položce:_x000d_
dveře vnitřní protihlukové_x000d_
jednokřídlé plné 900/1970, dřevěné, barva šedá - RAL 9006_x000d_
provedení HPL + 3 závěsy + ABS hrany + padací lišta_x000d_
speciální úprava - _x000d_
- protihlukové - min. Rw=27dB_x000d_
- příprava pro osazení elektromagnetického zámku_x000d_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</si>
  <si>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D9</t>
  </si>
  <si>
    <t>143</t>
  </si>
  <si>
    <t>766-D10</t>
  </si>
  <si>
    <t>D10 - montáž a dodávka dveří 800/1970 mm , komplet dle PD</t>
  </si>
  <si>
    <t>1478227354</t>
  </si>
  <si>
    <t xml:space="preserve">Poznámka k položce:_x000d_
dveře vnitřní protihlukové_x000d_
jednokřídlé plné 800/1970, dřevěné, barva šedá - RAL 9006_x000d_
provedení HPL + 3 závěsy + ABS hrany + padací lišta_x000d_
speciální úprava - _x000d_
- protihlukové - min. Rw=27dB_x000d_
- příprava pro osazení elektromagnetického zámku_x000d_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</si>
  <si>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144</t>
  </si>
  <si>
    <t>766-D11</t>
  </si>
  <si>
    <t>D11 - montáž a dodávka dveří 1100/1970 mm , komplet dle PD</t>
  </si>
  <si>
    <t>-259572216</t>
  </si>
  <si>
    <t xml:space="preserve">Poznámka k položce:_x000d_
dveře vnitřní protipožární kouřotěsné_x000d_
jednokřídlé plné 1100/1970, dřevěné, barva šedá - RAL 9006_x000d_
provedení HPL + 3 závěsy + ABS hrany + padací lišta_x000d_
speciální úprava - protipožární - EI30-Sm C3 DP3_x000d_
dveře opatřit samozavíračem s PO 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</si>
  <si>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145</t>
  </si>
  <si>
    <t>766-D12</t>
  </si>
  <si>
    <t>D12 - montáž a dodávka dveří 800/1970 mm , komplet dle PD</t>
  </si>
  <si>
    <t>325561723</t>
  </si>
  <si>
    <t xml:space="preserve">Poznámka k položce:_x000d_
dveře vnitřní _x000d_
jednokřídlé plné 800/1970, dřevěné, barva šedá - RAL 9006_x000d_
provedení HPL + 3 závěsy + ABS hrany + padací lišta_x000d_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</si>
  <si>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146</t>
  </si>
  <si>
    <t>766-D13</t>
  </si>
  <si>
    <t>D13 - montáž a dodávka dveří 900/1970 mm , komplet dle PD</t>
  </si>
  <si>
    <t>851629787</t>
  </si>
  <si>
    <t xml:space="preserve">Poznámka k položce:_x000d_
dveře vnitřní _x000d_
jednokřídlé plné 900/1970, dřevěné, barva šedá - RAL 9006_x000d_
provedení HPL + 3 závěsy + ABS hrany + padací lišta_x000d_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</si>
  <si>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147</t>
  </si>
  <si>
    <t>766-D14</t>
  </si>
  <si>
    <t>D14 - montáž a dodávka dveří 600/1970 mm , komplet dle PD</t>
  </si>
  <si>
    <t>-1173552211</t>
  </si>
  <si>
    <t xml:space="preserve">Poznámka k položce:_x000d_
vnitřní dveře_x000d_
jednokřídlé plné 600/1970, dřevěné, barva šedá - RAL 9006_x000d_
provedení HPL + 3 závěsy + ABS hrany + padací lišta_x000d_
speciální úprava - větrací mřížka 400x130 mm přírodní hliník_x000d_
                          - dveře určené do vlhkých prostor_x000d_
dveře určené pro zdravotnické zařízení s vyšší odolností proti nárazu_x000d_
rozetové objektové nerezové kování dle přání investora WC zámek, z venkovní strany viditelné označení otevřeno-zavřeno, z venkovní strany musí být zajištěno nouzové otevření WC zámku_x000d_
zámek s cilindrickou vložkou_x000d_
oboustranný nerezový okapový plech v. 150 mm_x000d_
součást dodávky je zarážka dveří_x000d_
součástí dodávky je hliníková cedule označení místnosti a čísla dveří_x000d_
_x000d_
</t>
  </si>
  <si>
    <t>148</t>
  </si>
  <si>
    <t>766-D16</t>
  </si>
  <si>
    <t>D16 - montáž a dodávka dveří 800/1970 mm , komplet dle PD</t>
  </si>
  <si>
    <t>421718172</t>
  </si>
  <si>
    <t xml:space="preserve">Poznámka k položce:_x000d_
dveře vnitřní, protihlukové_x000d_
jednokřídlé plné 800/1970, dřevěné, barva šedá - RAL 9006_x000d_
provedení HPL + 3 závěsy + ABS hrany + padací lišta_x000d_
speciální úprava _x000d_
- protihlukové - min. Rw=27dB_x000d_
- příprava pro osazení elektromagnetického zámku_x000d_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</si>
  <si>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149</t>
  </si>
  <si>
    <t>766-D15</t>
  </si>
  <si>
    <t>D15 - montáž a dodávka dveří 900/1970 mm , komplet dle PD</t>
  </si>
  <si>
    <t>1738237220</t>
  </si>
  <si>
    <t xml:space="preserve">Poznámka k položce:_x000d_
vnitřní dveře_x000d_
jednokřídlé plné 900/1970, dřevěné, barva šedá - RAL 9006_x000d_
provedení HPL + 3 závěsy + ABS hrany + padací lišta_x000d_
speciální úprava - větrací mřížka 500x90 mm přírodní hliník_x000d_
 dveře určené pro zdravotnické zařízení s vyšší odolností proti nárazu_x000d_
rozetové objektové nerezové kování dle přání investora WC zámek, z venkovní strany viditelné označení otevřeno-zavřeno, z venkovní strany musí být zajištěno nouzové otevření WC zámku_x000d_
zámek s cilindrickou vložkou_x000d_
oboustranný nerezový okapový plech v. 150 mm_x000d_
součást dodávky je zarážka dveří_x000d_
součástí dodávky je hliníková cedule označení místnosti a čísla dveří_x000d_
_x000d_
</t>
  </si>
  <si>
    <t>150</t>
  </si>
  <si>
    <t>766-D17</t>
  </si>
  <si>
    <t>D17 - montáž a dodávka dveří 900/1970 mm , komplet dle PD</t>
  </si>
  <si>
    <t>-2000278585</t>
  </si>
  <si>
    <t xml:space="preserve">Poznámka k položce:_x000d_
dveře vnitřní, protihlukové s elektromotorickým pohonem_x000d_
jednokřídlé plné 900/1970, dřevěné, barva šedá - RAL 9006_x000d_
provedení HPL + 3 závěsy + ABS hrany + padací lišta_x000d_
speciální úprava _x000d_
- protihlukové - min. Rw=27dB_x000d_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</si>
  <si>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D17</t>
  </si>
  <si>
    <t>151</t>
  </si>
  <si>
    <t>766-D18</t>
  </si>
  <si>
    <t>D18 - montáž a dodávka dveří 800/1970 mm , komplet dle PD</t>
  </si>
  <si>
    <t>1405099204</t>
  </si>
  <si>
    <t xml:space="preserve">Poznámka k položce:_x000d_
dveře vnitřní, protihlukové s elektromotorickým pohonem_x000d_
jednokřídlé plné 800/1970, dřevěné, barva šedá - RAL 9006_x000d_
provedení HPL + 3 závěsy + ABS hrany + padací lišta_x000d_
speciální úprava _x000d_
- protihlukové - min. Rw=27dB_x000d_
dveře určené pro zdravotnické zařízení s vyšší odolností proti nárazu_x000d_
rozetové objektové nerezové kování dle přání investora koule - klika (např. AC-T UNA)_x000d_
zámek s cilindrickou vložkou_x000d_
oboustranný nerezový okapový plech v. 150 mm_x000d_
součást dodávky je zarážka dveří_x000d_
součástí dodávky je hliníková cedule označení místnosti a čísla dveří_x000d_
_x000d_
_x000d_
</t>
  </si>
  <si>
    <t>152</t>
  </si>
  <si>
    <t>998766311</t>
  </si>
  <si>
    <t>Přesun hmot pro konstrukce truhlářské stanovený procentní sazbou (%) z ceny vodorovná dopravní vzdálenost do 50 m ruční (bez užití mechanizace) v objektech výšky do 6 m</t>
  </si>
  <si>
    <t>-451111373</t>
  </si>
  <si>
    <t>https://podminky.urs.cz/item/CS_URS_2025_02/998766311</t>
  </si>
  <si>
    <t>153</t>
  </si>
  <si>
    <t>998766319</t>
  </si>
  <si>
    <t>Přesun hmot pro konstrukce truhlářské stanovený procentní sazbou (%) z ceny vodorovná dopravní vzdálenost do 50 m Příplatek k cenám za ruční zvětšený přesun přes vymezenou vodorovnou dopravní vzdálenost za každých dalších započatých 50 m</t>
  </si>
  <si>
    <t>975519323</t>
  </si>
  <si>
    <t>https://podminky.urs.cz/item/CS_URS_2025_02/998766319</t>
  </si>
  <si>
    <t>154</t>
  </si>
  <si>
    <t>767620718.1</t>
  </si>
  <si>
    <t>Ostatní práce a doplňky při montáži oken a stěn montáž kování pákového uzávěru</t>
  </si>
  <si>
    <t>-1671947327</t>
  </si>
  <si>
    <t>Poznámka k položce:_x000d_
dodatečná montáž</t>
  </si>
  <si>
    <t>pozn. 42</t>
  </si>
  <si>
    <t>155</t>
  </si>
  <si>
    <t>54913110.1</t>
  </si>
  <si>
    <t>kování uzávěr ventilační okenní pákový s táhlem</t>
  </si>
  <si>
    <t>585874805</t>
  </si>
  <si>
    <t>156</t>
  </si>
  <si>
    <t>767-Z2</t>
  </si>
  <si>
    <t>Konstrukce v podhledu pro zavěšení houpačky</t>
  </si>
  <si>
    <t>-948822444</t>
  </si>
  <si>
    <t>Poznámka k položce:_x000d_
provedení dle PD</t>
  </si>
  <si>
    <t>Z2</t>
  </si>
  <si>
    <t>157</t>
  </si>
  <si>
    <t>767-Z3</t>
  </si>
  <si>
    <t>Záchytný systém pro rehabilitační pomůcky</t>
  </si>
  <si>
    <t>2037928773</t>
  </si>
  <si>
    <t>Z3</t>
  </si>
  <si>
    <t>771</t>
  </si>
  <si>
    <t>Podlahy z dlaždic</t>
  </si>
  <si>
    <t>158</t>
  </si>
  <si>
    <t>771121011</t>
  </si>
  <si>
    <t>Příprava podkladu před provedením dlažby nátěr penetrační na podlahu</t>
  </si>
  <si>
    <t>-1155537264</t>
  </si>
  <si>
    <t>https://podminky.urs.cz/item/CS_URS_2025_02/771121011</t>
  </si>
  <si>
    <t>159</t>
  </si>
  <si>
    <t>771121022</t>
  </si>
  <si>
    <t>Příprava podkladu před provedením dlažby broušení podlah nového podkladu betonového</t>
  </si>
  <si>
    <t>-1285798759</t>
  </si>
  <si>
    <t>https://podminky.urs.cz/item/CS_URS_2025_02/771121022</t>
  </si>
  <si>
    <t>160</t>
  </si>
  <si>
    <t>771151013</t>
  </si>
  <si>
    <t>Příprava podkladu před provedením dlažby samonivelační stěrka min. pevnosti 20 MPa, tloušťky přes 5 do 8 mm</t>
  </si>
  <si>
    <t>-1808581120</t>
  </si>
  <si>
    <t>https://podminky.urs.cz/item/CS_URS_2025_02/771151013</t>
  </si>
  <si>
    <t>161</t>
  </si>
  <si>
    <t>771161011</t>
  </si>
  <si>
    <t>Příprava podkladu před provedením dlažby montáž profilu dilatační spáry v rovině dlažby</t>
  </si>
  <si>
    <t>1953779003</t>
  </si>
  <si>
    <t>https://podminky.urs.cz/item/CS_URS_2025_02/771161011</t>
  </si>
  <si>
    <t>dilatační spáry v dlažbě - řezané</t>
  </si>
  <si>
    <t>dilatace objektová - pozn. 32</t>
  </si>
  <si>
    <t>162</t>
  </si>
  <si>
    <t>59054164</t>
  </si>
  <si>
    <t>profil dilatační s bočními díly z PVC/CPE tl 10mm</t>
  </si>
  <si>
    <t>1969637654</t>
  </si>
  <si>
    <t>26,61</t>
  </si>
  <si>
    <t>26,61*1,1 'Přepočtené koeficientem množství</t>
  </si>
  <si>
    <t>163</t>
  </si>
  <si>
    <t>771161021</t>
  </si>
  <si>
    <t>Příprava podkladu před provedením dlažby montáž profilu ukončujícího profilu pro plynulý přechod (dlažba-koberec apod.)</t>
  </si>
  <si>
    <t>911585812</t>
  </si>
  <si>
    <t>https://podminky.urs.cz/item/CS_URS_2025_02/771161021</t>
  </si>
  <si>
    <t>0,9*3+0,8</t>
  </si>
  <si>
    <t>0,8*3</t>
  </si>
  <si>
    <t>0,9*3</t>
  </si>
  <si>
    <t>164</t>
  </si>
  <si>
    <t>59054100</t>
  </si>
  <si>
    <t>profil přechodový Al s pohyblivým ramenem 8x20mm</t>
  </si>
  <si>
    <t>1551277616</t>
  </si>
  <si>
    <t>8,6</t>
  </si>
  <si>
    <t>8,6*1,1 'Přepočtené koeficientem množství</t>
  </si>
  <si>
    <t>165</t>
  </si>
  <si>
    <t>771474112</t>
  </si>
  <si>
    <t>Montáž soklů z dlaždic keramických lepených cementovým flexibilním lepidlem rovných, výšky přes 65 do 90 mm</t>
  </si>
  <si>
    <t>394700862</t>
  </si>
  <si>
    <t>https://podminky.urs.cz/item/CS_URS_2025_02/771474112</t>
  </si>
  <si>
    <t>166</t>
  </si>
  <si>
    <t>59761174.1</t>
  </si>
  <si>
    <t>sokl keramický mrazuvzdorný povrch hladký/matný tl do 10mm výšky přes do 120mm</t>
  </si>
  <si>
    <t>-1436717815</t>
  </si>
  <si>
    <t>Poznámka k položce:_x000d_
viz PD - RAKO COMPILA DSAS3864</t>
  </si>
  <si>
    <t>164,98*1,05 'Přepočtené koeficientem množství</t>
  </si>
  <si>
    <t>167</t>
  </si>
  <si>
    <t>771574414.1</t>
  </si>
  <si>
    <t>Montáž podlah keramických hladkých lepených cementovým flexibilním lepidlem přes 2 do 6 ks/m2</t>
  </si>
  <si>
    <t>1516427445</t>
  </si>
  <si>
    <t>168</t>
  </si>
  <si>
    <t>59761110</t>
  </si>
  <si>
    <t>dlažba keramická slinutá mrazuvzdorná R10/B povrch hladký/matný tl do 10mm přes 2 do 4ks/m2</t>
  </si>
  <si>
    <t>-318683038</t>
  </si>
  <si>
    <t>169</t>
  </si>
  <si>
    <t>59761108</t>
  </si>
  <si>
    <t>dlažba keramická slinutá mrazuvzdorná R10/B povrch hladký/matný tl do 10mm přes 4 do 6ks/m2</t>
  </si>
  <si>
    <t>6778957</t>
  </si>
  <si>
    <t>60,3*1,05 'Přepočtené koeficientem množství</t>
  </si>
  <si>
    <t>170</t>
  </si>
  <si>
    <t>771574416</t>
  </si>
  <si>
    <t>Montáž podlah z dlaždic keramických lepených cementovým flexibilním lepidlem hladkých, tloušťky do 10 mm přes 9 do 12 ks/m2</t>
  </si>
  <si>
    <t>-1459826923</t>
  </si>
  <si>
    <t>https://podminky.urs.cz/item/CS_URS_2025_02/771574416</t>
  </si>
  <si>
    <t>171</t>
  </si>
  <si>
    <t>59761265</t>
  </si>
  <si>
    <t>dlažba keramická slinutá mrazuvzdorná R10/B povrch hladký/matný tl přes 10 do 15mm přes 9 do 12ks/m2</t>
  </si>
  <si>
    <t>416427883</t>
  </si>
  <si>
    <t>56,6*1,1 'Přepočtené koeficientem množství</t>
  </si>
  <si>
    <t>172</t>
  </si>
  <si>
    <t>771584411</t>
  </si>
  <si>
    <t>Montáž podlah z keramické mozaiky lepené na síti lepené cementovým flexibilním lepidlem, základní prvek do 200 ks/m2</t>
  </si>
  <si>
    <t>-1062065023</t>
  </si>
  <si>
    <t>https://podminky.urs.cz/item/CS_URS_2025_02/771584411</t>
  </si>
  <si>
    <t>60*0,3*0,3</t>
  </si>
  <si>
    <t>173</t>
  </si>
  <si>
    <t>59761213</t>
  </si>
  <si>
    <t>mozaika keramická nemrazuvzdorná lepená na síti R10/A povrch hladký/matný tl do 10mm základní prvek do 200ks/m2</t>
  </si>
  <si>
    <t>-93031935</t>
  </si>
  <si>
    <t>5,4*1,1 'Přepočtené koeficientem množství</t>
  </si>
  <si>
    <t>174</t>
  </si>
  <si>
    <t>771591112</t>
  </si>
  <si>
    <t>Izolace podlahy pod dlažbu nátěrem nebo stěrkou ve dvou vrstvách</t>
  </si>
  <si>
    <t>-1859318704</t>
  </si>
  <si>
    <t>https://podminky.urs.cz/item/CS_URS_2025_02/771591112</t>
  </si>
  <si>
    <t>(obvod_hydroizol-0,8*2-0,7*2-0,8-0,7*2-0,6-0,9-6*0,8-0,9)*0,3</t>
  </si>
  <si>
    <t>175</t>
  </si>
  <si>
    <t>771591115</t>
  </si>
  <si>
    <t>Podlahy - dokončovací práce spárování silikonem</t>
  </si>
  <si>
    <t>703020675</t>
  </si>
  <si>
    <t>https://podminky.urs.cz/item/CS_URS_2025_02/771591115</t>
  </si>
  <si>
    <t>176</t>
  </si>
  <si>
    <t>771591123</t>
  </si>
  <si>
    <t>Podlahy - dokončovací práce separační provazec do pružných spar, průměru 8 mm</t>
  </si>
  <si>
    <t>-6718123</t>
  </si>
  <si>
    <t>https://podminky.urs.cz/item/CS_URS_2025_02/771591123</t>
  </si>
  <si>
    <t>177</t>
  </si>
  <si>
    <t>771591184</t>
  </si>
  <si>
    <t>Podlahy - dokončovací práce pracnější řezání dlaždic keramických rovné</t>
  </si>
  <si>
    <t>724162698</t>
  </si>
  <si>
    <t>https://podminky.urs.cz/item/CS_URS_2025_02/771591184</t>
  </si>
  <si>
    <t>výtah</t>
  </si>
  <si>
    <t>2*0,6</t>
  </si>
  <si>
    <t>1,53*2</t>
  </si>
  <si>
    <t>12,57</t>
  </si>
  <si>
    <t>5,8+3,2+9,08+3,45+3,92</t>
  </si>
  <si>
    <t>3,12+2,6+2,4+0,72+0,56+2,34+0,51+1,79</t>
  </si>
  <si>
    <t>1,03+1,73/2</t>
  </si>
  <si>
    <t>1,2+1,73</t>
  </si>
  <si>
    <t>1,1+1,73</t>
  </si>
  <si>
    <t>1,15+1,73</t>
  </si>
  <si>
    <t>1,84+2,23</t>
  </si>
  <si>
    <t>1,7+2,15</t>
  </si>
  <si>
    <t>S22A</t>
  </si>
  <si>
    <t>0,9+2*4,75</t>
  </si>
  <si>
    <t>7,61+2,28+0,15+2,8</t>
  </si>
  <si>
    <t>178</t>
  </si>
  <si>
    <t>771591241</t>
  </si>
  <si>
    <t>Izolace podlahy pod dlažbu těsnícími izolačními pásy vnitřní kout</t>
  </si>
  <si>
    <t>1872941224</t>
  </si>
  <si>
    <t>https://podminky.urs.cz/item/CS_URS_2025_02/771591241</t>
  </si>
  <si>
    <t>179</t>
  </si>
  <si>
    <t>771591242</t>
  </si>
  <si>
    <t>Izolace podlahy pod dlažbu těsnícími izolačními pásy vnější roh</t>
  </si>
  <si>
    <t>-1316468551</t>
  </si>
  <si>
    <t>https://podminky.urs.cz/item/CS_URS_2025_02/771591242</t>
  </si>
  <si>
    <t>180</t>
  </si>
  <si>
    <t>771591251</t>
  </si>
  <si>
    <t>Izolace podlahy pod dlažbu těsnícími izolačními pásy z manžety pro prostupy potrubí</t>
  </si>
  <si>
    <t>578661637</t>
  </si>
  <si>
    <t>https://podminky.urs.cz/item/CS_URS_2025_02/771591251</t>
  </si>
  <si>
    <t>181</t>
  </si>
  <si>
    <t>771591264</t>
  </si>
  <si>
    <t>Izolace podlahy pod dlažbu těsnícími izolačními pásy mezi podlahou a stěnu</t>
  </si>
  <si>
    <t>-1011461598</t>
  </si>
  <si>
    <t>https://podminky.urs.cz/item/CS_URS_2025_02/771591264</t>
  </si>
  <si>
    <t>182</t>
  </si>
  <si>
    <t>771592011</t>
  </si>
  <si>
    <t>Čištění vnitřních ploch po položení dlažby podlah nebo schodišť chemickými prostředky</t>
  </si>
  <si>
    <t>-2039702429</t>
  </si>
  <si>
    <t>https://podminky.urs.cz/item/CS_URS_2025_02/771592011</t>
  </si>
  <si>
    <t>183</t>
  </si>
  <si>
    <t>998771121</t>
  </si>
  <si>
    <t>Přesun hmot pro podlahy z dlaždic stanovený z hmotnosti přesunovaného materiálu vodorovná dopravní vzdálenost do 50 m ruční (bez užití mechanizace) v objektech výšky do 6 m</t>
  </si>
  <si>
    <t>-1178273588</t>
  </si>
  <si>
    <t>https://podminky.urs.cz/item/CS_URS_2025_02/998771121</t>
  </si>
  <si>
    <t>Podlahy povlakové</t>
  </si>
  <si>
    <t>184</t>
  </si>
  <si>
    <t>776111112</t>
  </si>
  <si>
    <t>Příprava podkladu povlakových podlah a stěn broušení podlah nového podkladu betonového</t>
  </si>
  <si>
    <t>-2092599940</t>
  </si>
  <si>
    <t>https://podminky.urs.cz/item/CS_URS_2025_02/776111112</t>
  </si>
  <si>
    <t>185</t>
  </si>
  <si>
    <t>776111311</t>
  </si>
  <si>
    <t>Příprava podkladu povlakových podlah a stěn vysátí podlah</t>
  </si>
  <si>
    <t>-899497602</t>
  </si>
  <si>
    <t>https://podminky.urs.cz/item/CS_URS_2025_02/776111311</t>
  </si>
  <si>
    <t>186</t>
  </si>
  <si>
    <t>776121321</t>
  </si>
  <si>
    <t>Příprava podkladu povlakových podlah a stěn penetrace neředěná podlah</t>
  </si>
  <si>
    <t>-682775057</t>
  </si>
  <si>
    <t>https://podminky.urs.cz/item/CS_URS_2025_02/776121321</t>
  </si>
  <si>
    <t>187</t>
  </si>
  <si>
    <t>776141113</t>
  </si>
  <si>
    <t>Příprava podkladu povlakových podlah a stěn vyrovnání samonivelační stěrkou podlah pevnosti 20 MPa, tloušťky přes 5 do 8 mm</t>
  </si>
  <si>
    <t>1922988936</t>
  </si>
  <si>
    <t>https://podminky.urs.cz/item/CS_URS_2025_02/776141113</t>
  </si>
  <si>
    <t>188</t>
  </si>
  <si>
    <t>776231111</t>
  </si>
  <si>
    <t>Montáž podlahovin z vinylu lepením lamel nebo čtverců standardním lepidlem</t>
  </si>
  <si>
    <t>1415074655</t>
  </si>
  <si>
    <t>https://podminky.urs.cz/item/CS_URS_2025_02/776231111</t>
  </si>
  <si>
    <t>189</t>
  </si>
  <si>
    <t>28411101</t>
  </si>
  <si>
    <t>podlahovina vinylová homogenní do zdravotnictví třída zátěže 34/43, hořlavost Bfl-s1 tl 2mm</t>
  </si>
  <si>
    <t>1433070537</t>
  </si>
  <si>
    <t>lišta sokl</t>
  </si>
  <si>
    <t>38,87*0,15</t>
  </si>
  <si>
    <t>241*1,05 'Přepočtené koeficientem množství</t>
  </si>
  <si>
    <t>190</t>
  </si>
  <si>
    <t>776421111</t>
  </si>
  <si>
    <t>Montáž lišt obvodových lepených</t>
  </si>
  <si>
    <t>1421811067</t>
  </si>
  <si>
    <t>https://podminky.urs.cz/item/CS_URS_2025_02/776421111</t>
  </si>
  <si>
    <t>odpočet dveří</t>
  </si>
  <si>
    <t>-0,9*4</t>
  </si>
  <si>
    <t>-0,8</t>
  </si>
  <si>
    <t>-0,8*2</t>
  </si>
  <si>
    <t>-0,9*2*3</t>
  </si>
  <si>
    <t>-0,9*3</t>
  </si>
  <si>
    <t>-0,9*2</t>
  </si>
  <si>
    <t>191</t>
  </si>
  <si>
    <t>28341071.1</t>
  </si>
  <si>
    <t>lišta soklová vinilová s HDF jádrem 15x56mm</t>
  </si>
  <si>
    <t>-350868392</t>
  </si>
  <si>
    <t>248,72</t>
  </si>
  <si>
    <t>248,72*1,05 'Přepočtené koeficientem množství</t>
  </si>
  <si>
    <t>192</t>
  </si>
  <si>
    <t>998776311</t>
  </si>
  <si>
    <t>Přesun hmot pro podlahy povlakové stanovený procentní sazbou (%) z ceny vodorovná dopravní vzdálenost do 50 m ruční (bez užití mechanizace) v objektech výšky do 6 m</t>
  </si>
  <si>
    <t>-1801179782</t>
  </si>
  <si>
    <t>https://podminky.urs.cz/item/CS_URS_2025_02/998776311</t>
  </si>
  <si>
    <t>193</t>
  </si>
  <si>
    <t>781121011</t>
  </si>
  <si>
    <t>Příprava podkladu před provedením obkladu nátěr penetrační na stěnu</t>
  </si>
  <si>
    <t>1748016811</t>
  </si>
  <si>
    <t>https://podminky.urs.cz/item/CS_URS_2025_02/781121011</t>
  </si>
  <si>
    <t>194</t>
  </si>
  <si>
    <t>781131112</t>
  </si>
  <si>
    <t>Izolace stěny pod obklad izolace nátěrem nebo stěrkou ve dvou vrstvách</t>
  </si>
  <si>
    <t>-842162357</t>
  </si>
  <si>
    <t>https://podminky.urs.cz/item/CS_URS_2025_02/781131112</t>
  </si>
  <si>
    <t>195</t>
  </si>
  <si>
    <t>781131232</t>
  </si>
  <si>
    <t>Izolace stěny pod obklad izolace těsnícími izolačními pásy pro styčné nebo dilatační spáry</t>
  </si>
  <si>
    <t>-736721725</t>
  </si>
  <si>
    <t>https://podminky.urs.cz/item/CS_URS_2025_02/781131232</t>
  </si>
  <si>
    <t>4*2,2</t>
  </si>
  <si>
    <t>2,2*2</t>
  </si>
  <si>
    <t>196</t>
  </si>
  <si>
    <t>781131251</t>
  </si>
  <si>
    <t>Izolace stěny pod obklad izolace těsnícími izolačními pásy z manžety pro prostupy potrubí</t>
  </si>
  <si>
    <t>-1688603715</t>
  </si>
  <si>
    <t>https://podminky.urs.cz/item/CS_URS_2025_02/781131251</t>
  </si>
  <si>
    <t>197</t>
  </si>
  <si>
    <t>781472221</t>
  </si>
  <si>
    <t>Montáž keramických obkladů stěn lepených cementovým flexibilním lepidlem hladkých přes 35 do 45 ks/m2</t>
  </si>
  <si>
    <t>-1620530241</t>
  </si>
  <si>
    <t>https://podminky.urs.cz/item/CS_URS_2025_02/781472221</t>
  </si>
  <si>
    <t>198</t>
  </si>
  <si>
    <t>59761716</t>
  </si>
  <si>
    <t>obklad keramický nemrazuvzdorný povrch hladký/matný tl do 10mm přes 35 do 45ks/m2</t>
  </si>
  <si>
    <t>-537582065</t>
  </si>
  <si>
    <t>Poznámka k položce:_x000d_
viz spárořez obklady_x000d_
Rako Objekt Color One</t>
  </si>
  <si>
    <t>141,61*1,05 'Přepočtené koeficientem množství</t>
  </si>
  <si>
    <t>199</t>
  </si>
  <si>
    <t>781491011</t>
  </si>
  <si>
    <t>Montáž zrcadel lepených silikonovým tmelem na podkladní omítku, plochy do 1 m2</t>
  </si>
  <si>
    <t>1347213625</t>
  </si>
  <si>
    <t>https://podminky.urs.cz/item/CS_URS_2025_02/781491011</t>
  </si>
  <si>
    <t>12*0,45*0,6</t>
  </si>
  <si>
    <t>200</t>
  </si>
  <si>
    <t>55441017</t>
  </si>
  <si>
    <t>zrcadlo lepené 450x600mm</t>
  </si>
  <si>
    <t>-742540417</t>
  </si>
  <si>
    <t>201</t>
  </si>
  <si>
    <t>781492211</t>
  </si>
  <si>
    <t>Obklad - dokončující práce montáž profilu lepeného flexibilním cementovým lepidlem rohového</t>
  </si>
  <si>
    <t>912916635</t>
  </si>
  <si>
    <t>https://podminky.urs.cz/item/CS_URS_2025_02/781492211</t>
  </si>
  <si>
    <t>S04-S06</t>
  </si>
  <si>
    <t>0,9*2+1</t>
  </si>
  <si>
    <t>10*2,02</t>
  </si>
  <si>
    <t>2,02</t>
  </si>
  <si>
    <t>umývadla místnosti</t>
  </si>
  <si>
    <t>9*2,02</t>
  </si>
  <si>
    <t>202</t>
  </si>
  <si>
    <t>19416014</t>
  </si>
  <si>
    <t>lišta ukončovací nerezová 8mm</t>
  </si>
  <si>
    <t>-1569778935</t>
  </si>
  <si>
    <t>25,02</t>
  </si>
  <si>
    <t>25,02*1,1 'Přepočtené koeficientem množství</t>
  </si>
  <si>
    <t>203</t>
  </si>
  <si>
    <t>781495115</t>
  </si>
  <si>
    <t>Obklad - dokončující práce ostatní práce spárování silikonem</t>
  </si>
  <si>
    <t>1998990293</t>
  </si>
  <si>
    <t>https://podminky.urs.cz/item/CS_URS_2025_02/781495115</t>
  </si>
  <si>
    <t>S04-06</t>
  </si>
  <si>
    <t>S18-S24</t>
  </si>
  <si>
    <t>6*4+5</t>
  </si>
  <si>
    <t>204</t>
  </si>
  <si>
    <t>781495141</t>
  </si>
  <si>
    <t>Obklad - dokončující práce průnik obkladem kruhový, bez izolace do DN 30</t>
  </si>
  <si>
    <t>-1408719792</t>
  </si>
  <si>
    <t>https://podminky.urs.cz/item/CS_URS_2025_02/781495141</t>
  </si>
  <si>
    <t>12*2</t>
  </si>
  <si>
    <t>205</t>
  </si>
  <si>
    <t>781495142</t>
  </si>
  <si>
    <t>Obklad - dokončující práce průnik obkladem kruhový, bez izolace přes DN 30 do DN 90</t>
  </si>
  <si>
    <t>2051288045</t>
  </si>
  <si>
    <t>https://podminky.urs.cz/item/CS_URS_2025_02/781495142</t>
  </si>
  <si>
    <t>2+2</t>
  </si>
  <si>
    <t>206</t>
  </si>
  <si>
    <t>781495143</t>
  </si>
  <si>
    <t>Obklad - dokončující práce průnik obkladem kruhový, bez izolace přes DN 90</t>
  </si>
  <si>
    <t>1467917052</t>
  </si>
  <si>
    <t>https://podminky.urs.cz/item/CS_URS_2025_02/781495143</t>
  </si>
  <si>
    <t>207</t>
  </si>
  <si>
    <t>781495211</t>
  </si>
  <si>
    <t>Čištění vnitřních ploch po provedení obkladu stěn chemickými prostředky</t>
  </si>
  <si>
    <t>-1987820557</t>
  </si>
  <si>
    <t>https://podminky.urs.cz/item/CS_URS_2025_02/781495211</t>
  </si>
  <si>
    <t>208</t>
  </si>
  <si>
    <t>998781201</t>
  </si>
  <si>
    <t>Přesun hmot pro obklady keramické stanovený procentní sazbou (%) z ceny vodorovná dopravní vzdálenost do 50 m základní v objektech výšky do 6 m</t>
  </si>
  <si>
    <t>1391908027</t>
  </si>
  <si>
    <t>https://podminky.urs.cz/item/CS_URS_2025_02/998781201</t>
  </si>
  <si>
    <t>Dokončovací práce - nátěry</t>
  </si>
  <si>
    <t>209</t>
  </si>
  <si>
    <t>783301313</t>
  </si>
  <si>
    <t>Příprava podkladu zámečnických konstrukcí před provedením nátěru odmaštění odmašťovačem ředidlovým</t>
  </si>
  <si>
    <t>-208443506</t>
  </si>
  <si>
    <t>https://podminky.urs.cz/item/CS_URS_2025_02/783301313</t>
  </si>
  <si>
    <t>0,8*1,97*2</t>
  </si>
  <si>
    <t>(0,8+2*1,97)*0,05</t>
  </si>
  <si>
    <t>210</t>
  </si>
  <si>
    <t>783314101</t>
  </si>
  <si>
    <t>Základní nátěr zámečnických konstrukcí jednonásobný syntetický</t>
  </si>
  <si>
    <t>1337269272</t>
  </si>
  <si>
    <t>https://podminky.urs.cz/item/CS_URS_2025_02/783314101</t>
  </si>
  <si>
    <t>3,39</t>
  </si>
  <si>
    <t>211</t>
  </si>
  <si>
    <t>783317101</t>
  </si>
  <si>
    <t>Krycí nátěr (email) zámečnických konstrukcí jednonásobný syntetický standardní</t>
  </si>
  <si>
    <t>1996874347</t>
  </si>
  <si>
    <t>https://podminky.urs.cz/item/CS_URS_2025_02/783317101</t>
  </si>
  <si>
    <t>212</t>
  </si>
  <si>
    <t>783352101</t>
  </si>
  <si>
    <t>Tmelení zámečnických konstrukcí včetně přebroušení tmelených míst, tmelem polyesterovým</t>
  </si>
  <si>
    <t>-311739876</t>
  </si>
  <si>
    <t>https://podminky.urs.cz/item/CS_URS_2025_02/783352101</t>
  </si>
  <si>
    <t>213</t>
  </si>
  <si>
    <t>783601713</t>
  </si>
  <si>
    <t>Příprava podkladu armatur a kovových potrubí před provedením nátěru potrubí do DN 50 mm odmaštěním, odmašťovačem vodou ředitelným</t>
  </si>
  <si>
    <t>-1525869092</t>
  </si>
  <si>
    <t>https://podminky.urs.cz/item/CS_URS_2025_02/783601713</t>
  </si>
  <si>
    <t>viditelné rozvody otopné soustavy</t>
  </si>
  <si>
    <t>214</t>
  </si>
  <si>
    <t>783617615</t>
  </si>
  <si>
    <t>Krycí nátěr (email) armatur a kovových potrubí potrubí do DN 50 mm dvojnásobný syntetický tepelně odolný</t>
  </si>
  <si>
    <t>1484792807</t>
  </si>
  <si>
    <t>https://podminky.urs.cz/item/CS_URS_2025_02/783617615</t>
  </si>
  <si>
    <t>350</t>
  </si>
  <si>
    <t>215</t>
  </si>
  <si>
    <t>783801201</t>
  </si>
  <si>
    <t>Příprava podkladu omítek před provedením nátěru obroušení</t>
  </si>
  <si>
    <t>873379874</t>
  </si>
  <si>
    <t>https://podminky.urs.cz/item/CS_URS_2025_02/783801201</t>
  </si>
  <si>
    <t>olejový nátěr</t>
  </si>
  <si>
    <t>(12,57+3,5+4,85)*2*2,02-1,8*2,02*2-0,8*1,97*4-0,9*1,97*3-1,1*2</t>
  </si>
  <si>
    <t>(0,48*2+0,5*2+0,5*4+0,5+0,58)*2,02</t>
  </si>
  <si>
    <t>(5,68+0,74+1,8)*2,02-0,7*1,97*2-0,8*1,97*2-0,92*2,02</t>
  </si>
  <si>
    <t>(3,68+1,2)*2*2,02-(1,2+1,25)*1,27-0,8*1,97</t>
  </si>
  <si>
    <t>(0,9*2+0,1+0,125+0,1+1,2+1,135+0,48)*2,02-0,7*1,97*2-0,8*1,97</t>
  </si>
  <si>
    <t>S07,S09,12</t>
  </si>
  <si>
    <t>(43,81-12,57-0,48+1,8)*2*2,02-1,8*2,02*2-0,8*1,97-0,9*1,97*6-0,7*2,02-1,19*2,02*2</t>
  </si>
  <si>
    <t>2,77*4*2,02-1,18*(2,02-1,94)*4</t>
  </si>
  <si>
    <t>S08,10,11,13,14,15</t>
  </si>
  <si>
    <t>(2,62+3,77)*2*2,02-0,9*1,97-1,18*(2,02-1,92)*2-(0,65+0,905)*2,02</t>
  </si>
  <si>
    <t>(2,62+3,51)*2*2,02-0,9*1,97-1,18*(2,02-1,92)*1-1,05*2,02</t>
  </si>
  <si>
    <t>(2,62+5,12)*2*2,02-0,9*1,97-1,18*(2,02-1,92)*4-1,05*2,02</t>
  </si>
  <si>
    <t>(2,62+3,2)*2*2,02-0,9*1,97-1,16*(2,02-1,92)*2-(0,65+0,975)*2,02</t>
  </si>
  <si>
    <t>(2,62*2*+1,0*2)*2,02-0,7*1,97*2-0,8*2,02-0,8*1,97</t>
  </si>
  <si>
    <t>(2,81+3,87)*2*2,02-0,8*1,97-1,33*(2,02-1,95)*2</t>
  </si>
  <si>
    <t>(0,3+0,1+0,56+2,4-0,8+0,72+1,79+0,72+0,51*2+(3,12*2-2,6)+2,34*2-1,29-0,9-0,8)*2,02</t>
  </si>
  <si>
    <t>(1,73+6,42)*2*2,02-0,8*2*1,97-0,6*1,97</t>
  </si>
  <si>
    <t>S19,20,21,22</t>
  </si>
  <si>
    <t>(1,73*3+1,2+1,1+1,15)*2*2,02-0,8*1,97*3</t>
  </si>
  <si>
    <t>(2,23+2,84)*2*2,02-0,8*1,97</t>
  </si>
  <si>
    <t>(1,55+0,15+0,1+(2,28+0,15)*2+0,1+1,1)*2,02-0,9*1,97</t>
  </si>
  <si>
    <t>(1,55+2,28)*2*2,02-0,8*2,02-(1,55+0,6+0,95+0,3)*1,5</t>
  </si>
  <si>
    <t>((3,45+0,45)*2+(3,23+0,3)*2+0,4*2)*2,02-1,3*(2,02-1,4)*2</t>
  </si>
  <si>
    <t>S27,28,30</t>
  </si>
  <si>
    <t>(5,27+1,6+9,07+3,69+1,5)*2*2,02-0,8*1,97*2-0,9*1,97*5+0,5*2*2,02</t>
  </si>
  <si>
    <t>3,69*2*2,02-1,16*(2,02-1,33)*2</t>
  </si>
  <si>
    <t>S29,31,32,33</t>
  </si>
  <si>
    <t>(3,38+3,54)*2*2,02-0,9*1,97-1,16*(2,02-1,33)*2</t>
  </si>
  <si>
    <t>(1,97+3,54)*2*2,02-0,8*1,97-1,16*(2,02-1,33)*1</t>
  </si>
  <si>
    <t>(3,3+3,54)*2*2,02-0,9*1,97-1,16*(2,02-1,33)*2</t>
  </si>
  <si>
    <t>(3,35+3,54)*2*2,02-0,9*1,97-1,16*(2,02-1,33)*2</t>
  </si>
  <si>
    <t>(9,11+5,19)*2*2,02+(0,5*2+2,07)*2,02-0,75*2,02-0,9*1,97*2-1,16*(2,02-1,33)*5</t>
  </si>
  <si>
    <t>(4,54+6,34)*2*2,02+0,58*2*2,02-0,875*2,02-0,9*1,97-1,32*(2,02-1,37)*1</t>
  </si>
  <si>
    <t>216</t>
  </si>
  <si>
    <t>783801401</t>
  </si>
  <si>
    <t>Příprava podkladu omítek před provedením nátěru ometení</t>
  </si>
  <si>
    <t>-493799758</t>
  </si>
  <si>
    <t>https://podminky.urs.cz/item/CS_URS_2025_02/783801401</t>
  </si>
  <si>
    <t>217</t>
  </si>
  <si>
    <t>783823134</t>
  </si>
  <si>
    <t>Penetrační nátěr omítek hladkých omítek hladkých, zrnitých tenkovrstvých nebo štukových stupně členitosti 1 a 2 sol-silikátový</t>
  </si>
  <si>
    <t>-506529931</t>
  </si>
  <si>
    <t>https://podminky.urs.cz/item/CS_URS_2025_02/783823134</t>
  </si>
  <si>
    <t>218</t>
  </si>
  <si>
    <t>783827424</t>
  </si>
  <si>
    <t>Krycí (ochranný) nátěr omítek dvojnásobný hladkých omítek hladkých, zrnitých tenkovrstvých nebo štukových stupně členitosti 1 a 2 sol-silikátový</t>
  </si>
  <si>
    <t>1500273279</t>
  </si>
  <si>
    <t>https://podminky.urs.cz/item/CS_URS_2025_02/783827424</t>
  </si>
  <si>
    <t xml:space="preserve">Poznámka k položce:_x000d_
omyvatelný  nátěr s ekvivalentní difúzní tloušťkou povrchové úpravy sd &lt; 0,2m.</t>
  </si>
  <si>
    <t>219</t>
  </si>
  <si>
    <t>783822211</t>
  </si>
  <si>
    <t>Vyrovnání omítek před provedením nátěru celoplošné, tloušťky do 3 mm, stěrkou vápennou</t>
  </si>
  <si>
    <t>-398775203</t>
  </si>
  <si>
    <t>https://podminky.urs.cz/item/CS_URS_2025_02/783822211</t>
  </si>
  <si>
    <t>220</t>
  </si>
  <si>
    <t>783897611</t>
  </si>
  <si>
    <t>Krycí (ochranný) nátěr omítek Příplatek k cenám za provádění barevného nátěru v odstínu středně sytém dvojnásobného</t>
  </si>
  <si>
    <t>794708327</t>
  </si>
  <si>
    <t>https://podminky.urs.cz/item/CS_URS_2025_02/783897611</t>
  </si>
  <si>
    <t>784</t>
  </si>
  <si>
    <t>Dokončovací práce - malby a tapety</t>
  </si>
  <si>
    <t>221</t>
  </si>
  <si>
    <t>784111011</t>
  </si>
  <si>
    <t>Obroušení podkladu omítky v místnostech výšky do 3,80 m</t>
  </si>
  <si>
    <t>-1859683843</t>
  </si>
  <si>
    <t>https://podminky.urs.cz/item/CS_URS_2025_02/784111011</t>
  </si>
  <si>
    <t>omítka nová</t>
  </si>
  <si>
    <t>oprava omítek</t>
  </si>
  <si>
    <t>705,9</t>
  </si>
  <si>
    <t>222</t>
  </si>
  <si>
    <t>784121001</t>
  </si>
  <si>
    <t>Oškrabání malby v místnostech výšky do 3,80 m</t>
  </si>
  <si>
    <t>-1174630432</t>
  </si>
  <si>
    <t>https://podminky.urs.cz/item/CS_URS_2025_02/784121001</t>
  </si>
  <si>
    <t>346,7</t>
  </si>
  <si>
    <t>223</t>
  </si>
  <si>
    <t>784171101</t>
  </si>
  <si>
    <t>Zakrytí nemalovaných ploch (materiál ve specifikaci) včetně pozdějšího odkrytí podlah</t>
  </si>
  <si>
    <t>-1880794730</t>
  </si>
  <si>
    <t>https://podminky.urs.cz/item/CS_URS_2025_02/784171101</t>
  </si>
  <si>
    <t>224</t>
  </si>
  <si>
    <t>784171111</t>
  </si>
  <si>
    <t>Zakrytí nemalovaných ploch (materiál ve specifikaci) včetně pozdějšího odkrytí svislých ploch např. stěn, oken, dveří v místnostech výšky do 3,80</t>
  </si>
  <si>
    <t>457212603</t>
  </si>
  <si>
    <t>https://podminky.urs.cz/item/CS_URS_2025_02/784171111</t>
  </si>
  <si>
    <t>0,74*0,76*2</t>
  </si>
  <si>
    <t>1,16*0,76*10</t>
  </si>
  <si>
    <t>0,55*0,78*2</t>
  </si>
  <si>
    <t>1,33*0,75*2</t>
  </si>
  <si>
    <t>1,17*1,35*4</t>
  </si>
  <si>
    <t>1,3*1,35*2</t>
  </si>
  <si>
    <t>1,16*1,35*14</t>
  </si>
  <si>
    <t>1,32*1,325</t>
  </si>
  <si>
    <t>1,1*2</t>
  </si>
  <si>
    <t>0,7*1,9+1,19*1,9*2</t>
  </si>
  <si>
    <t>obvod_dlazba_sokl*0,1</t>
  </si>
  <si>
    <t>225</t>
  </si>
  <si>
    <t>28323153</t>
  </si>
  <si>
    <t>fólie pro malířské potřeby samolepicí 0,5mx100m</t>
  </si>
  <si>
    <t>1940414210</t>
  </si>
  <si>
    <t>212,46</t>
  </si>
  <si>
    <t>673,31*1,05 'Přepočtené koeficientem množství</t>
  </si>
  <si>
    <t>226</t>
  </si>
  <si>
    <t>784181101</t>
  </si>
  <si>
    <t>Penetrace podkladu jednonásobná základní akrylátová bezbarvá v místnostech výšky do 3,80 m</t>
  </si>
  <si>
    <t>1943500650</t>
  </si>
  <si>
    <t>https://podminky.urs.cz/item/CS_URS_2025_02/784181101</t>
  </si>
  <si>
    <t>SDK příčky</t>
  </si>
  <si>
    <t>pricka_sdk*2</t>
  </si>
  <si>
    <t>-obklad_vni_umyv</t>
  </si>
  <si>
    <t>strop</t>
  </si>
  <si>
    <t>227</t>
  </si>
  <si>
    <t>784211101</t>
  </si>
  <si>
    <t>Malby z malířských směsí oděruvzdorných za mokra dvojnásobné, bílé za mokra oděruvzdorné výborně v místnostech výšky do 3,80 m</t>
  </si>
  <si>
    <t>1352169045</t>
  </si>
  <si>
    <t>https://podminky.urs.cz/item/CS_URS_2025_02/784211101</t>
  </si>
  <si>
    <t>787</t>
  </si>
  <si>
    <t>Dokončovací práce - zasklívání</t>
  </si>
  <si>
    <t>228</t>
  </si>
  <si>
    <t>787911125</t>
  </si>
  <si>
    <t>Zasklívání - ostatní práce montáž fólie na sklo protisluneční (UV)</t>
  </si>
  <si>
    <t>-295197418</t>
  </si>
  <si>
    <t>https://podminky.urs.cz/item/CS_URS_2025_02/787911125</t>
  </si>
  <si>
    <t>pozn. 43</t>
  </si>
  <si>
    <t>1,16*0,75*10</t>
  </si>
  <si>
    <t>229</t>
  </si>
  <si>
    <t>63479020</t>
  </si>
  <si>
    <t>fólie na sklo tepelně izolační zelená 70%</t>
  </si>
  <si>
    <t>-432771678</t>
  </si>
  <si>
    <t>12,68</t>
  </si>
  <si>
    <t>12,68*1,02 'Přepočtené koeficientem množství</t>
  </si>
  <si>
    <t>230</t>
  </si>
  <si>
    <t>998787311</t>
  </si>
  <si>
    <t>Přesun hmot pro zasklívání stanovený procentní sazbou (%) z ceny vodorovná dopravní vzdálenost do 50 m ručně (bez užití mechanizace) v objektech výšky do 6 m</t>
  </si>
  <si>
    <t>-811489036</t>
  </si>
  <si>
    <t>https://podminky.urs.cz/item/CS_URS_2025_02/998787311</t>
  </si>
  <si>
    <t>san_delka_600</t>
  </si>
  <si>
    <t>délka injektáží tl. zdi do 600 cm</t>
  </si>
  <si>
    <t>47,37</t>
  </si>
  <si>
    <t>san_delka_750</t>
  </si>
  <si>
    <t>délka injektáží tl. zdi do 750 cm</t>
  </si>
  <si>
    <t>157,68</t>
  </si>
  <si>
    <t>3 - SO 01 - Sanační opatření</t>
  </si>
  <si>
    <t>Soupis:</t>
  </si>
  <si>
    <t>1 - Sanační omítky a injektážní práce</t>
  </si>
  <si>
    <t xml:space="preserve">      31 - Zdi pozemních staveb</t>
  </si>
  <si>
    <t xml:space="preserve">      997 -  Přesun sutě</t>
  </si>
  <si>
    <t>HZS - Hodinové zúčtovací sazby</t>
  </si>
  <si>
    <t>Zdi pozemních staveb</t>
  </si>
  <si>
    <t>319202134</t>
  </si>
  <si>
    <t>Dodatečná izolace cihelného zdiva nízkotlakou injektáží jednořadovou mikroemulzí, tloušťka zdiva přes 450 do 600 mm</t>
  </si>
  <si>
    <t>-846254255</t>
  </si>
  <si>
    <t>https://podminky.urs.cz/item/CS_URS_2025_02/319202134</t>
  </si>
  <si>
    <t>319202135</t>
  </si>
  <si>
    <t>Dodatečná izolace cihelného zdiva nízkotlakou injektáží jednořadovou mikroemulzí, tloušťka zdiva přes 600 do 750 mm</t>
  </si>
  <si>
    <t>1981513210</t>
  </si>
  <si>
    <t>https://podminky.urs.cz/item/CS_URS_2025_02/319202135</t>
  </si>
  <si>
    <t>-485358978</t>
  </si>
  <si>
    <t>612316121</t>
  </si>
  <si>
    <t>Omítka sanační vápenná vnitřních ploch jednovrstvá jednovrstvá, tloušťky do 20 mm nanášená ručně svislých konstrukcí stěn</t>
  </si>
  <si>
    <t>643185629</t>
  </si>
  <si>
    <t>https://podminky.urs.cz/item/CS_URS_2025_02/612316121</t>
  </si>
  <si>
    <t>612328131</t>
  </si>
  <si>
    <t>Sanační štuk vnitřních ploch tloušťky do 3 mm svislých konstrukcí stěn</t>
  </si>
  <si>
    <t>738093481</t>
  </si>
  <si>
    <t>https://podminky.urs.cz/item/CS_URS_2025_02/612328131</t>
  </si>
  <si>
    <t>978013191</t>
  </si>
  <si>
    <t>Otlučení vápenných nebo vápenocementových omítek vnitřních ploch stěn s vyškrabáním spar, s očištěním zdiva, v rozsahu přes 50 do 100 %</t>
  </si>
  <si>
    <t>1036697108</t>
  </si>
  <si>
    <t>https://podminky.urs.cz/item/CS_URS_2025_02/978013191</t>
  </si>
  <si>
    <t xml:space="preserve"> Přesun sutě</t>
  </si>
  <si>
    <t>-1141376699</t>
  </si>
  <si>
    <t>-261679710</t>
  </si>
  <si>
    <t>-1059158631</t>
  </si>
  <si>
    <t>823284720</t>
  </si>
  <si>
    <t>11,49*22 'Přepočtené koeficientem množství</t>
  </si>
  <si>
    <t>1159939501</t>
  </si>
  <si>
    <t>-82614086</t>
  </si>
  <si>
    <t>-1933876009</t>
  </si>
  <si>
    <t>HZS</t>
  </si>
  <si>
    <t>Hodinové zúčtovací sazby</t>
  </si>
  <si>
    <t>HZS1302</t>
  </si>
  <si>
    <t>Hodinové zúčtovací sazby profesí HSV provádění konstrukcí zedník specialista</t>
  </si>
  <si>
    <t>hod</t>
  </si>
  <si>
    <t>512</t>
  </si>
  <si>
    <t>1862250768</t>
  </si>
  <si>
    <t>https://podminky.urs.cz/item/CS_URS_2025_02/HZS1302</t>
  </si>
  <si>
    <t>detekce stávajících rozvodů</t>
  </si>
  <si>
    <t>HZS2212</t>
  </si>
  <si>
    <t>Hodinové zúčtovací sazby profesí PSV provádění stavebních instalací instalatér odborný</t>
  </si>
  <si>
    <t>22759155</t>
  </si>
  <si>
    <t>https://podminky.urs.cz/item/CS_URS_2025_02/HZS2212</t>
  </si>
  <si>
    <t>HZS2232</t>
  </si>
  <si>
    <t>Hodinové zúčtovací sazby profesí PSV provádění stavebních instalací elektrikář odborný</t>
  </si>
  <si>
    <t>473175029</t>
  </si>
  <si>
    <t>https://podminky.urs.cz/item/CS_URS_2025_02/HZS2232</t>
  </si>
  <si>
    <t>chod_bour</t>
  </si>
  <si>
    <t xml:space="preserve">okapový chodník bourání </t>
  </si>
  <si>
    <t>107,6</t>
  </si>
  <si>
    <t>chod_novy</t>
  </si>
  <si>
    <t>okapový chodník nový</t>
  </si>
  <si>
    <t>90,44</t>
  </si>
  <si>
    <t>obrub_nov</t>
  </si>
  <si>
    <t>okapový obrubník nový</t>
  </si>
  <si>
    <t>59,94</t>
  </si>
  <si>
    <t>vyko_del_vyska109</t>
  </si>
  <si>
    <t>délka hrany výkopu 109 cm u objektu</t>
  </si>
  <si>
    <t>44,07</t>
  </si>
  <si>
    <t>vyko_del_vyska150</t>
  </si>
  <si>
    <t>délka hrany výkopu 150 cm u objektu</t>
  </si>
  <si>
    <t>33,93</t>
  </si>
  <si>
    <t>zlab_novy</t>
  </si>
  <si>
    <t>odtokový žlab nový</t>
  </si>
  <si>
    <t>4 - SO 02 - Venkovní úpravy</t>
  </si>
  <si>
    <t>1 - Okapový chodník a svislé hydroizolace</t>
  </si>
  <si>
    <t xml:space="preserve">    1 - Zemní práce</t>
  </si>
  <si>
    <t xml:space="preserve">      11 - Zemní práce - přípravné a přidružené práce</t>
  </si>
  <si>
    <t xml:space="preserve">      13 - Zemní práce - hloubené vykopávky</t>
  </si>
  <si>
    <t xml:space="preserve">      15 - Zajištění výkopu, násypu a svahu</t>
  </si>
  <si>
    <t xml:space="preserve">      16 - Zemní práce - přemístění výkopku</t>
  </si>
  <si>
    <t xml:space="preserve">      17 - Konstrukce ze zemin</t>
  </si>
  <si>
    <t xml:space="preserve">      18 - Zemní práce - povrchové úpravy terénu</t>
  </si>
  <si>
    <t xml:space="preserve">      38 - Různé svislé a kompletní konstrukce</t>
  </si>
  <si>
    <t xml:space="preserve">    5 - Komunikace pozemní</t>
  </si>
  <si>
    <t xml:space="preserve">      56 - Podkladní vrstvy komunikací, letišť a ploch</t>
  </si>
  <si>
    <t xml:space="preserve">    8 - Trubní vedení</t>
  </si>
  <si>
    <t xml:space="preserve">      87 - Potrubí z trub plastických a skleněných</t>
  </si>
  <si>
    <t xml:space="preserve">      91 - Doplňující práce na komunikaci</t>
  </si>
  <si>
    <t xml:space="preserve">      93 - Dokončovací konstrukce a práce inženýrských staveb</t>
  </si>
  <si>
    <t xml:space="preserve">    721 - Zdravotechnika - vnitřní kanalizace</t>
  </si>
  <si>
    <t>Zemní práce</t>
  </si>
  <si>
    <t>Zemní práce - přípravné a přidružené práce</t>
  </si>
  <si>
    <t>113107122</t>
  </si>
  <si>
    <t>Odstranění podkladů nebo krytů ručně s přemístěním hmot na skládku na vzdálenost do 3 m nebo s naložením na dopravní prostředek z kameniva hrubého drceného, o tl. vrstvy přes 100 do 200 mm</t>
  </si>
  <si>
    <t>-762423379</t>
  </si>
  <si>
    <t>https://podminky.urs.cz/item/CS_URS_2025_02/113107122</t>
  </si>
  <si>
    <t>113107136</t>
  </si>
  <si>
    <t>Odstranění podkladů nebo krytů ručně s přemístěním hmot na skládku na vzdálenost do 3 m nebo s naložením na dopravní prostředek z betonu vyztuženého sítěmi, o tl. vrstvy přes 100 do 150 mm</t>
  </si>
  <si>
    <t>1145438292</t>
  </si>
  <si>
    <t>https://podminky.urs.cz/item/CS_URS_2025_02/113107136</t>
  </si>
  <si>
    <t>119001405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</si>
  <si>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plastového, jmenovité světlosti DN do 200 mm</t>
  </si>
  <si>
    <t>181328419</t>
  </si>
  <si>
    <t>https://podminky.urs.cz/item/CS_URS_2025_02/119001405</t>
  </si>
  <si>
    <t>dle PD</t>
  </si>
  <si>
    <t>Zemní práce - hloubené vykopávky</t>
  </si>
  <si>
    <t>132212222</t>
  </si>
  <si>
    <t>Hloubení zapažených rýh šířky přes 800 do 2 000 mm ručně s urovnáním dna do předepsaného profilu a spádu v hornině třídy těžitelnosti I skupiny 3 nesoudržných</t>
  </si>
  <si>
    <t>-1962515659</t>
  </si>
  <si>
    <t>https://podminky.urs.cz/item/CS_URS_2025_02/132212222</t>
  </si>
  <si>
    <t>ruční výkop u objektu, kolem jímací soustavy, dno výkopu</t>
  </si>
  <si>
    <t>vyko_del_vyska109*0,2*1,09</t>
  </si>
  <si>
    <t>vyko_del_vyska109*0,8*0,2</t>
  </si>
  <si>
    <t>vyko_del_vyska150*0,2*1,5</t>
  </si>
  <si>
    <t>vyko_del_vyska150*0,8*0,2</t>
  </si>
  <si>
    <t>132212332</t>
  </si>
  <si>
    <t>Hloubení nezapažených rýh šířky přes 800 do 2 000 mm ručně s urovnáním dna do předepsaného profilu a spádu v hornině třídy těžitelnosti I skupiny 3 nesoudržných</t>
  </si>
  <si>
    <t>1960807663</t>
  </si>
  <si>
    <t>https://podminky.urs.cz/item/CS_URS_2025_02/132212332</t>
  </si>
  <si>
    <t>2,75*0,8*1,5</t>
  </si>
  <si>
    <t>-0,6*0,9*1,1</t>
  </si>
  <si>
    <t>0,9*0,8*1,5</t>
  </si>
  <si>
    <t>19,24*0,8*1,5</t>
  </si>
  <si>
    <t>3,485*0,8*1,5</t>
  </si>
  <si>
    <t>0,8*0,8*1,5</t>
  </si>
  <si>
    <t>(1,5+2,39)*0,8*1,5</t>
  </si>
  <si>
    <t>2,75*1,12*1,5/2</t>
  </si>
  <si>
    <t>19,24*0,65*1,5/2</t>
  </si>
  <si>
    <t>3,485*0,7*1,5/2</t>
  </si>
  <si>
    <t>0,8*0,7*1,5/2</t>
  </si>
  <si>
    <t>2,39*0,8*1,5/2</t>
  </si>
  <si>
    <t>8,06*0,8*1,09</t>
  </si>
  <si>
    <t>(1,45+0,935+0,65)*0,8*1,09</t>
  </si>
  <si>
    <t>2,31*0,8*1,09</t>
  </si>
  <si>
    <t>(26,15-0,65)*0,8*1,09</t>
  </si>
  <si>
    <t>1,44*0,8*1,09</t>
  </si>
  <si>
    <t>0,65*0,65*1,09</t>
  </si>
  <si>
    <t>4,23*0,8*1,09</t>
  </si>
  <si>
    <t>1,26*0,8*1,09</t>
  </si>
  <si>
    <t>8,06*0,65*1,09/2</t>
  </si>
  <si>
    <t>(0,65*2+0,935)*0,65*1,09/2</t>
  </si>
  <si>
    <t>2,12*0,65*1,09/2</t>
  </si>
  <si>
    <t>26,315*0,65*1,09/2</t>
  </si>
  <si>
    <t>0,65*0,65*1,09/2</t>
  </si>
  <si>
    <t>1,87*0,65*1,09/2</t>
  </si>
  <si>
    <t>(1,44+4,23-0,8)*1,26*1,09/2</t>
  </si>
  <si>
    <t>odpočet ruční výkop 1</t>
  </si>
  <si>
    <t>-32,27</t>
  </si>
  <si>
    <t>Zajištění výkopu, násypu a svahu</t>
  </si>
  <si>
    <t>151101201</t>
  </si>
  <si>
    <t>Zřízení pažení stěn výkopu bez rozepření nebo vzepření příložné, hloubky do 4 m</t>
  </si>
  <si>
    <t>-1512540332</t>
  </si>
  <si>
    <t>https://podminky.urs.cz/item/CS_URS_2025_02/151101201</t>
  </si>
  <si>
    <t>vyko_del_vyska150*1,7</t>
  </si>
  <si>
    <t>151101211</t>
  </si>
  <si>
    <t>Odstranění pažení stěn výkopu bez rozepření nebo vzepření s uložením pažin na vzdálenost do 3 m od okraje výkopu příložné, hloubky do 4 m</t>
  </si>
  <si>
    <t>-161571304</t>
  </si>
  <si>
    <t>https://podminky.urs.cz/item/CS_URS_2025_02/151101211</t>
  </si>
  <si>
    <t>151101201.1</t>
  </si>
  <si>
    <t>Atypické jednostranné kotvení v úrovni terénu (např.ocelovými lanky a trny z betonářské výztuže)</t>
  </si>
  <si>
    <t>1443654783</t>
  </si>
  <si>
    <t>Poznámka k položce:_x000d_
Uvažováno pažení stěn v rozsahu vyčíslené plochy. V případě zjištění soudržných zemin bude účtováno dle skutečného rozsahu použití.</t>
  </si>
  <si>
    <t>Zemní práce - přemístění výkopku</t>
  </si>
  <si>
    <t>162211311</t>
  </si>
  <si>
    <t>Vodorovné přemístění výkopku nebo sypaniny stavebním kolečkem s vyprázdněním kolečka na hromady nebo do dopravního prostředku na vzdálenost do 10 m z horniny třídy těžitelnosti I, skupiny 1 až 3</t>
  </si>
  <si>
    <t>1760061482</t>
  </si>
  <si>
    <t>https://podminky.urs.cz/item/CS_URS_2025_02/162211311</t>
  </si>
  <si>
    <t>32,27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</si>
  <si>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</si>
  <si>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</si>
  <si>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1923719133</t>
  </si>
  <si>
    <t>https://podminky.urs.cz/item/CS_URS_2025_02/162351103</t>
  </si>
  <si>
    <t>odvoz výkopku na mezideponii a zpět na zpětný zásyp</t>
  </si>
  <si>
    <t>78,18</t>
  </si>
  <si>
    <t>110,45*2 'Přepočtené koeficientem množství</t>
  </si>
  <si>
    <t>167111101</t>
  </si>
  <si>
    <t>Nakládání, skládání a překládání neulehlého výkopku nebo sypaniny ručně nakládání, z hornin třídy těžitelnosti I, skupiny 1 až 3</t>
  </si>
  <si>
    <t>-1874673001</t>
  </si>
  <si>
    <t>https://podminky.urs.cz/item/CS_URS_2025_02/167111101</t>
  </si>
  <si>
    <t>nakládání z mezideponie na zpětný zásyp</t>
  </si>
  <si>
    <t>Konstrukce ze zemin</t>
  </si>
  <si>
    <t>174151102</t>
  </si>
  <si>
    <t>Zásyp sypaninou z jakékoliv horniny strojně s uložením výkopku ve vrstvách se zhutněním v prostorách s omezeným pohybem stroje s urovnáním povrchu zásypu</t>
  </si>
  <si>
    <t>818140811</t>
  </si>
  <si>
    <t>https://podminky.urs.cz/item/CS_URS_2025_02/174151102</t>
  </si>
  <si>
    <t>174111109</t>
  </si>
  <si>
    <t>Zásyp sypaninou z jakékoliv horniny ručně Příplatek k ceně za prohození sypaniny sítem</t>
  </si>
  <si>
    <t>-282885530</t>
  </si>
  <si>
    <t>https://podminky.urs.cz/item/CS_URS_2025_02/174111109</t>
  </si>
  <si>
    <t>Zemní práce - povrchové úpravy terénu</t>
  </si>
  <si>
    <t>181912112</t>
  </si>
  <si>
    <t>Úprava pláně vyrovnáním výškových rozdílů ručně v hornině třídy těžitelnosti I skupiny 3 se zhutněním</t>
  </si>
  <si>
    <t>841716585</t>
  </si>
  <si>
    <t>https://podminky.urs.cz/item/CS_URS_2025_02/181912112</t>
  </si>
  <si>
    <t>zlab_novy*0,4</t>
  </si>
  <si>
    <t>Různé svislé a kompletní konstrukce</t>
  </si>
  <si>
    <t>382413111.1</t>
  </si>
  <si>
    <t>Demontáž a zpětné osazení jímky na vodu</t>
  </si>
  <si>
    <t>-1733348773</t>
  </si>
  <si>
    <t>Poznámka k položce:_x000d_
vlastní kalkulace zhotovitele</t>
  </si>
  <si>
    <t>pozn. 68</t>
  </si>
  <si>
    <t>Komunikace pozemní</t>
  </si>
  <si>
    <t>Podkladní vrstvy komunikací, letišť a ploch</t>
  </si>
  <si>
    <t>564851011</t>
  </si>
  <si>
    <t>Podklad ze štěrkodrti ŠD s rozprostřením a zhutněním plochy jednotlivě do 100 m2, po zhutnění tl. 150 mm</t>
  </si>
  <si>
    <t>466902383</t>
  </si>
  <si>
    <t>https://podminky.urs.cz/item/CS_URS_2025_02/564851011</t>
  </si>
  <si>
    <t>622325102</t>
  </si>
  <si>
    <t>Oprava vápenocementové omítky vnějších ploch stupně členitosti 1 hladké stěn, v rozsahu opravované plochy přes 10 do 30%</t>
  </si>
  <si>
    <t>-1742563950</t>
  </si>
  <si>
    <t>https://podminky.urs.cz/item/CS_URS_2025_02/622325102</t>
  </si>
  <si>
    <t>vyko_del_vyska109*1,2</t>
  </si>
  <si>
    <t>vyko_del_vyska150*1,61</t>
  </si>
  <si>
    <t>631311125</t>
  </si>
  <si>
    <t>Mazanina z betonu prostého bez zvýšených nároků na prostředí tl. přes 80 do 120 mm tř. C 20/25</t>
  </si>
  <si>
    <t>646311603</t>
  </si>
  <si>
    <t>https://podminky.urs.cz/item/CS_URS_2025_02/631311125</t>
  </si>
  <si>
    <t>chod_novy*0,1</t>
  </si>
  <si>
    <t>631319012</t>
  </si>
  <si>
    <t>Příplatek k cenám mazanin za úpravu povrchu mazaniny přehlazením, mazanina tl. přes 80 do 120 mm</t>
  </si>
  <si>
    <t>-183444689</t>
  </si>
  <si>
    <t>https://podminky.urs.cz/item/CS_URS_2025_02/631319012</t>
  </si>
  <si>
    <t>631319173</t>
  </si>
  <si>
    <t>Příplatek k cenám mazanin za stržení povrchu spodní vrstvy mazaniny latí před vložením výztuže nebo pletiva pro tl. obou vrstev mazaniny přes 80 do 120 mm</t>
  </si>
  <si>
    <t>-928937633</t>
  </si>
  <si>
    <t>https://podminky.urs.cz/item/CS_URS_2025_02/631319173</t>
  </si>
  <si>
    <t>1369584797</t>
  </si>
  <si>
    <t>KARI 150/150/4 - á 1,351kg/m2</t>
  </si>
  <si>
    <t>chod_novy*1,351/1000</t>
  </si>
  <si>
    <t>0,12*1,2 'Přepočtené koeficientem množství</t>
  </si>
  <si>
    <t>634112113</t>
  </si>
  <si>
    <t>Obvodová dilatace mezi stěnou a mazaninou nebo potěrem podlahovým páskem z pěnového PE tl. do 10 mm, výšky 80 mm</t>
  </si>
  <si>
    <t>-1702381838</t>
  </si>
  <si>
    <t>https://podminky.urs.cz/item/CS_URS_2025_02/634112113</t>
  </si>
  <si>
    <t>-531226426</t>
  </si>
  <si>
    <t>637311122</t>
  </si>
  <si>
    <t>Okapový chodník z obrubníků betonových chodníkových, se zalitím spár cementovou maltou do lože z betonu prostého, z obrubníků stojatých</t>
  </si>
  <si>
    <t>1891543081</t>
  </si>
  <si>
    <t>https://podminky.urs.cz/item/CS_URS_2025_02/637311122</t>
  </si>
  <si>
    <t>Trubní vedení</t>
  </si>
  <si>
    <t>Potrubí z trub plastických a skleněných</t>
  </si>
  <si>
    <t>871263121</t>
  </si>
  <si>
    <t>Montáž kanalizačního potrubí z tvrdého PVC-U hladkého plnostěnného tuhost SN 8 DN 110</t>
  </si>
  <si>
    <t>137819355</t>
  </si>
  <si>
    <t>https://podminky.urs.cz/item/CS_URS_2025_02/871263121</t>
  </si>
  <si>
    <t>úprava u svodů</t>
  </si>
  <si>
    <t>15*1</t>
  </si>
  <si>
    <t>28611113</t>
  </si>
  <si>
    <t>trubka kanalizační PVC DN 110x1000mm SN4</t>
  </si>
  <si>
    <t>-118834190</t>
  </si>
  <si>
    <t>877260330</t>
  </si>
  <si>
    <t>Montáž tvarovek na kanalizačním plastovém potrubí z PP nebo PVC-U hladkého plnostěnného spojek nebo redukcí DN 100</t>
  </si>
  <si>
    <t>-372297775</t>
  </si>
  <si>
    <t>https://podminky.urs.cz/item/CS_URS_2025_02/877260330</t>
  </si>
  <si>
    <t>28617232</t>
  </si>
  <si>
    <t>spojka přesuvná kanalizační PP třívrstvá DN 100</t>
  </si>
  <si>
    <t>-309310182</t>
  </si>
  <si>
    <t>87 - R</t>
  </si>
  <si>
    <t>Výměna poškozených částí dešťové a splaškové kanalizace</t>
  </si>
  <si>
    <t>kl</t>
  </si>
  <si>
    <t>633895981</t>
  </si>
  <si>
    <t xml:space="preserve">Poznámka k položce:_x000d_
předběžný odhad pr opravu dešťové a splaškové kanalizace </t>
  </si>
  <si>
    <t>Doplňující práce na komunikaci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</si>
  <si>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</si>
  <si>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</si>
  <si>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-1349050077</t>
  </si>
  <si>
    <t>https://podminky.urs.cz/item/CS_URS_2025_02/916231213</t>
  </si>
  <si>
    <t>59217044</t>
  </si>
  <si>
    <t>obrubník parkový betonový 1000x80x250mm přírodní</t>
  </si>
  <si>
    <t>-1747789169</t>
  </si>
  <si>
    <t>59,94*1,02 'Přepočtené koeficientem množství</t>
  </si>
  <si>
    <t>919111112</t>
  </si>
  <si>
    <t>Řezání dilatačních spár v čerstvém cementobetonovém krytu příčných nebo podélných, šířky 4 mm, hloubky přes 60 do 80 mm</t>
  </si>
  <si>
    <t>1173276456</t>
  </si>
  <si>
    <t>https://podminky.urs.cz/item/CS_URS_2025_02/919111112</t>
  </si>
  <si>
    <t>dilatace chodníku po 3 m</t>
  </si>
  <si>
    <t>3*1</t>
  </si>
  <si>
    <t>3,651+2,03</t>
  </si>
  <si>
    <t>26,99/3*1</t>
  </si>
  <si>
    <t>1,141</t>
  </si>
  <si>
    <t>1,66</t>
  </si>
  <si>
    <t>1,2</t>
  </si>
  <si>
    <t>18,44/3*1,0</t>
  </si>
  <si>
    <t>919121122</t>
  </si>
  <si>
    <t>Utěsnění dilatačních spár zálivkou za studena v cementobetonovém nebo živičném krytu včetně adhezního nátěru s těsnicím profilem pod zálivkou, pro komůrky šířky 15 mm, hloubky 30 mm</t>
  </si>
  <si>
    <t>1464923730</t>
  </si>
  <si>
    <t>https://podminky.urs.cz/item/CS_URS_2025_02/919121122</t>
  </si>
  <si>
    <t>29,83</t>
  </si>
  <si>
    <t>919735123</t>
  </si>
  <si>
    <t>Řezání stávajícího betonového krytu nebo podkladu hloubky přes 100 do 150 mm</t>
  </si>
  <si>
    <t>-1052419040</t>
  </si>
  <si>
    <t>https://podminky.urs.cz/item/CS_URS_2025_02/919735123</t>
  </si>
  <si>
    <t>pracovní řezy</t>
  </si>
  <si>
    <t>1,35*4</t>
  </si>
  <si>
    <t>1,92</t>
  </si>
  <si>
    <t>1,4*3</t>
  </si>
  <si>
    <t>1,53</t>
  </si>
  <si>
    <t>1,365*3</t>
  </si>
  <si>
    <t>1,34*5</t>
  </si>
  <si>
    <t>1,96</t>
  </si>
  <si>
    <t>Dokončovací konstrukce a práce inženýrských staveb</t>
  </si>
  <si>
    <t>721219621</t>
  </si>
  <si>
    <t>Podlahové vpusti montáž dvorních vtoků ostatních typů DN 110/160</t>
  </si>
  <si>
    <t>-42507033</t>
  </si>
  <si>
    <t>https://podminky.urs.cz/item/CS_URS_2025_02/721219621</t>
  </si>
  <si>
    <t>59223150</t>
  </si>
  <si>
    <t>vpusť dvorní polymerbetonová B125 300x300mm litinový rošt</t>
  </si>
  <si>
    <t>-614051634</t>
  </si>
  <si>
    <t>935112111</t>
  </si>
  <si>
    <t>Osazení betonového příkopového žlabu s vyplněním a zatřením spár cementovou maltou s ložem tl. 100 mm z betonu prostého z betonových příkopových tvárnic šířky do 500 mm</t>
  </si>
  <si>
    <t>1015228533</t>
  </si>
  <si>
    <t>https://podminky.urs.cz/item/CS_URS_2025_02/935112111</t>
  </si>
  <si>
    <t>59227032</t>
  </si>
  <si>
    <t>žlab betonový koncový do dlažby 1000x300x100mm</t>
  </si>
  <si>
    <t>2012733044</t>
  </si>
  <si>
    <t>59227030</t>
  </si>
  <si>
    <t>žlab betonový průběžný do dlažby 1000x300x100mm</t>
  </si>
  <si>
    <t>-1647951548</t>
  </si>
  <si>
    <t>-5</t>
  </si>
  <si>
    <t>54,94*1,15 'Přepočtené koeficientem množství</t>
  </si>
  <si>
    <t>-377764478</t>
  </si>
  <si>
    <t>978036141</t>
  </si>
  <si>
    <t>Otlučení cementových omítek vnějších ploch s vyškrabáním spar zdiva a s očištěním povrchu, v rozsahu přes 20 do 30 %</t>
  </si>
  <si>
    <t>706042045</t>
  </si>
  <si>
    <t>https://podminky.urs.cz/item/CS_URS_2025_02/978036141</t>
  </si>
  <si>
    <t>-1359067226</t>
  </si>
  <si>
    <t>997006002</t>
  </si>
  <si>
    <t>Úprava stavebního odpadu třídění strojové</t>
  </si>
  <si>
    <t>-388558551</t>
  </si>
  <si>
    <t>https://podminky.urs.cz/item/CS_URS_2025_02/997006002</t>
  </si>
  <si>
    <t>997013111</t>
  </si>
  <si>
    <t>Vnitrostaveništní doprava suti a vybouraných hmot vodorovně do 50 m s naložením základní pro budovy a haly výšky do 6 m</t>
  </si>
  <si>
    <t>-1923965998</t>
  </si>
  <si>
    <t>https://podminky.urs.cz/item/CS_URS_2025_02/997013111</t>
  </si>
  <si>
    <t>-508544387</t>
  </si>
  <si>
    <t>838096380</t>
  </si>
  <si>
    <t>92,26*20 'Přepočtené koeficientem množství</t>
  </si>
  <si>
    <t>-1739034205</t>
  </si>
  <si>
    <t>cihelná suť, omítka</t>
  </si>
  <si>
    <t>24,082</t>
  </si>
  <si>
    <t>ostatní suť</t>
  </si>
  <si>
    <t>0,151</t>
  </si>
  <si>
    <t>997221615</t>
  </si>
  <si>
    <t>Poplatek za uložení stavebního odpadu na skládce (skládkovné) z prostého betonu zatříděného do Katalogu odpadů pod kódem 17 01 01</t>
  </si>
  <si>
    <t>268931366</t>
  </si>
  <si>
    <t>https://podminky.urs.cz/item/CS_URS_2025_02/997221615</t>
  </si>
  <si>
    <t>35,77</t>
  </si>
  <si>
    <t>997221645</t>
  </si>
  <si>
    <t>-1201283054</t>
  </si>
  <si>
    <t>https://podminky.urs.cz/item/CS_URS_2025_02/997221645</t>
  </si>
  <si>
    <t>asfaltová izolace</t>
  </si>
  <si>
    <t>1,183</t>
  </si>
  <si>
    <t>997221655</t>
  </si>
  <si>
    <t>Poplatek za uložení stavebního odpadu na skládce (skládkovné) zeminy a kamení zatříděného do Katalogu odpadů pod kódem 17 05 04</t>
  </si>
  <si>
    <t>-727792286</t>
  </si>
  <si>
    <t>https://podminky.urs.cz/item/CS_URS_2025_02/997221655</t>
  </si>
  <si>
    <t>92,39</t>
  </si>
  <si>
    <t>-24,082</t>
  </si>
  <si>
    <t>-0,151</t>
  </si>
  <si>
    <t>beton</t>
  </si>
  <si>
    <t>-35,77</t>
  </si>
  <si>
    <t>-1,183</t>
  </si>
  <si>
    <t>-686385465</t>
  </si>
  <si>
    <t>200555701</t>
  </si>
  <si>
    <t>711112001</t>
  </si>
  <si>
    <t>Provedení izolace proti zemní vlhkosti natěradly a tmely za studena na ploše svislé S jednonásobným nátěrem penetračním</t>
  </si>
  <si>
    <t>-620391189</t>
  </si>
  <si>
    <t>https://podminky.urs.cz/item/CS_URS_2025_02/711112001</t>
  </si>
  <si>
    <t>1587447099</t>
  </si>
  <si>
    <t>Poznámka k položce:_x000d_
Spotřeba 0,3-0,4kg/m2</t>
  </si>
  <si>
    <t>107,51*0,0004 'Přepočtené koeficientem množství</t>
  </si>
  <si>
    <t>711132101</t>
  </si>
  <si>
    <t>Provedení izolace proti zemní vlhkosti pásy na sucho AIP nebo tkaniny na ploše svislé S</t>
  </si>
  <si>
    <t>545064369</t>
  </si>
  <si>
    <t>https://podminky.urs.cz/item/CS_URS_2025_02/711132101</t>
  </si>
  <si>
    <t>69311068</t>
  </si>
  <si>
    <t>geotextilie netkaná separační, ochranná, filtrační, drenážní PP 300g/m2</t>
  </si>
  <si>
    <t>-323421965</t>
  </si>
  <si>
    <t>107,51*1,221 'Přepočtené koeficientem množství</t>
  </si>
  <si>
    <t>711142559</t>
  </si>
  <si>
    <t>Provedení izolace proti zemní vlhkosti pásy přitavením NAIP na ploše svislé S</t>
  </si>
  <si>
    <t>966048943</t>
  </si>
  <si>
    <t>https://podminky.urs.cz/item/CS_URS_2025_02/711142559</t>
  </si>
  <si>
    <t>107,51*2 'Přepočtené koeficientem množství</t>
  </si>
  <si>
    <t>62853004</t>
  </si>
  <si>
    <t>pás asfaltový natavitelný modifikovaný SBS s vložkou ze skleněné tkaniny a spalitelnou PE fólií nebo jemnozrnným minerálním posypem na horním povrchu tl 4,0mm</t>
  </si>
  <si>
    <t>-890570228</t>
  </si>
  <si>
    <t>107,51*1,16 'Přepočtené koeficientem množství</t>
  </si>
  <si>
    <t>-374619085</t>
  </si>
  <si>
    <t>711142821</t>
  </si>
  <si>
    <t>Odstranění izolace proti vodě, vlhkosti a plynům z přitavených pásů NAIP z plochy svislé S dvouvrstvé</t>
  </si>
  <si>
    <t>-482156173</t>
  </si>
  <si>
    <t>https://podminky.urs.cz/item/CS_URS_2025_02/711142821</t>
  </si>
  <si>
    <t>711161274</t>
  </si>
  <si>
    <t>Provedení izolace proti zemní vlhkosti nopovou fólií na ploše svislé S výška nopu do 20 mm</t>
  </si>
  <si>
    <t>-2088285969</t>
  </si>
  <si>
    <t>https://podminky.urs.cz/item/CS_URS_2025_02/711161274</t>
  </si>
  <si>
    <t>28323010</t>
  </si>
  <si>
    <t>fólie profilovaná (nopová) drenážní HDPE s výškou nopů 20mm</t>
  </si>
  <si>
    <t>1029529259</t>
  </si>
  <si>
    <t>711161383</t>
  </si>
  <si>
    <t>Izolace proti zemní vlhkosti a beztlakové vodě nopovými fóliemi ostatní ukončení izolace lištou</t>
  </si>
  <si>
    <t>-464766783</t>
  </si>
  <si>
    <t>https://podminky.urs.cz/item/CS_URS_2025_02/711161383</t>
  </si>
  <si>
    <t>-1354318503</t>
  </si>
  <si>
    <t>-1002577345</t>
  </si>
  <si>
    <t>721</t>
  </si>
  <si>
    <t>Zdravotechnika - vnitřní kanalizace</t>
  </si>
  <si>
    <t>721171915</t>
  </si>
  <si>
    <t>Opravy odpadního potrubí plastového propojení dosavadního potrubí DN 110</t>
  </si>
  <si>
    <t>410132811</t>
  </si>
  <si>
    <t>https://podminky.urs.cz/item/CS_URS_2025_02/721171915</t>
  </si>
  <si>
    <t>721242804</t>
  </si>
  <si>
    <t>Demontáž lapačů střešních splavenin DN 125</t>
  </si>
  <si>
    <t>-855533051</t>
  </si>
  <si>
    <t>https://podminky.urs.cz/item/CS_URS_2025_02/721242804</t>
  </si>
  <si>
    <t>721249115</t>
  </si>
  <si>
    <t>Lapače střešních splavenin montáž lapačů střešních splavenin ostatních typů polypropylenových DN 110</t>
  </si>
  <si>
    <t>821993175</t>
  </si>
  <si>
    <t>https://podminky.urs.cz/item/CS_URS_2025_02/721249115</t>
  </si>
  <si>
    <t>56231163</t>
  </si>
  <si>
    <t>lapač střešních splavenin se zápachovou klapkou a lapacím košem DN 125/110</t>
  </si>
  <si>
    <t>-70849136</t>
  </si>
  <si>
    <t>721290111</t>
  </si>
  <si>
    <t>Zkouška těsnosti kanalizace v objektech vodou do DN 125</t>
  </si>
  <si>
    <t>-2109672499</t>
  </si>
  <si>
    <t>https://podminky.urs.cz/item/CS_URS_2025_02/721290111</t>
  </si>
  <si>
    <t>10*0,5</t>
  </si>
  <si>
    <t>998721311</t>
  </si>
  <si>
    <t>Přesun hmot pro vnitřní kanalizaci stanovený procentní sazbou (%) z ceny vodorovná dopravní vzdálenost do 50 m ruční (bez užití mechanizace) v objektech výšky do 6 m</t>
  </si>
  <si>
    <t>-1435432975</t>
  </si>
  <si>
    <t>https://podminky.urs.cz/item/CS_URS_2025_02/998721311</t>
  </si>
  <si>
    <t>998721319</t>
  </si>
  <si>
    <t>Přesun hmot pro vnitřní kanalizaci stanovený procentní sazbou (%) z ceny vodorovná dopravní vzdálenost do 50 m Příplatek k cenám za ruční zvětšený přesun přes vymezenou vodorovnou dopravní vzdálenost za každých dalších započatých 50 m</t>
  </si>
  <si>
    <t>-542556503</t>
  </si>
  <si>
    <t>https://podminky.urs.cz/item/CS_URS_2025_02/998721319</t>
  </si>
  <si>
    <t>741410021</t>
  </si>
  <si>
    <t>Montáž uzemňovacího vedení s upevněním, propojením a připojením pomocí svorek v zemi s izolací spojů pásku průřezu do 120 mm2 v městské zástavbě</t>
  </si>
  <si>
    <t>1209475809</t>
  </si>
  <si>
    <t>https://podminky.urs.cz/item/CS_URS_2025_02/741410021</t>
  </si>
  <si>
    <t>výměna poškozené části hromosvodu</t>
  </si>
  <si>
    <t>35442062</t>
  </si>
  <si>
    <t>pás zemnící 30x4mm FeZn</t>
  </si>
  <si>
    <t>kg</t>
  </si>
  <si>
    <t>-1138055787</t>
  </si>
  <si>
    <t>20*0,95 'Přepočtené koeficientem množství</t>
  </si>
  <si>
    <t>741420022</t>
  </si>
  <si>
    <t>Montáž hromosvodného vedení svorek se 3 a více šrouby</t>
  </si>
  <si>
    <t>1684197419</t>
  </si>
  <si>
    <t>https://podminky.urs.cz/item/CS_URS_2025_02/741420022</t>
  </si>
  <si>
    <t>35441986</t>
  </si>
  <si>
    <t>svorka odbočovací a spojovací pro pásek 30x4mm, FeZn</t>
  </si>
  <si>
    <t>1482753593</t>
  </si>
  <si>
    <t>741820011</t>
  </si>
  <si>
    <t>Měření zemních odporů zemnicí sítě délky pásku do 100 m</t>
  </si>
  <si>
    <t>-1103698392</t>
  </si>
  <si>
    <t>https://podminky.urs.cz/item/CS_URS_2025_02/741820011</t>
  </si>
  <si>
    <t>998741311</t>
  </si>
  <si>
    <t>Přesun hmot pro silnoproud stanovený procentní sazbou (%) z ceny vodorovná dopravní vzdálenost do 50 m ruční (bez užití mechanizace) v objektech výšky do 6 m</t>
  </si>
  <si>
    <t>1444227901</t>
  </si>
  <si>
    <t>https://podminky.urs.cz/item/CS_URS_2025_02/998741311</t>
  </si>
  <si>
    <t>764001901</t>
  </si>
  <si>
    <t>Napojení na stávající klempířské konstrukce délky spoje do 0,5 m</t>
  </si>
  <si>
    <t>905250436</t>
  </si>
  <si>
    <t>https://podminky.urs.cz/item/CS_URS_2025_02/764001901</t>
  </si>
  <si>
    <t>odtok žlabu</t>
  </si>
  <si>
    <t>764004861</t>
  </si>
  <si>
    <t>Demontáž klempířských konstrukcí svodu do suti</t>
  </si>
  <si>
    <t>1100034120</t>
  </si>
  <si>
    <t>https://podminky.urs.cz/item/CS_URS_2025_02/764004861</t>
  </si>
  <si>
    <t>6*0,5</t>
  </si>
  <si>
    <t>764548324</t>
  </si>
  <si>
    <t>Svod z titanzinkového lesklého válcovaného plechu včetně objímek, kolen a odskoků kruhový, průměru 120 mm</t>
  </si>
  <si>
    <t>-1456650463</t>
  </si>
  <si>
    <t>https://podminky.urs.cz/item/CS_URS_2025_02/764548324</t>
  </si>
  <si>
    <t>svody</t>
  </si>
  <si>
    <t>1,6</t>
  </si>
  <si>
    <t>998764311</t>
  </si>
  <si>
    <t>Přesun hmot pro konstrukce klempířské stanovený procentní sazbou (%) z ceny vodorovná dopravní vzdálenost do 50 m ruční (bez užtití mechanizace) v objektech výšky do 6 m</t>
  </si>
  <si>
    <t>1692841189</t>
  </si>
  <si>
    <t>https://podminky.urs.cz/item/CS_URS_2025_02/998764311</t>
  </si>
  <si>
    <t>998764319</t>
  </si>
  <si>
    <t>Přesun hmot pro konstrukce klempířské stanovený procentní sazbou (%) z ceny vodorovná dopravní vzdálenost do 50 m Příplatek k cenám za ruční zvětšený přesun přes vymezenou vodorovnou dopravní vzdálenost za každých dalších započatých 50 m</t>
  </si>
  <si>
    <t>-1048599672</t>
  </si>
  <si>
    <t>https://podminky.urs.cz/item/CS_URS_2025_02/998764319</t>
  </si>
  <si>
    <t>767531211</t>
  </si>
  <si>
    <t>Montáž vstupních čisticích zón z rohoží kovových nebo plastových plochy do 0,5 m2</t>
  </si>
  <si>
    <t>-1642651334</t>
  </si>
  <si>
    <t>https://podminky.urs.cz/item/CS_URS_2025_02/767531211</t>
  </si>
  <si>
    <t>55347001.1</t>
  </si>
  <si>
    <t>rošt podlahový lisovaný žárově zinkovaný velikost 30/2mm 500x900mm</t>
  </si>
  <si>
    <t>-765164842</t>
  </si>
  <si>
    <t>Poznámka k položce:_x000d_
rošt anglický dvorek</t>
  </si>
  <si>
    <t>998767311</t>
  </si>
  <si>
    <t>Přesun hmot pro zámečnické konstrukce stanovený procentní sazbou (%) z ceny vodorovná dopravní vzdálenost do 50 m ruční (bez užití mechanizace) v objektech výšky do 6 m</t>
  </si>
  <si>
    <t>1166501069</t>
  </si>
  <si>
    <t>https://podminky.urs.cz/item/CS_URS_2025_02/998767311</t>
  </si>
  <si>
    <t>998767319</t>
  </si>
  <si>
    <t>Přesun hmot pro zámečnické konstrukce stanovený procentní sazbou (%) z ceny vodorovná dopravní vzdálenost do 50 m Příplatek k cenám za ruční zvětšený přesun přes vymezenou vodorovnou dopravní vzdálenost za každých dalších započatých 50 m</t>
  </si>
  <si>
    <t>-631253010</t>
  </si>
  <si>
    <t>https://podminky.urs.cz/item/CS_URS_2025_02/998767319</t>
  </si>
  <si>
    <t>5 - ZTI</t>
  </si>
  <si>
    <t>1 - Vodovod</t>
  </si>
  <si>
    <t xml:space="preserve">    722 - Zdravotechnika - vnitřní vodovod</t>
  </si>
  <si>
    <t xml:space="preserve">    727 - Zdravotechnika - protipožární ochrana</t>
  </si>
  <si>
    <t>612135101</t>
  </si>
  <si>
    <t>Hrubá výplň rýh maltou jakékoli šířky rýhy ve stěnách</t>
  </si>
  <si>
    <t>-1342318235</t>
  </si>
  <si>
    <t>https://podminky.urs.cz/item/CS_URS_2025_02/612135101</t>
  </si>
  <si>
    <t>88*0,05</t>
  </si>
  <si>
    <t>91*0,08</t>
  </si>
  <si>
    <t>1051140697</t>
  </si>
  <si>
    <t>974031132</t>
  </si>
  <si>
    <t>Vysekání rýh ve zdivu cihelném na maltu vápennou nebo vápenocementovou do hl. 50 mm a šířky do 70 mm</t>
  </si>
  <si>
    <t>1878137807</t>
  </si>
  <si>
    <t>https://podminky.urs.cz/item/CS_URS_2025_02/974031132</t>
  </si>
  <si>
    <t>974031153</t>
  </si>
  <si>
    <t>Vysekání rýh ve zdivu cihelném na maltu vápennou nebo vápenocementovou do hl. 100 mm a šířky do 100 mm</t>
  </si>
  <si>
    <t>50824307</t>
  </si>
  <si>
    <t>https://podminky.urs.cz/item/CS_URS_2025_02/974031153</t>
  </si>
  <si>
    <t>287725091</t>
  </si>
  <si>
    <t>912415167</t>
  </si>
  <si>
    <t>2,3*2 'Přepočtené koeficientem množství</t>
  </si>
  <si>
    <t>-1786350483</t>
  </si>
  <si>
    <t>429971397</t>
  </si>
  <si>
    <t>2,3*20 'Přepočtené koeficientem množství</t>
  </si>
  <si>
    <t>-1456182784</t>
  </si>
  <si>
    <t>2,28</t>
  </si>
  <si>
    <t>-0,137</t>
  </si>
  <si>
    <t>209812500</t>
  </si>
  <si>
    <t>0,137</t>
  </si>
  <si>
    <t>232938151</t>
  </si>
  <si>
    <t>711747288</t>
  </si>
  <si>
    <t>Provedení detailů pásy přitavením opracování trubních prostupů na pevnou a volnou přírubu s dotěsněním tmelem, průměru do 200 mm</t>
  </si>
  <si>
    <t>-1337606519</t>
  </si>
  <si>
    <t>https://podminky.urs.cz/item/CS_URS_2025_02/711747288</t>
  </si>
  <si>
    <t>28342010.1</t>
  </si>
  <si>
    <t>manžeta těsnící pro prostupy hydroizolací uzavřená kruhová vnitřní průměr 11-35</t>
  </si>
  <si>
    <t>409319671</t>
  </si>
  <si>
    <t>998711311</t>
  </si>
  <si>
    <t>Přesun hmot pro izolace proti vodě, vlhkosti a plynům stanovený procentní sazbou (%) z ceny vodorovná dopravní vzdálenost do 50 m ruční (bez užití mechanizace) v objektech výšky do 6 m</t>
  </si>
  <si>
    <t>-882453860</t>
  </si>
  <si>
    <t>https://podminky.urs.cz/item/CS_URS_2025_02/998711311</t>
  </si>
  <si>
    <t>998711319</t>
  </si>
  <si>
    <t>Přesun hmot pro izolace proti vodě, vlhkosti a plynům stanovený procentní sazbou (%) z ceny vodorovná dopravní vzdálenost do 50 m Příplatek k cenám za ruční zvětšený přesun přes vymezenou vodorovnou dopravní vzdálenost za každých dalších započatých 50 m</t>
  </si>
  <si>
    <t>-2029659804</t>
  </si>
  <si>
    <t>https://podminky.urs.cz/item/CS_URS_2025_02/998711319</t>
  </si>
  <si>
    <t>722</t>
  </si>
  <si>
    <t>Zdravotechnika - vnitřní vodovod</t>
  </si>
  <si>
    <t>722130234</t>
  </si>
  <si>
    <t>Potrubí z ocelových trubek pozinkovaných závitových svařovaných běžných DN 32</t>
  </si>
  <si>
    <t>-1549851549</t>
  </si>
  <si>
    <t>https://podminky.urs.cz/item/CS_URS_2025_02/722130234</t>
  </si>
  <si>
    <t>722130237</t>
  </si>
  <si>
    <t>Potrubí z ocelových trubek pozinkovaných závitových svařovaných běžných DN 65</t>
  </si>
  <si>
    <t>533171268</t>
  </si>
  <si>
    <t>https://podminky.urs.cz/item/CS_URS_2025_02/722130237</t>
  </si>
  <si>
    <t>722170804</t>
  </si>
  <si>
    <t>Demontáž rozvodů vody z plastů přes 25 do Ø 50 mm</t>
  </si>
  <si>
    <t>684895309</t>
  </si>
  <si>
    <t>https://podminky.urs.cz/item/CS_URS_2025_02/722170804</t>
  </si>
  <si>
    <t>722171912</t>
  </si>
  <si>
    <t>Odříznutí trubky nebo tvarovky u rozvodů vody z plastů D přes 16 do 20 mm</t>
  </si>
  <si>
    <t>22298963</t>
  </si>
  <si>
    <t>https://podminky.urs.cz/item/CS_URS_2025_02/722171912</t>
  </si>
  <si>
    <t>722171913</t>
  </si>
  <si>
    <t>Odříznutí trubky nebo tvarovky u rozvodů vody z plastů D přes 20 do 25 mm</t>
  </si>
  <si>
    <t>710003566</t>
  </si>
  <si>
    <t>https://podminky.urs.cz/item/CS_URS_2025_02/722171913</t>
  </si>
  <si>
    <t>722171914</t>
  </si>
  <si>
    <t>Odříznutí trubky nebo tvarovky u rozvodů vody z plastů D přes 25 do 32 mm</t>
  </si>
  <si>
    <t>-1190337623</t>
  </si>
  <si>
    <t>https://podminky.urs.cz/item/CS_URS_2025_02/722171914</t>
  </si>
  <si>
    <t>722175002</t>
  </si>
  <si>
    <t>Potrubí z trubek polypropylenových spojovaných svařováním z vícevrstvého PP-RCT s hliníkovou fólií S3,2 (PN 16) D 20/2,8</t>
  </si>
  <si>
    <t>105764130</t>
  </si>
  <si>
    <t>https://podminky.urs.cz/item/CS_URS_2025_02/722175002</t>
  </si>
  <si>
    <t>722175003</t>
  </si>
  <si>
    <t>Potrubí z trubek polypropylenových spojovaných svařováním z vícevrstvého PP-RCT s hliníkovou fólií S3,2 (PN 16) D 25/3,5</t>
  </si>
  <si>
    <t>-355342906</t>
  </si>
  <si>
    <t>https://podminky.urs.cz/item/CS_URS_2025_02/722175003</t>
  </si>
  <si>
    <t>722175004</t>
  </si>
  <si>
    <t>Potrubí z trubek polypropylenových spojovaných svařováním z vícevrstvého PP-RCT s hliníkovou fólií S3,2 (PN 16) D 32/4,4</t>
  </si>
  <si>
    <t>1680629310</t>
  </si>
  <si>
    <t>https://podminky.urs.cz/item/CS_URS_2025_02/722175004</t>
  </si>
  <si>
    <t>722181126</t>
  </si>
  <si>
    <t>Ochrana potrubí zvuk tlumícími objímkami DN přes 25 do 50 mm</t>
  </si>
  <si>
    <t>450758515</t>
  </si>
  <si>
    <t>https://podminky.urs.cz/item/CS_URS_2025_02/722181126</t>
  </si>
  <si>
    <t>722181127</t>
  </si>
  <si>
    <t>Ochrana potrubí zvuk tlumícími objímkami DN přes 50 do 100 mm</t>
  </si>
  <si>
    <t>-1787870732</t>
  </si>
  <si>
    <t>https://podminky.urs.cz/item/CS_URS_2025_02/722181127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</si>
  <si>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</si>
  <si>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</si>
  <si>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-1014714785</t>
  </si>
  <si>
    <t>https://podminky.urs.cz/item/CS_URS_2025_02/722181231</t>
  </si>
  <si>
    <t>130,9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</si>
  <si>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</si>
  <si>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</si>
  <si>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757739184</t>
  </si>
  <si>
    <t>https://podminky.urs.cz/item/CS_URS_2025_02/722181232</t>
  </si>
  <si>
    <t>47,3</t>
  </si>
  <si>
    <t>722181251</t>
  </si>
  <si>
    <t>Ochrana potrubí termoizolačními trubicemi z pěnového polyetylenu PE přilepenými v příčných a podélných spojích, tloušťky izolace přes 20 do 25 mm, vnitřního průměru izolace DN do 22 mm</t>
  </si>
  <si>
    <t>1090734631</t>
  </si>
  <si>
    <t>https://podminky.urs.cz/item/CS_URS_2025_02/722181251</t>
  </si>
  <si>
    <t>167,2</t>
  </si>
  <si>
    <t>722181252</t>
  </si>
  <si>
    <t>Ochrana potrubí termoizolačními trubicemi z pěnového polyetylenu PE přilepenými v příčných a podélných spojích, tloušťky izolace přes 20 do 25 mm, vnitřního průměru izolace DN přes 22 do 45 mm</t>
  </si>
  <si>
    <t>455599941</t>
  </si>
  <si>
    <t>https://podminky.urs.cz/item/CS_URS_2025_02/722181252</t>
  </si>
  <si>
    <t>3,3</t>
  </si>
  <si>
    <t>722190401</t>
  </si>
  <si>
    <t>Zřízení přípojek na potrubí vyvedení a upevnění výpustek do DN 25</t>
  </si>
  <si>
    <t>-777750973</t>
  </si>
  <si>
    <t>https://podminky.urs.cz/item/CS_URS_2025_02/722190401</t>
  </si>
  <si>
    <t>722220161</t>
  </si>
  <si>
    <t>Armatury s jedním závitem nástěnky plastové (PPR) PN 20 (SDR 6) DN 20 x G 1/2" (nástěnný komplet)</t>
  </si>
  <si>
    <t>1843616346</t>
  </si>
  <si>
    <t>https://podminky.urs.cz/item/CS_URS_2025_02/722220161</t>
  </si>
  <si>
    <t>722220211</t>
  </si>
  <si>
    <t>Armatury s jedním závitem přechodové tvarovky PPR, PN 20 (SDR 6) s kovovým závitem vnitřním kolena 90° D 20 x G 1/2"</t>
  </si>
  <si>
    <t>-1457631665</t>
  </si>
  <si>
    <t>https://podminky.urs.cz/item/CS_URS_2025_02/722220211</t>
  </si>
  <si>
    <t>722220212</t>
  </si>
  <si>
    <t>Armatury s jedním závitem přechodové tvarovky PPR, PN 20 (SDR 6) s kovovým závitem vnitřním kolena 90° D 25 x G 3/4"</t>
  </si>
  <si>
    <t>1694594756</t>
  </si>
  <si>
    <t>https://podminky.urs.cz/item/CS_URS_2025_02/722220212</t>
  </si>
  <si>
    <t>722220213</t>
  </si>
  <si>
    <t>Armatury s jedním závitem přechodové tvarovky PPR, PN 20 (SDR 6) s kovovým závitem vnitřním kolena 90° D 32 x G 1"</t>
  </si>
  <si>
    <t>-698223264</t>
  </si>
  <si>
    <t>https://podminky.urs.cz/item/CS_URS_2025_02/722220213</t>
  </si>
  <si>
    <t>722220221</t>
  </si>
  <si>
    <t>Armatury s jedním závitem přechodové tvarovky PPR, PN 20 (SDR 6) s kovovým závitem vnitřním T - kusy D 20 x G 1/2" x D 20</t>
  </si>
  <si>
    <t>1268462407</t>
  </si>
  <si>
    <t>https://podminky.urs.cz/item/CS_URS_2025_02/722220221</t>
  </si>
  <si>
    <t>722220222</t>
  </si>
  <si>
    <t>Armatury s jedním závitem přechodové tvarovky PPR, PN 20 (SDR 6) s kovovým závitem vnitřním T - kusy D 25 x G 3/4" x D 25</t>
  </si>
  <si>
    <t>-699613261</t>
  </si>
  <si>
    <t>https://podminky.urs.cz/item/CS_URS_2025_02/722220222</t>
  </si>
  <si>
    <t>722220223</t>
  </si>
  <si>
    <t>Armatury s jedním závitem přechodové tvarovky PPR, PN 20 (SDR 6) s kovovým závitem vnitřním T - kusy D 32 x G 1" x D 32</t>
  </si>
  <si>
    <t>219868717</t>
  </si>
  <si>
    <t>https://podminky.urs.cz/item/CS_URS_2025_02/722220223</t>
  </si>
  <si>
    <t>722220851</t>
  </si>
  <si>
    <t>Demontáž armatur závitových s jedním závitem do G 3/4</t>
  </si>
  <si>
    <t>1584452405</t>
  </si>
  <si>
    <t>https://podminky.urs.cz/item/CS_URS_2025_02/722220851</t>
  </si>
  <si>
    <t>722231141</t>
  </si>
  <si>
    <t>Armatury se dvěma závity ventily pojistné rohové G 1/2"</t>
  </si>
  <si>
    <t>1764408658</t>
  </si>
  <si>
    <t>https://podminky.urs.cz/item/CS_URS_2025_02/722231141</t>
  </si>
  <si>
    <t>722232122</t>
  </si>
  <si>
    <t>Armatury se dvěma závity kulové kohouty PN 42 do 185 °C plnoprůtokové vnitřní závit G 1/2"</t>
  </si>
  <si>
    <t>225551188</t>
  </si>
  <si>
    <t>https://podminky.urs.cz/item/CS_URS_2025_02/722232122</t>
  </si>
  <si>
    <t>722232123</t>
  </si>
  <si>
    <t>Armatury se dvěma závity kulové kohouty PN 42 do 185 °C plnoprůtokové vnitřní závit G 3/4"</t>
  </si>
  <si>
    <t>1944918541</t>
  </si>
  <si>
    <t>https://podminky.urs.cz/item/CS_URS_2025_02/722232123</t>
  </si>
  <si>
    <t>722239101</t>
  </si>
  <si>
    <t>Armatury se dvěma závity montáž vodovodních armatur se dvěma závity ostatních typů G 1/2"</t>
  </si>
  <si>
    <t>1536452455</t>
  </si>
  <si>
    <t>https://podminky.urs.cz/item/CS_URS_2025_02/722239101</t>
  </si>
  <si>
    <t>28654312</t>
  </si>
  <si>
    <t>koleno 90° PPR s kovovým vnějším závitem D 20x1/2"</t>
  </si>
  <si>
    <t>-839840074</t>
  </si>
  <si>
    <t>55121267</t>
  </si>
  <si>
    <t>ventil pojistný rohový 1/2"x2,5</t>
  </si>
  <si>
    <t>-180130352</t>
  </si>
  <si>
    <t>28654142</t>
  </si>
  <si>
    <t>nátrubek PPR D 20mm</t>
  </si>
  <si>
    <t>-1553967980</t>
  </si>
  <si>
    <t>722239102</t>
  </si>
  <si>
    <t>Armatury se dvěma závity montáž vodovodních armatur se dvěma závity ostatních typů G 3/4"</t>
  </si>
  <si>
    <t>-1808528934</t>
  </si>
  <si>
    <t>https://podminky.urs.cz/item/CS_URS_2025_02/722239102</t>
  </si>
  <si>
    <t>28654298</t>
  </si>
  <si>
    <t>přechodka PPR s vnějším kovovým závitem D 25x3/4"</t>
  </si>
  <si>
    <t>2049506488</t>
  </si>
  <si>
    <t>28654297</t>
  </si>
  <si>
    <t>přechodka PPR s vnějším kovovým závitem D 20x3/4"</t>
  </si>
  <si>
    <t>-1293785899</t>
  </si>
  <si>
    <t>28654144</t>
  </si>
  <si>
    <t>nátrubek PPR D 25mm</t>
  </si>
  <si>
    <t>1076869962</t>
  </si>
  <si>
    <t>55128000</t>
  </si>
  <si>
    <t>ventil vyvažovací stoupačkový přímý PN 20 T 100°C dvouregulační 3/4"</t>
  </si>
  <si>
    <t>369684357</t>
  </si>
  <si>
    <t>722239103</t>
  </si>
  <si>
    <t>Armatury se dvěma závity montáž vodovodních armatur se dvěma závity ostatních typů G 1"</t>
  </si>
  <si>
    <t>376747810</t>
  </si>
  <si>
    <t>https://podminky.urs.cz/item/CS_URS_2025_02/722239103</t>
  </si>
  <si>
    <t>28654146</t>
  </si>
  <si>
    <t>nátrubek PPR D 32mm</t>
  </si>
  <si>
    <t>-462546341</t>
  </si>
  <si>
    <t>722239106</t>
  </si>
  <si>
    <t>Armatury se dvěma závity montáž vodovodních armatur se dvěma závity ostatních typů G 2"</t>
  </si>
  <si>
    <t>-146061037</t>
  </si>
  <si>
    <t>https://podminky.urs.cz/item/CS_URS_2025_02/722239106</t>
  </si>
  <si>
    <t>55261218</t>
  </si>
  <si>
    <t>koleno 90° Pz lisovací spoj d 64</t>
  </si>
  <si>
    <t>-1878770996</t>
  </si>
  <si>
    <t>55261706</t>
  </si>
  <si>
    <t>spojka z ušlechtilé oceli (nerez) lisovací spoj pro rozvod vody a topení d 63</t>
  </si>
  <si>
    <t>2095952662</t>
  </si>
  <si>
    <t>31944187</t>
  </si>
  <si>
    <t>přechodka redukovaná s vnitřním a vnějším závitem zinkovaná DN 2x1"</t>
  </si>
  <si>
    <t>-1888141915</t>
  </si>
  <si>
    <t>31943839</t>
  </si>
  <si>
    <t>T-kus jednoznačný 90° s vnitřním závitem zinkovaná DN 2"</t>
  </si>
  <si>
    <t>-1821519293</t>
  </si>
  <si>
    <t>722250133</t>
  </si>
  <si>
    <t>Požární příslušenství a armatury hydrantový systém s tvarově stálou hadicí celoplechový D 25 x 30 m</t>
  </si>
  <si>
    <t>1517983355</t>
  </si>
  <si>
    <t>https://podminky.urs.cz/item/CS_URS_2025_02/722250133</t>
  </si>
  <si>
    <t>722259112</t>
  </si>
  <si>
    <t>Požární příslušenství a armatury hydrantové skříně ostatní příslušenství přechod 75/52</t>
  </si>
  <si>
    <t>-310834788</t>
  </si>
  <si>
    <t>https://podminky.urs.cz/item/CS_URS_2025_02/722259112</t>
  </si>
  <si>
    <t>55190005</t>
  </si>
  <si>
    <t>flexi hadice ohebná k baterii D 8x12mm F 1/2"xM10 500mm</t>
  </si>
  <si>
    <t>-1436338004</t>
  </si>
  <si>
    <t>37*0,6</t>
  </si>
  <si>
    <t>722290234</t>
  </si>
  <si>
    <t>Zkoušky, proplach a desinfekce vodovodního potrubí proplach a desinfekce vodovodního potrubí do DN 80</t>
  </si>
  <si>
    <t>-833643390</t>
  </si>
  <si>
    <t>https://podminky.urs.cz/item/CS_URS_2025_02/722290234</t>
  </si>
  <si>
    <t>722290246</t>
  </si>
  <si>
    <t>Zkoušky, proplach a desinfekce vodovodního potrubí zkoušky těsnosti vodovodního potrubí plastového do DN 40</t>
  </si>
  <si>
    <t>868480104</t>
  </si>
  <si>
    <t>https://podminky.urs.cz/item/CS_URS_2025_02/722290246</t>
  </si>
  <si>
    <t>298,1</t>
  </si>
  <si>
    <t>94,6</t>
  </si>
  <si>
    <t>14,3</t>
  </si>
  <si>
    <t>998722311</t>
  </si>
  <si>
    <t>Přesun hmot pro vnitřní vodovod stanovený procentní sazbou (%) z ceny vodorovná dopravní vzdálenost do 50 m ruční (bez užití mechanizace) v objektech výšky do 6 m</t>
  </si>
  <si>
    <t>-1701839880</t>
  </si>
  <si>
    <t>https://podminky.urs.cz/item/CS_URS_2025_02/998722311</t>
  </si>
  <si>
    <t>998722319</t>
  </si>
  <si>
    <t>Přesun hmot pro vnitřní vodovod stanovený procentní sazbou (%) z ceny vodorovná dopravní vzdálenost do 50 m Příplatek k cenám za ruční zvětšený přesun přes vymezenou vodorovnou dopravní vzdálenost za každých dalších započatých 50 m</t>
  </si>
  <si>
    <t>214475556</t>
  </si>
  <si>
    <t>https://podminky.urs.cz/item/CS_URS_2025_02/998722319</t>
  </si>
  <si>
    <t>727</t>
  </si>
  <si>
    <t>Zdravotechnika - protipožární ochrana</t>
  </si>
  <si>
    <t>727212104</t>
  </si>
  <si>
    <t>Protipožární trubní ucpávky plastového potrubí prostup stěnou tloušťky 100 mm požární odolnost EI 90 D 40</t>
  </si>
  <si>
    <t>-219021159</t>
  </si>
  <si>
    <t>https://podminky.urs.cz/item/CS_URS_2025_02/727212104</t>
  </si>
  <si>
    <t>998727311</t>
  </si>
  <si>
    <t>Přesun hmot pro protipožární ochranu stanovený procentní sazbou (%) z ceny vodorovná dopravní vzdálenost do 50 m ruční (bez užití mechanizace) v objektech výšky do 6 m</t>
  </si>
  <si>
    <t>-439179715</t>
  </si>
  <si>
    <t>https://podminky.urs.cz/item/CS_URS_2025_02/998727311</t>
  </si>
  <si>
    <t>998727319</t>
  </si>
  <si>
    <t>Přesun hmot pro protipožární ochranu stanovený procentní sazbou (%) z ceny vodorovná dopravní vzdálenost do 50 m Příplatek k cenám za ruční zvětšený přesun přes vymezenou vodorovnou dopravní vzdálenost za každých dalších započatých 50 m</t>
  </si>
  <si>
    <t>362978090</t>
  </si>
  <si>
    <t>https://podminky.urs.cz/item/CS_URS_2025_02/998727319</t>
  </si>
  <si>
    <t>2 - Kanalizace</t>
  </si>
  <si>
    <t>HSV - HSV</t>
  </si>
  <si>
    <t xml:space="preserve">      13 - Hloubené vykopávky</t>
  </si>
  <si>
    <t xml:space="preserve">      45 - Podkladní a vedlejší konstrukce kromě vozovek a železničního svršku</t>
  </si>
  <si>
    <t xml:space="preserve">    8 - Vedení trubní dálková a přípojná</t>
  </si>
  <si>
    <t>Hloubené vykopávky</t>
  </si>
  <si>
    <t>132312132</t>
  </si>
  <si>
    <t>Hloubení nezapažených rýh šířky do 800 mm ručně s urovnáním dna do předepsaného profilu a spádu v hornině třídy těžitelnosti II skupiny 4 nesoudržných</t>
  </si>
  <si>
    <t>1602329440</t>
  </si>
  <si>
    <t>https://podminky.urs.cz/item/CS_URS_2025_02/132312132</t>
  </si>
  <si>
    <t>délka*šířka*(hloubka)</t>
  </si>
  <si>
    <t>50.0*0.6*(0,8)</t>
  </si>
  <si>
    <t>161111512</t>
  </si>
  <si>
    <t>Svislé přemístění výkopku nošením bez naložení, avšak s vyprázdněním nádoby na hromady nebo do dopravního prostředku z horniny třídy těžitelnosti II skupiny 4 a 5, při hloubce výkopu přes 3 do 6 m</t>
  </si>
  <si>
    <t>-413564626</t>
  </si>
  <si>
    <t>https://podminky.urs.cz/item/CS_URS_2025_02/161111512</t>
  </si>
  <si>
    <t>zásyp - odpočet</t>
  </si>
  <si>
    <t>-50.0*0.6*(0,8-0.2-0.1)</t>
  </si>
  <si>
    <t>-1678960933</t>
  </si>
  <si>
    <t>162211319</t>
  </si>
  <si>
    <t>Vodorovné přemístění výkopku nebo sypaniny stavebním kolečkem s vyprázdněním kolečka na hromady nebo do dopravního prostředku na vzdálenost do 10 m Příplatek za každých dalších 10 m k ceně -1311</t>
  </si>
  <si>
    <t>859163238</t>
  </si>
  <si>
    <t>https://podminky.urs.cz/item/CS_URS_2025_02/162211319</t>
  </si>
  <si>
    <t>9*4 'Přepočtené koeficientem množství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</si>
  <si>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</si>
  <si>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</si>
  <si>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1747839965</t>
  </si>
  <si>
    <t>https://podminky.urs.cz/item/CS_URS_2025_02/162751117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</si>
  <si>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</si>
  <si>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</si>
  <si>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-67547159</t>
  </si>
  <si>
    <t>https://podminky.urs.cz/item/CS_URS_2025_02/162751119</t>
  </si>
  <si>
    <t>9*10 'Přepočtené koeficientem množství</t>
  </si>
  <si>
    <t>171201231</t>
  </si>
  <si>
    <t>Poplatek za uložení stavebního odpadu na recyklační skládce (skládkovné) zeminy a kamení zatříděného do Katalogu odpadů pod kódem 17 05 04</t>
  </si>
  <si>
    <t>-6747434</t>
  </si>
  <si>
    <t>https://podminky.urs.cz/item/CS_URS_2025_02/171201231</t>
  </si>
  <si>
    <t>9*1,6 'Přepočtené koeficientem množství</t>
  </si>
  <si>
    <t>174151101</t>
  </si>
  <si>
    <t>Zásyp sypaninou z jakékoliv horniny strojně s uložením výkopku ve vrstvách se zhutněním jam, šachet, rýh nebo kolem objektů v těchto vykopávkách</t>
  </si>
  <si>
    <t>984909753</t>
  </si>
  <si>
    <t>https://podminky.urs.cz/item/CS_URS_2025_02/174151101</t>
  </si>
  <si>
    <t>délka*šířka*(hloubka-tloušťka vrstvy obsypu-výška podkladního lože)</t>
  </si>
  <si>
    <t>50.0*0.6*(0,8-0.2-0.1)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</si>
  <si>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</si>
  <si>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</si>
  <si>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57844524</t>
  </si>
  <si>
    <t>https://podminky.urs.cz/item/CS_URS_2025_02/175111101</t>
  </si>
  <si>
    <t>délka*šířka*tloušťka vrstvy obsypu</t>
  </si>
  <si>
    <t>50.0*0.6*0.2</t>
  </si>
  <si>
    <t>58337308</t>
  </si>
  <si>
    <t>štěrkopísek frakce 0/2</t>
  </si>
  <si>
    <t>2131343245</t>
  </si>
  <si>
    <t>délka*šířka*tloušťka vrstvy obsypu*objemová hmotnost kameniva</t>
  </si>
  <si>
    <t>50.0*0.6*0.2*1.35</t>
  </si>
  <si>
    <t>Podkladní a vedlejší konstrukce kromě vozovek a železničního svršku</t>
  </si>
  <si>
    <t>451573111</t>
  </si>
  <si>
    <t>Lože pod potrubí, stoky a drobné objekty v otevřeném výkopu z písku a štěrkopísku do 63 mm</t>
  </si>
  <si>
    <t>1751271656</t>
  </si>
  <si>
    <t>https://podminky.urs.cz/item/CS_URS_2025_02/451573111</t>
  </si>
  <si>
    <t>délka*šířka*výška podkladního lože</t>
  </si>
  <si>
    <t>50.0*0.6*0.1</t>
  </si>
  <si>
    <t>1521259104</t>
  </si>
  <si>
    <t>9,16</t>
  </si>
  <si>
    <t>2090745955</t>
  </si>
  <si>
    <t>44*0,15</t>
  </si>
  <si>
    <t>1*0,01</t>
  </si>
  <si>
    <t>34*0,075</t>
  </si>
  <si>
    <t>Vedení trubní dálková a přípojná</t>
  </si>
  <si>
    <t>974031142</t>
  </si>
  <si>
    <t>Vysekání rýh ve zdivu cihelném na maltu vápennou nebo vápenocementovou do hl. 70 mm a šířky do 70 mm</t>
  </si>
  <si>
    <t>-1156673671</t>
  </si>
  <si>
    <t>https://podminky.urs.cz/item/CS_URS_2025_02/974031142</t>
  </si>
  <si>
    <t>171853247</t>
  </si>
  <si>
    <t>974031164</t>
  </si>
  <si>
    <t>Vysekání rýh ve zdivu cihelném na maltu vápennou nebo vápenocementovou do hl. 150 mm a šířky do 150 mm</t>
  </si>
  <si>
    <t>-1049807321</t>
  </si>
  <si>
    <t>https://podminky.urs.cz/item/CS_URS_2025_02/974031164</t>
  </si>
  <si>
    <t>1025624741</t>
  </si>
  <si>
    <t>329470718</t>
  </si>
  <si>
    <t>2,38*2 'Přepočtené koeficientem množství</t>
  </si>
  <si>
    <t>-208126395</t>
  </si>
  <si>
    <t>-1352722622</t>
  </si>
  <si>
    <t>2,38*20 'Přepočtené koeficientem množství</t>
  </si>
  <si>
    <t>25751745</t>
  </si>
  <si>
    <t>2,380</t>
  </si>
  <si>
    <t>-0,240</t>
  </si>
  <si>
    <t>202035140</t>
  </si>
  <si>
    <t>0,240</t>
  </si>
  <si>
    <t>-181286903</t>
  </si>
  <si>
    <t>639526311</t>
  </si>
  <si>
    <t>62851016</t>
  </si>
  <si>
    <t>prostupová tvarovka do spodní stavby s manžetou z asfaltového pásu DN 75</t>
  </si>
  <si>
    <t>872302835</t>
  </si>
  <si>
    <t>62851017</t>
  </si>
  <si>
    <t>prostupová tvarovka do spodní stavby s manžetou z asfaltového pásu DN 110</t>
  </si>
  <si>
    <t>-306410505</t>
  </si>
  <si>
    <t>1265296057</t>
  </si>
  <si>
    <t>1485163850</t>
  </si>
  <si>
    <t>721171803</t>
  </si>
  <si>
    <t>Demontáž potrubí z novodurových trub odpadních nebo připojovacích do D 75</t>
  </si>
  <si>
    <t>-698352851</t>
  </si>
  <si>
    <t>https://podminky.urs.cz/item/CS_URS_2025_02/721171803</t>
  </si>
  <si>
    <t>721171808</t>
  </si>
  <si>
    <t>Demontáž potrubí z novodurových trub odpadních nebo připojovacích přes 75 do D 114</t>
  </si>
  <si>
    <t>956248538</t>
  </si>
  <si>
    <t>https://podminky.urs.cz/item/CS_URS_2025_02/721171808</t>
  </si>
  <si>
    <t>1763729509</t>
  </si>
  <si>
    <t>721173401</t>
  </si>
  <si>
    <t>Potrubí z trub PVC SN4 svodné (ležaté) DN 110</t>
  </si>
  <si>
    <t>-1442336164</t>
  </si>
  <si>
    <t>https://podminky.urs.cz/item/CS_URS_2025_02/721173401</t>
  </si>
  <si>
    <t>721173403</t>
  </si>
  <si>
    <t>Potrubí z trub PVC SN4 svodné (ležaté) DN 160</t>
  </si>
  <si>
    <t>-314381709</t>
  </si>
  <si>
    <t>https://podminky.urs.cz/item/CS_URS_2025_02/721173403</t>
  </si>
  <si>
    <t>721174042</t>
  </si>
  <si>
    <t>Potrubí z trub polypropylenových připojovací DN 40</t>
  </si>
  <si>
    <t>1597259672</t>
  </si>
  <si>
    <t>https://podminky.urs.cz/item/CS_URS_2025_02/721174042</t>
  </si>
  <si>
    <t>721174043</t>
  </si>
  <si>
    <t>Potrubí z trub polypropylenových připojovací DN 50</t>
  </si>
  <si>
    <t>1450517007</t>
  </si>
  <si>
    <t>https://podminky.urs.cz/item/CS_URS_2025_02/721174043</t>
  </si>
  <si>
    <t>721174044</t>
  </si>
  <si>
    <t>Potrubí z trub polypropylenových připojovací DN 75</t>
  </si>
  <si>
    <t>-702171978</t>
  </si>
  <si>
    <t>https://podminky.urs.cz/item/CS_URS_2025_02/721174044</t>
  </si>
  <si>
    <t>721194104</t>
  </si>
  <si>
    <t>Vyměření přípojek na potrubí vyvedení a upevnění odpadních výpustek DN 40</t>
  </si>
  <si>
    <t>-771555933</t>
  </si>
  <si>
    <t>https://podminky.urs.cz/item/CS_URS_2025_02/721194104</t>
  </si>
  <si>
    <t>28614517</t>
  </si>
  <si>
    <t>redukce kanalizační PP třívrstvá zvukově izolovaná 50/40 úzké hrdlo</t>
  </si>
  <si>
    <t>1146300208</t>
  </si>
  <si>
    <t>28614701</t>
  </si>
  <si>
    <t>redukce kanalizační PP třívrstvá zvukově izolovaná 40/32</t>
  </si>
  <si>
    <t>-1829137192</t>
  </si>
  <si>
    <t>28615616</t>
  </si>
  <si>
    <t>koleno odpadní pro vysoké teploty HTB DN 40x87°</t>
  </si>
  <si>
    <t>-1981228400</t>
  </si>
  <si>
    <t>55161325</t>
  </si>
  <si>
    <t>uzávěrka zápachová umyvadlová s přípojkou pro pračku, myčku, s krycí růžicí odtoku DN 40</t>
  </si>
  <si>
    <t>1500814566</t>
  </si>
  <si>
    <t>721194105</t>
  </si>
  <si>
    <t>Vyměření přípojek na potrubí vyvedení a upevnění odpadních výpustek DN 50</t>
  </si>
  <si>
    <t>1662474230</t>
  </si>
  <si>
    <t>https://podminky.urs.cz/item/CS_URS_2025_02/721194105</t>
  </si>
  <si>
    <t>28615623</t>
  </si>
  <si>
    <t>odbočka HTEA úhel 45° DN 50/50</t>
  </si>
  <si>
    <t>1303782292</t>
  </si>
  <si>
    <t>28615617</t>
  </si>
  <si>
    <t>koleno odpadní pro vysoké teploty HTB DN 50x87°</t>
  </si>
  <si>
    <t>-442524322</t>
  </si>
  <si>
    <t>721194107</t>
  </si>
  <si>
    <t>Vyměření přípojek na potrubí vyvedení a upevnění odpadních výpustek DN 70</t>
  </si>
  <si>
    <t>1050445755</t>
  </si>
  <si>
    <t>https://podminky.urs.cz/item/CS_URS_2025_02/721194107</t>
  </si>
  <si>
    <t>28614518</t>
  </si>
  <si>
    <t>redukce kanalizační PP třívrstvá zvukově izolovaná 75/50 úzké hrdlo</t>
  </si>
  <si>
    <t>-1670902389</t>
  </si>
  <si>
    <t>28615631</t>
  </si>
  <si>
    <t>odbočka HTEA úhel 87° DN 75/75</t>
  </si>
  <si>
    <t>1124833672</t>
  </si>
  <si>
    <t>28615571</t>
  </si>
  <si>
    <t>odbočka HTEA úhel 87° DN 75/50</t>
  </si>
  <si>
    <t>-2139019475</t>
  </si>
  <si>
    <t>28615611</t>
  </si>
  <si>
    <t>koleno odpadní pro vysoké teploty HTB DN 75x45°</t>
  </si>
  <si>
    <t>1461200429</t>
  </si>
  <si>
    <t>28615618</t>
  </si>
  <si>
    <t>koleno odpadní pro vysoké teploty HTB DN 75x87°</t>
  </si>
  <si>
    <t>-1485291272</t>
  </si>
  <si>
    <t>28619497.1</t>
  </si>
  <si>
    <t>přechodka PE/PVC bez hrdla D 75</t>
  </si>
  <si>
    <t>-1239611573</t>
  </si>
  <si>
    <t>28614692</t>
  </si>
  <si>
    <t>čistící kus kanalizační PP třívrstvý zvukově izolovaný DN 75</t>
  </si>
  <si>
    <t>1325280255</t>
  </si>
  <si>
    <t>721194109</t>
  </si>
  <si>
    <t>Vyměření přípojek na potrubí vyvedení a upevnění odpadních výpustek DN 110</t>
  </si>
  <si>
    <t>-1167257649</t>
  </si>
  <si>
    <t>https://podminky.urs.cz/item/CS_URS_2025_02/721194109</t>
  </si>
  <si>
    <t>28614519</t>
  </si>
  <si>
    <t>redukce kanalizační PP třívrstvá zvukově izolovaná 110/50 úzké hrdlo</t>
  </si>
  <si>
    <t>-1396840191</t>
  </si>
  <si>
    <t>16+1</t>
  </si>
  <si>
    <t>28611387</t>
  </si>
  <si>
    <t>odbočka kanalizační plastová s hrdlem KG 110/110/45°</t>
  </si>
  <si>
    <t>-1429469229</t>
  </si>
  <si>
    <t>28615553</t>
  </si>
  <si>
    <t>odbočka HTEA úhel 45° DN 110/75</t>
  </si>
  <si>
    <t>-1156524911</t>
  </si>
  <si>
    <t>42390530.1</t>
  </si>
  <si>
    <t>D+M - objímka ocelová dvojdílná DN 80</t>
  </si>
  <si>
    <t>89237145</t>
  </si>
  <si>
    <t>42390535.1</t>
  </si>
  <si>
    <t>D+M - objímka ocelová dvojdílná DN 100</t>
  </si>
  <si>
    <t>190095606</t>
  </si>
  <si>
    <t>28615572</t>
  </si>
  <si>
    <t>odbočka HTEA úhel 87° DN 110/50</t>
  </si>
  <si>
    <t>-989324258</t>
  </si>
  <si>
    <t>28611387.1</t>
  </si>
  <si>
    <t>odbočka kanalizační plastová s hrdlem KG 110/110/67°</t>
  </si>
  <si>
    <t>-1303119641</t>
  </si>
  <si>
    <t>28611926</t>
  </si>
  <si>
    <t>odbočka kanalizační plastová PP s hrdlem KG 110/110/87°</t>
  </si>
  <si>
    <t>-2122016546</t>
  </si>
  <si>
    <t>28611353</t>
  </si>
  <si>
    <t>koleno kanalizační PVC KG 110x87°</t>
  </si>
  <si>
    <t>1769009957</t>
  </si>
  <si>
    <t>28611352</t>
  </si>
  <si>
    <t>koleno kanalizační PVC KG 110x67°</t>
  </si>
  <si>
    <t>-1251538017</t>
  </si>
  <si>
    <t>28611351</t>
  </si>
  <si>
    <t>koleno kanalizační PVC KG 110x45°</t>
  </si>
  <si>
    <t>1995624793</t>
  </si>
  <si>
    <t>28619497.2</t>
  </si>
  <si>
    <t>přechodka PE/PVC bez hrdla D 110</t>
  </si>
  <si>
    <t>-1412803802</t>
  </si>
  <si>
    <t>28619497.3</t>
  </si>
  <si>
    <t>přechodka PE/PVC bez hrdla D 125</t>
  </si>
  <si>
    <t>-928132047</t>
  </si>
  <si>
    <t>28611388</t>
  </si>
  <si>
    <t>odbočka kanalizační plastová s hrdlem KG 125/110/45°</t>
  </si>
  <si>
    <t>390363064</t>
  </si>
  <si>
    <t>28611425</t>
  </si>
  <si>
    <t>odbočka kanalizační plastová s hrdlem KG 125/110/87°</t>
  </si>
  <si>
    <t>-880637388</t>
  </si>
  <si>
    <t>28611427</t>
  </si>
  <si>
    <t>odbočka kanalizační plastová s hrdlem KG 160/110/87°</t>
  </si>
  <si>
    <t>1775424263</t>
  </si>
  <si>
    <t>28611427.1</t>
  </si>
  <si>
    <t>odbočka kanalizační plastová s hrdlem KG 160/110/67°</t>
  </si>
  <si>
    <t>957707190</t>
  </si>
  <si>
    <t>28611912</t>
  </si>
  <si>
    <t>odbočka kanalizační plastová s hrdlem KG 160/110/45°</t>
  </si>
  <si>
    <t>1629482694</t>
  </si>
  <si>
    <t>28619497.4</t>
  </si>
  <si>
    <t>přechodka PE/PVC bez hrdla D 160</t>
  </si>
  <si>
    <t>-1843936858</t>
  </si>
  <si>
    <t>28614693</t>
  </si>
  <si>
    <t>čistící kus kanalizační PP třívrstvý zvukově izolovaný DN 110</t>
  </si>
  <si>
    <t>1042155364</t>
  </si>
  <si>
    <t>721211421</t>
  </si>
  <si>
    <t>Podlahové vpusti se svislým odtokem DN 50/75/110 mřížka nerez 115x115</t>
  </si>
  <si>
    <t>-968822287</t>
  </si>
  <si>
    <t>https://podminky.urs.cz/item/CS_URS_2025_02/721211421</t>
  </si>
  <si>
    <t>1977630856</t>
  </si>
  <si>
    <t>721290112</t>
  </si>
  <si>
    <t>Zkouška těsnosti kanalizace v objektech vodou DN 150 nebo DN 200</t>
  </si>
  <si>
    <t>-837956439</t>
  </si>
  <si>
    <t>https://podminky.urs.cz/item/CS_URS_2025_02/721290112</t>
  </si>
  <si>
    <t>721910922</t>
  </si>
  <si>
    <t>Pročištění ležatých svodů do DN 300</t>
  </si>
  <si>
    <t>2122089424</t>
  </si>
  <si>
    <t>https://podminky.urs.cz/item/CS_URS_2025_02/721910922</t>
  </si>
  <si>
    <t>722181116</t>
  </si>
  <si>
    <t>Ochrana potrubí plstěnými pásy DN 50 a DN 65</t>
  </si>
  <si>
    <t>-2122212075</t>
  </si>
  <si>
    <t>https://podminky.urs.cz/item/CS_URS_2025_02/722181116</t>
  </si>
  <si>
    <t>722181117</t>
  </si>
  <si>
    <t>Ochrana potrubí plstěnými pásy DN 80</t>
  </si>
  <si>
    <t>-416918378</t>
  </si>
  <si>
    <t>https://podminky.urs.cz/item/CS_URS_2025_02/722181117</t>
  </si>
  <si>
    <t>-1172118279</t>
  </si>
  <si>
    <t>84679582</t>
  </si>
  <si>
    <t>725869101</t>
  </si>
  <si>
    <t>Zápachové uzávěrky zařizovacích předmětů montáž zápachových uzávěrek umyvadlových do DN 40</t>
  </si>
  <si>
    <t>1459872626</t>
  </si>
  <si>
    <t>https://podminky.urs.cz/item/CS_URS_2025_02/725869101</t>
  </si>
  <si>
    <t>55162001</t>
  </si>
  <si>
    <t>uzávěrka zápachová umyvadlová s celokovovým kulatým designem DN 32</t>
  </si>
  <si>
    <t>-2056902477</t>
  </si>
  <si>
    <t>998725311</t>
  </si>
  <si>
    <t>Přesun hmot pro zařizovací předměty stanovený procentní sazbou (%) z ceny vodorovná dopravní vzdálenost do 50 m ruční (bez užití mechanizace) v objektech výšky do 6 m</t>
  </si>
  <si>
    <t>-1908051015</t>
  </si>
  <si>
    <t>https://podminky.urs.cz/item/CS_URS_2025_02/998725311</t>
  </si>
  <si>
    <t>998725319</t>
  </si>
  <si>
    <t>Přesun hmot pro zařizovací předměty stanovený procentní sazbou (%) z ceny vodorovná dopravní vzdálenost do 50 m Příplatek k cenám za ruční zvětšený přesun přes vymezenou vodorovnou dopravní vzdálenost za každých dalších započatých 50 m</t>
  </si>
  <si>
    <t>-94083860</t>
  </si>
  <si>
    <t>https://podminky.urs.cz/item/CS_URS_2025_02/998725319</t>
  </si>
  <si>
    <t>727223101</t>
  </si>
  <si>
    <t>Protipožární ochranné manžety plastového potrubí prostup stropem tloušťky 150 mm požární odolnost EI 90 D 50</t>
  </si>
  <si>
    <t>-1733328116</t>
  </si>
  <si>
    <t>https://podminky.urs.cz/item/CS_URS_2025_02/727223101</t>
  </si>
  <si>
    <t>727223103</t>
  </si>
  <si>
    <t>Protipožární ochranné manžety plastového potrubí prostup stropem tloušťky 150 mm požární odolnost EI 90 D 75</t>
  </si>
  <si>
    <t>-106175566</t>
  </si>
  <si>
    <t>https://podminky.urs.cz/item/CS_URS_2025_02/727223103</t>
  </si>
  <si>
    <t>727223105</t>
  </si>
  <si>
    <t>Protipožární ochranné manžety plastového potrubí prostup stropem tloušťky 150 mm požární odolnost EI 90 D 110</t>
  </si>
  <si>
    <t>-854002745</t>
  </si>
  <si>
    <t>https://podminky.urs.cz/item/CS_URS_2025_02/727223105</t>
  </si>
  <si>
    <t>727223108</t>
  </si>
  <si>
    <t>Protipožární ochranné manžety plastového potrubí prostup stropem tloušťky 150 mm požární odolnost EI 90 D 200</t>
  </si>
  <si>
    <t>-699075115</t>
  </si>
  <si>
    <t>https://podminky.urs.cz/item/CS_URS_2025_02/727223108</t>
  </si>
  <si>
    <t>-207040084</t>
  </si>
  <si>
    <t>-1341794001</t>
  </si>
  <si>
    <t>3 - Zařizovací předměty</t>
  </si>
  <si>
    <t xml:space="preserve">    726 - Zdravotechnika - předstěnové instalace</t>
  </si>
  <si>
    <t>725112022</t>
  </si>
  <si>
    <t>Zařízení záchodů klozety keramické závěsné na nosné stěny s hlubokým splachováním odpad vodorovný</t>
  </si>
  <si>
    <t>-1493228026</t>
  </si>
  <si>
    <t>https://podminky.urs.cz/item/CS_URS_2025_02/725112022</t>
  </si>
  <si>
    <t>725112023</t>
  </si>
  <si>
    <t>Zařízení záchodů klozety keramické závěsné na nosné stěny s hlubokým splachováním pro handicapované odpad vodorovný</t>
  </si>
  <si>
    <t>362845296</t>
  </si>
  <si>
    <t>https://podminky.urs.cz/item/CS_URS_2025_02/725112023</t>
  </si>
  <si>
    <t>725129102</t>
  </si>
  <si>
    <t>Pisoárové záchodky montáž ostatních typů automatických</t>
  </si>
  <si>
    <t>-748277370</t>
  </si>
  <si>
    <t>https://podminky.urs.cz/item/CS_URS_2025_02/725129102</t>
  </si>
  <si>
    <t>64251311</t>
  </si>
  <si>
    <t>pisoár keramický automatický s radarovým splachovačem a integrovaným zdrojem 230V AC</t>
  </si>
  <si>
    <t>-1880520673</t>
  </si>
  <si>
    <t>725211602</t>
  </si>
  <si>
    <t>Umyvadla keramická bílá bez výtokových armatur připevněná na stěnu šrouby bez sloupu nebo krytu na sifon, šířka umyvadla 550 mm</t>
  </si>
  <si>
    <t>1678093561</t>
  </si>
  <si>
    <t>https://podminky.urs.cz/item/CS_URS_2025_02/725211602</t>
  </si>
  <si>
    <t>725211681</t>
  </si>
  <si>
    <t>Umyvadla keramická bílá bez výtokových armatur připevněná na stěnu šrouby zdravotní, šířka umyvadla 640 mm</t>
  </si>
  <si>
    <t>-959992169</t>
  </si>
  <si>
    <t>https://podminky.urs.cz/item/CS_URS_2025_02/725211681</t>
  </si>
  <si>
    <t>725241216.1</t>
  </si>
  <si>
    <t>Vanička sprchová z litého polymermramoru obdélníková 1000x900 mm</t>
  </si>
  <si>
    <t>2067034066</t>
  </si>
  <si>
    <t>725244142.1</t>
  </si>
  <si>
    <t>Dveře sprchové polorámové skleněné tl. 6 mm otvíravé jednokřídlové do niky na vaničku šířky 600 mm</t>
  </si>
  <si>
    <t>-1689993791</t>
  </si>
  <si>
    <t>725244202.1</t>
  </si>
  <si>
    <t>Zástěna sprchová skleněná tl. 6 mm pevná bezdveřová na vaničku šířky 400 mm</t>
  </si>
  <si>
    <t>977725147</t>
  </si>
  <si>
    <t>725291668</t>
  </si>
  <si>
    <t>Montáž doplňků zařízení koupelen a záchodů madla invalidního rovného</t>
  </si>
  <si>
    <t>-960803067</t>
  </si>
  <si>
    <t>https://podminky.urs.cz/item/CS_URS_2025_02/725291668</t>
  </si>
  <si>
    <t>55147100</t>
  </si>
  <si>
    <t>madlo invalidní krakorcové nerez lesk 600mm</t>
  </si>
  <si>
    <t>-5814002</t>
  </si>
  <si>
    <t>725291679</t>
  </si>
  <si>
    <t>Montáž doplňků zařízení koupelen a záchodů zrcadla nástěnného sklopného</t>
  </si>
  <si>
    <t>862624482</t>
  </si>
  <si>
    <t>https://podminky.urs.cz/item/CS_URS_2025_02/725291679</t>
  </si>
  <si>
    <t>55441012</t>
  </si>
  <si>
    <t>zrcadlo sklopné leštěný nerez 400x600mm</t>
  </si>
  <si>
    <t>64863404</t>
  </si>
  <si>
    <t>725291669</t>
  </si>
  <si>
    <t>Montáž doplňků zařízení koupelen a záchodů madla invalidního krakorcového</t>
  </si>
  <si>
    <t>381747696</t>
  </si>
  <si>
    <t>https://podminky.urs.cz/item/CS_URS_2025_02/725291669</t>
  </si>
  <si>
    <t>55147101</t>
  </si>
  <si>
    <t>madlo invalidní krakorcové nerez lesk 900mm</t>
  </si>
  <si>
    <t>-610426999</t>
  </si>
  <si>
    <t>725291670</t>
  </si>
  <si>
    <t>Montáž doplňků zařízení koupelen a záchodů madla invalidního krakorcového sklopného</t>
  </si>
  <si>
    <t>-1208595152</t>
  </si>
  <si>
    <t>https://podminky.urs.cz/item/CS_URS_2025_02/725291670</t>
  </si>
  <si>
    <t>55147112</t>
  </si>
  <si>
    <t>madlo invalidní krakorcové sklopné na sloupku kotveném do podlahy nerez lesk 800mm</t>
  </si>
  <si>
    <t>-1746906941</t>
  </si>
  <si>
    <t>725311121</t>
  </si>
  <si>
    <t>Dřezy bez výtokových armatur jednoduché se zápachovou uzávěrkou nerezové s odkapávací plochou 560x480 mm a miskou</t>
  </si>
  <si>
    <t>-1244028229</t>
  </si>
  <si>
    <t>https://podminky.urs.cz/item/CS_URS_2025_02/725311121</t>
  </si>
  <si>
    <t>725331112</t>
  </si>
  <si>
    <t>Výlevky bez výtokových armatur a splachovací nádrže keramické se sklopnou plastovou mřížkou závěsné, výšky 500 mm</t>
  </si>
  <si>
    <t>2054754928</t>
  </si>
  <si>
    <t>https://podminky.urs.cz/item/CS_URS_2025_02/725331112</t>
  </si>
  <si>
    <t>725821311</t>
  </si>
  <si>
    <t>Baterie dřezové nástěnné pákové s otáčivým kulatým ústím a délkou ramínka 200 mm</t>
  </si>
  <si>
    <t>-2126497623</t>
  </si>
  <si>
    <t>https://podminky.urs.cz/item/CS_URS_2025_02/725821311</t>
  </si>
  <si>
    <t>725821312</t>
  </si>
  <si>
    <t>Baterie dřezové nástěnné pákové s otáčivým kulatým ústím a délkou ramínka 300 mm</t>
  </si>
  <si>
    <t>1465575676</t>
  </si>
  <si>
    <t>https://podminky.urs.cz/item/CS_URS_2025_02/725821312</t>
  </si>
  <si>
    <t>725822651</t>
  </si>
  <si>
    <t>Baterie umyvadlové stojánkové automatické senzorové směšovací teplota vody na baterii</t>
  </si>
  <si>
    <t>-668413554</t>
  </si>
  <si>
    <t>https://podminky.urs.cz/item/CS_URS_2025_02/725822651</t>
  </si>
  <si>
    <t>725829132</t>
  </si>
  <si>
    <t>Baterie umyvadlové montáž ostatních typů stojánkových automatických senzorových</t>
  </si>
  <si>
    <t>-864785328</t>
  </si>
  <si>
    <t>https://podminky.urs.cz/item/CS_URS_2025_02/725829132</t>
  </si>
  <si>
    <t>55144083</t>
  </si>
  <si>
    <t>baterie umyvadlová automatická stojánková směšovací dlouhý výtok pro bateriové napájení</t>
  </si>
  <si>
    <t>506565962</t>
  </si>
  <si>
    <t>725841354</t>
  </si>
  <si>
    <t>Baterie sprchové automatické s termostatickým ventilem a sprchovou růžicí</t>
  </si>
  <si>
    <t>-876640110</t>
  </si>
  <si>
    <t>https://podminky.urs.cz/item/CS_URS_2025_02/725841354</t>
  </si>
  <si>
    <t>725859102</t>
  </si>
  <si>
    <t>Ventily odpadní pro zařizovací předměty montáž ventilů přes 32 do DN 50</t>
  </si>
  <si>
    <t>-1575000565</t>
  </si>
  <si>
    <t>https://podminky.urs.cz/item/CS_URS_2025_02/725859102</t>
  </si>
  <si>
    <t>55161007</t>
  </si>
  <si>
    <t>ventil odpadní umyvadlový celokovový CLICK/CLACK s přepadem a připojovacím závitem 5/4"</t>
  </si>
  <si>
    <t>-1047940989</t>
  </si>
  <si>
    <t>VÍŘIVÁ VANA PRO HORNÍ KONČETINY D+M</t>
  </si>
  <si>
    <t>470415032</t>
  </si>
  <si>
    <t xml:space="preserve">Poznámka k položce:_x000d_
vířivá vana určená pro masáž horních končetin, hlavní vypínač (pneumatický) na spuštění a ukončení terapie ON/OFF, páková baterie pro napouštění vany, napouštění vany přes trysky, ventil na mechanické vypouštění, 10 hydromasážních trysek s mechanickým přivzdušněním, ochrana čerpadla proti chodu na sucho, sprchový set. objem 25l, hydromasážní zóny 1, kontinuální hydromasážní mód, hydromasáž s mechanickým řízením přidávání vzduchu, mechanické napouštění a vypouštění, vysouvací sprcha, směšovací mechanický ventil sprchy </t>
  </si>
  <si>
    <t>SEDACÍ VÍŘIVÁ VANA PRO DOLNÍ KONČETINY D+M</t>
  </si>
  <si>
    <t>1224043212</t>
  </si>
  <si>
    <t>Poznámka k položce:_x000d_
vířivá vana pro masáž dolních končetin (kotníky + kolena), hlavní vypínač (pneumatický) na spuštění a ukončení terapie ON/OFF, ventil na napouštění vany, ventil na mechanické vypuštění vany. 6 hydromasážních trysek s přivzdušněním, ochrana proti chodu na sucho, sprchový set. objem 140l, hydromasážní zóny 1, kontinuální hydromasážní mód, hydromasáž s mechanickým řízením přidávání vzduchu, mechanické napouštění a vypouštění, mechanický ventil pro teplou a studenou vodu, vysouvací sprcha, směšovací mechanický ventil sprchy</t>
  </si>
  <si>
    <t>-468955632</t>
  </si>
  <si>
    <t>1512143884</t>
  </si>
  <si>
    <t>726</t>
  </si>
  <si>
    <t>Zdravotechnika - předstěnové instalace</t>
  </si>
  <si>
    <t>726111031</t>
  </si>
  <si>
    <t>Předstěnové instalační systémy pro zazdění do masivních zděných konstrukcí pro závěsné klozety ovládání zepředu, stavební výška 1080 mm</t>
  </si>
  <si>
    <t>1826534517</t>
  </si>
  <si>
    <t>https://podminky.urs.cz/item/CS_URS_2025_02/726111031</t>
  </si>
  <si>
    <t>726111041</t>
  </si>
  <si>
    <t>Předstěnové instalační systémy pro zazdění do masivních zděných konstrukcí pro závěsné klozety ovládání shora, stavební výška 820 mm</t>
  </si>
  <si>
    <t>876124159</t>
  </si>
  <si>
    <t>https://podminky.urs.cz/item/CS_URS_2025_02/726111041</t>
  </si>
  <si>
    <t>726191001</t>
  </si>
  <si>
    <t>Ostatní příslušenství instalačních systémů zvukoizolační souprava pro WC a bidet</t>
  </si>
  <si>
    <t>-619533346</t>
  </si>
  <si>
    <t>https://podminky.urs.cz/item/CS_URS_2025_02/726191001</t>
  </si>
  <si>
    <t>998726311</t>
  </si>
  <si>
    <t>Přesun hmot pro instalační prefabrikáty stanovený procentní sazbou (%) z ceny vodorovná dopravní vzdálenost do 50 m ruční (bez užití mechanizace) v objektech výšky do 6 m</t>
  </si>
  <si>
    <t>2000724773</t>
  </si>
  <si>
    <t>https://podminky.urs.cz/item/CS_URS_2025_02/998726311</t>
  </si>
  <si>
    <t>998726319</t>
  </si>
  <si>
    <t>Přesun hmot pro instalační prefabrikáty stanovený procentní sazbou (%) z ceny vodorovná dopravní vzdálenost do 50 m Příplatek k cenám za ruční zvětšený přesun přes vymezenou vodorovnou dopravní vzdálenost za každých dalších započatých 50 m</t>
  </si>
  <si>
    <t>734209357</t>
  </si>
  <si>
    <t>https://podminky.urs.cz/item/CS_URS_2025_02/998726319</t>
  </si>
  <si>
    <t>6 - Elektroinstalace</t>
  </si>
  <si>
    <t>1 - Elektroinstalace - silnoproud</t>
  </si>
  <si>
    <t>M - Práce a dodávky M</t>
  </si>
  <si>
    <t xml:space="preserve">    21-M - Elektromontáže</t>
  </si>
  <si>
    <t>-1745398555</t>
  </si>
  <si>
    <t>20*0,08</t>
  </si>
  <si>
    <t>-922180701</t>
  </si>
  <si>
    <t>310*0,03</t>
  </si>
  <si>
    <t>2077538031</t>
  </si>
  <si>
    <t>977151111</t>
  </si>
  <si>
    <t>Jádrové vrty diamantovými korunkami do stavebních materiálů (železobetonu, betonu, cihel, obkladů, dlažeb, kamene) průměru do 35 mm</t>
  </si>
  <si>
    <t>-8104154</t>
  </si>
  <si>
    <t>https://podminky.urs.cz/item/CS_URS_2025_02/977151111</t>
  </si>
  <si>
    <t>977151113</t>
  </si>
  <si>
    <t>Jádrové vrty diamantovými korunkami do stavebních materiálů (železobetonu, betonu, cihel, obkladů, dlažeb, kamene) průměru přes 40 do 50 mm</t>
  </si>
  <si>
    <t>-1061083415</t>
  </si>
  <si>
    <t>https://podminky.urs.cz/item/CS_URS_2025_02/977151113</t>
  </si>
  <si>
    <t>977332121</t>
  </si>
  <si>
    <t>Frézování drážek pro vodiče ve stěnách z cihel včetně omítky, rozměru do 30x30 mm</t>
  </si>
  <si>
    <t>1472140643</t>
  </si>
  <si>
    <t>https://podminky.urs.cz/item/CS_URS_2025_02/977332121</t>
  </si>
  <si>
    <t>-651681699</t>
  </si>
  <si>
    <t>1962376278</t>
  </si>
  <si>
    <t>1,15*2 'Přepočtené koeficientem množství</t>
  </si>
  <si>
    <t>-470436775</t>
  </si>
  <si>
    <t>1016588575</t>
  </si>
  <si>
    <t>1,15*20 'Přepočtené koeficientem množství</t>
  </si>
  <si>
    <t>-1047802705</t>
  </si>
  <si>
    <t>-898306194</t>
  </si>
  <si>
    <t>741112101</t>
  </si>
  <si>
    <t>Montáž krabic elektroinstalačních bez napojení na trubky a lišty, demontáže a montáže víčka a přístroje rozvodek se zapojením vodičů na svorkovnici zapuštěných plastových kruhových do zdiva</t>
  </si>
  <si>
    <t>-251644429</t>
  </si>
  <si>
    <t>https://podminky.urs.cz/item/CS_URS_2025_02/741112101</t>
  </si>
  <si>
    <t>34571521</t>
  </si>
  <si>
    <t>krabice pod omítku PVC odbočná kruhová D 70mm s víčkem a svorkovnicí</t>
  </si>
  <si>
    <t>722233718</t>
  </si>
  <si>
    <t>741112106</t>
  </si>
  <si>
    <t>Montáž krabic elektroinstalačních bez napojení na trubky a lišty, demontáže a montáže víčka a přístroje rozvodek se zapojením vodičů na svorkovnici zapuštěných plastových čtyřhranných do podlahy</t>
  </si>
  <si>
    <t>-667412794</t>
  </si>
  <si>
    <t>https://podminky.urs.cz/item/CS_URS_2025_02/741112106</t>
  </si>
  <si>
    <t>34571505</t>
  </si>
  <si>
    <t>krabice přístrojová podlahová 249x71x31-41mm</t>
  </si>
  <si>
    <t>-945064715</t>
  </si>
  <si>
    <t>741120001</t>
  </si>
  <si>
    <t>Montáž vodičů izolovaných měděných bez ukončení uložených pod omítku plných a laněných (např. CY), průřezu žíly 0,35 až 6 mm2</t>
  </si>
  <si>
    <t>-466319398</t>
  </si>
  <si>
    <t>https://podminky.urs.cz/item/CS_URS_2025_02/741120001</t>
  </si>
  <si>
    <t>34111101</t>
  </si>
  <si>
    <t>kabel silový oheň retardující bezhalogenový bez funkční schopnosti při požáru třída reakce na oheň B2cas1d1a1 jádro Cu 0,6/1kV (1-CXKH-R B2) 1x6mm2</t>
  </si>
  <si>
    <t>-939306274</t>
  </si>
  <si>
    <t>-735386116</t>
  </si>
  <si>
    <t>34111101.0</t>
  </si>
  <si>
    <t>kabel silový oheň retardující bezhalogenový bez funkční schopnosti při požáru třída reakce na oheň B2cas1d1a1 jádro Cu 0,6/1kV (1-CXKH-R B2) 1x4mm2</t>
  </si>
  <si>
    <t>333884913</t>
  </si>
  <si>
    <t>741120003</t>
  </si>
  <si>
    <t>Montáž vodičů izolovaných měděných bez ukončení uložených pod omítku plných a laněných (např. CY), průřezu žíly 10 až 16 mm2</t>
  </si>
  <si>
    <t>-609056103</t>
  </si>
  <si>
    <t>https://podminky.urs.cz/item/CS_URS_2025_02/741120003</t>
  </si>
  <si>
    <t>34141029</t>
  </si>
  <si>
    <t>vodič propojovací flexibilní jádro Cu lanované izolace PVC 450/750V (H07V-K) 1x16mm2</t>
  </si>
  <si>
    <t>771083095</t>
  </si>
  <si>
    <t>Poznámka k položce:_x000d_
H07V-K CYA, průměr vodiče 8,1mm</t>
  </si>
  <si>
    <t>741122011</t>
  </si>
  <si>
    <t>Montáž kabelů měděných bez ukončení uložených pod omítku plných kulatých (např. CYKY, CYKFY), počtu a průřezu žil 2x1,5 až 2,5 mm2</t>
  </si>
  <si>
    <t>-1300141131</t>
  </si>
  <si>
    <t>https://podminky.urs.cz/item/CS_URS_2025_02/741122011</t>
  </si>
  <si>
    <t>34111116</t>
  </si>
  <si>
    <t>kabel silový oheň retardující bezhalogenový bez funkční schopnosti při požáru třída reakce na oheň B2cas1d1a1 jádro Cu 0,6/1kV (1-CXKH-R B2) 2x1,5mm2</t>
  </si>
  <si>
    <t>-1180330267</t>
  </si>
  <si>
    <t>741122015</t>
  </si>
  <si>
    <t>Montáž kabelů měděných bez ukončení uložených pod omítku plných kulatých (např. CYKY, CYKFY), počtu a průřezu žil 3x1,5 mm2</t>
  </si>
  <si>
    <t>1696213095</t>
  </si>
  <si>
    <t>https://podminky.urs.cz/item/CS_URS_2025_02/741122015</t>
  </si>
  <si>
    <t>34111123</t>
  </si>
  <si>
    <t>kabel silový oheň retardující bezhalogenový bez funkční schopnosti při požáru třída reakce na oheň B2cas1d1a1 jádro Cu 0,6/1kV (1-CXKH-R B2) 3x1,5mm2</t>
  </si>
  <si>
    <t>-741391669</t>
  </si>
  <si>
    <t>741122031</t>
  </si>
  <si>
    <t>Montáž kabelů měděných bez ukončení uložených pod omítku plných kulatých (např. CYKY, CYKFY), počtu a průřezu žil 5x1,5 až 2,5 mm2</t>
  </si>
  <si>
    <t>-1175419986</t>
  </si>
  <si>
    <t>https://podminky.urs.cz/item/CS_URS_2025_02/741122031</t>
  </si>
  <si>
    <t>34111367</t>
  </si>
  <si>
    <t>kabel silový oheň retardující bezhalogenový s funkční schopností při požáru 180min a P60-R třída reakce na oheň B2cas1d0 jádro Cu 0,6/1kV (1-CXKH-V) 5x2,5mm2</t>
  </si>
  <si>
    <t>-346399832</t>
  </si>
  <si>
    <t>741122032</t>
  </si>
  <si>
    <t>Montáž kabelů měděných bez ukončení uložených pod omítku plných kulatých (např. CYKY, CYKFY), počtu a průřezu žil 5x4 až 6 mm2</t>
  </si>
  <si>
    <t>1443009485</t>
  </si>
  <si>
    <t>https://podminky.urs.cz/item/CS_URS_2025_02/741122032</t>
  </si>
  <si>
    <t>34111100</t>
  </si>
  <si>
    <t>kabel instalační jádro Cu plné izolace PVC plášť PVC 450/750V (CYKY) 5x6mm2</t>
  </si>
  <si>
    <t>-1673333127</t>
  </si>
  <si>
    <t>741122211</t>
  </si>
  <si>
    <t>Montáž kabelů měděných bez ukončení uložených volně nebo v liště plných kulatých (např. CYKY, CYKFY) počtu a průřezu žil 3x1,5 až 6 mm2</t>
  </si>
  <si>
    <t>-2140640561</t>
  </si>
  <si>
    <t>https://podminky.urs.cz/item/CS_URS_2025_02/741122211</t>
  </si>
  <si>
    <t>1062938479</t>
  </si>
  <si>
    <t>-1074890811</t>
  </si>
  <si>
    <t>34111124</t>
  </si>
  <si>
    <t>kabel silový oheň retardující bezhalogenový bez funkční schopnosti při požáru třída reakce na oheň B2cas1d1a1 jádro Cu 0,6/1kV (1-CXKH-R B2) 3x2,5mm2</t>
  </si>
  <si>
    <t>-1320234196</t>
  </si>
  <si>
    <t>741122643</t>
  </si>
  <si>
    <t>Montáž kabelů měděných bez ukončení uložených pevně plných kulatých nebo bezhalogenových (např. CYKY, CYKFY) počtu a průřezu žil 5x10 mm2</t>
  </si>
  <si>
    <t>895795733</t>
  </si>
  <si>
    <t>https://podminky.urs.cz/item/CS_URS_2025_02/741122643</t>
  </si>
  <si>
    <t>34113034</t>
  </si>
  <si>
    <t>kabel instalační jádro Cu plné izolace PVC plášť PVC 450/750V (CYKY) 5x10mm2</t>
  </si>
  <si>
    <t>790860052</t>
  </si>
  <si>
    <t>741122645</t>
  </si>
  <si>
    <t>Montáž kabelů měděných bez ukončení uložených pevně plných kulatých nebo bezhalogenových (např. CYKY, CYKFY) počtu a průřezu žil 5x25 až 35 mm2</t>
  </si>
  <si>
    <t>957556030</t>
  </si>
  <si>
    <t>https://podminky.urs.cz/item/CS_URS_2025_02/741122645</t>
  </si>
  <si>
    <t>34113134</t>
  </si>
  <si>
    <t>kabel silový jádro Cu izolace PVC plášť PVC 0,6/1kV (1-CYKY) 5x25mm2</t>
  </si>
  <si>
    <t>986530906</t>
  </si>
  <si>
    <t>Poznámka k položce:_x000d_
CYKY, průměr kabelu 11,2mm</t>
  </si>
  <si>
    <t>741130021</t>
  </si>
  <si>
    <t>Ukončení vodičů izolovaných s označením a zapojením na svorkovnici s otevřením a uzavřením krytu, průřezu žíly do 2,5 mm2</t>
  </si>
  <si>
    <t>-319944993</t>
  </si>
  <si>
    <t>https://podminky.urs.cz/item/CS_URS_2025_02/741130021</t>
  </si>
  <si>
    <t>741130022</t>
  </si>
  <si>
    <t>Ukončení vodičů izolovaných s označením a zapojením na svorkovnici s otevřením a uzavřením krytu, průřezu žíly do 4 mm2</t>
  </si>
  <si>
    <t>1567827359</t>
  </si>
  <si>
    <t>https://podminky.urs.cz/item/CS_URS_2025_02/741130022</t>
  </si>
  <si>
    <t>741130024</t>
  </si>
  <si>
    <t>Ukončení vodičů izolovaných s označením a zapojením na svorkovnici s otevřením a uzavřením krytu, průřezu žíly do 10 mm2</t>
  </si>
  <si>
    <t>-1066894636</t>
  </si>
  <si>
    <t>https://podminky.urs.cz/item/CS_URS_2025_02/741130024</t>
  </si>
  <si>
    <t>741130026</t>
  </si>
  <si>
    <t>Ukončení vodičů izolovaných s označením a zapojením na svorkovnici s otevřením a uzavřením krytu, průřezu žíly do 25 mm2</t>
  </si>
  <si>
    <t>-556859303</t>
  </si>
  <si>
    <t>https://podminky.urs.cz/item/CS_URS_2025_02/741130026</t>
  </si>
  <si>
    <t>741210001.1</t>
  </si>
  <si>
    <t>Úprava rozvaděče rozvodny R.H.</t>
  </si>
  <si>
    <t>725046698</t>
  </si>
  <si>
    <t>741210002.1</t>
  </si>
  <si>
    <t>Montáž a dodávka rozvaděče RS2 vč. výstroje</t>
  </si>
  <si>
    <t>-1471334680</t>
  </si>
  <si>
    <t>Poznámka k položce:_x000d_
viz PD</t>
  </si>
  <si>
    <t>741210002.2</t>
  </si>
  <si>
    <t>Montáž a dodávka rozvaděče RS7 vč. výstroje</t>
  </si>
  <si>
    <t>-1360591840</t>
  </si>
  <si>
    <t>741210002.3</t>
  </si>
  <si>
    <t>Montáž a dodávka rozvaděče RS8 vč. výstroje</t>
  </si>
  <si>
    <t>-53680324</t>
  </si>
  <si>
    <t>741310201</t>
  </si>
  <si>
    <t>Montáž spínačů jedno nebo dvoupólových polozapuštěných nebo zapuštěných se zapojením vodičů šroubové připojení, pro prostředí normální spínačů, řazení 1-jednopólových</t>
  </si>
  <si>
    <t>-114384790</t>
  </si>
  <si>
    <t>https://podminky.urs.cz/item/CS_URS_2025_02/741310201</t>
  </si>
  <si>
    <t>34535000</t>
  </si>
  <si>
    <t>spínač kompletní, zapuštěný, jednopólový, řazení 1, šroubové svorky</t>
  </si>
  <si>
    <t>459225985</t>
  </si>
  <si>
    <t>34539049</t>
  </si>
  <si>
    <t>kryt spínače jednoduchý</t>
  </si>
  <si>
    <t>-1207316690</t>
  </si>
  <si>
    <t>741310231</t>
  </si>
  <si>
    <t>Montáž spínačů jedno nebo dvoupólových polozapuštěných nebo zapuštěných se zapojením vodičů šroubové připojení, pro prostředí normální přepínačů, řazení 5-sériových</t>
  </si>
  <si>
    <t>460684562</t>
  </si>
  <si>
    <t>https://podminky.urs.cz/item/CS_URS_2025_02/741310231</t>
  </si>
  <si>
    <t>34535002</t>
  </si>
  <si>
    <t>přepínač sériový kompletní, zapuštěný, řazení 5, šroubové svorky</t>
  </si>
  <si>
    <t>14674447</t>
  </si>
  <si>
    <t>34539050</t>
  </si>
  <si>
    <t>kryt spínače dělený</t>
  </si>
  <si>
    <t>1990614904</t>
  </si>
  <si>
    <t>741310233</t>
  </si>
  <si>
    <t>Montáž spínačů jedno nebo dvoupólových polozapuštěných nebo zapuštěných se zapojením vodičů šroubové připojení, pro prostředí normální přepínačů, řazení 6-střídavých</t>
  </si>
  <si>
    <t>407319668</t>
  </si>
  <si>
    <t>https://podminky.urs.cz/item/CS_URS_2025_02/741310233</t>
  </si>
  <si>
    <t>34535003</t>
  </si>
  <si>
    <t>přepínač střídavý kompletní, zapuštěný, řazení 6, šroubové svorky</t>
  </si>
  <si>
    <t>-1205822168</t>
  </si>
  <si>
    <t>-724487928</t>
  </si>
  <si>
    <t>34539059</t>
  </si>
  <si>
    <t>rámeček jednonásobný</t>
  </si>
  <si>
    <t>587205881</t>
  </si>
  <si>
    <t>34539060</t>
  </si>
  <si>
    <t>rámeček dvojnásobný</t>
  </si>
  <si>
    <t>1374622337</t>
  </si>
  <si>
    <t>34539061</t>
  </si>
  <si>
    <t>rámeček trojnásobný</t>
  </si>
  <si>
    <t>1886441002</t>
  </si>
  <si>
    <t>34539062</t>
  </si>
  <si>
    <t>rámeček čtyřnásobný</t>
  </si>
  <si>
    <t>1613860927</t>
  </si>
  <si>
    <t>34539063</t>
  </si>
  <si>
    <t>rámeček pětinásobný</t>
  </si>
  <si>
    <t>-653268030</t>
  </si>
  <si>
    <t>741310252</t>
  </si>
  <si>
    <t>Montáž spínačů jedno nebo dvoupólových polozapuštěných nebo zapuštěných se zapojením vodičů šroubové připojení, pro prostředí venkovní nebo mokré spínačů, řazení 2-dvoupólových</t>
  </si>
  <si>
    <t>-1435277307</t>
  </si>
  <si>
    <t>https://podminky.urs.cz/item/CS_URS_2025_02/741310252</t>
  </si>
  <si>
    <t>34535014</t>
  </si>
  <si>
    <t>přístroj přepínače zapuštěného střídavého dvojitého, s krytem, řazení 6+6, IP44, šroubové svorky</t>
  </si>
  <si>
    <t>-476179217</t>
  </si>
  <si>
    <t>741311004</t>
  </si>
  <si>
    <t>Montáž spínačů speciálních se zapojením vodičů čidla pohybu nástěnného</t>
  </si>
  <si>
    <t>360827914</t>
  </si>
  <si>
    <t>https://podminky.urs.cz/item/CS_URS_2025_02/741311004</t>
  </si>
  <si>
    <t>40461058</t>
  </si>
  <si>
    <t>čidlo pohybové a prezenční stropní 360°</t>
  </si>
  <si>
    <t>1690870471</t>
  </si>
  <si>
    <t>741313002</t>
  </si>
  <si>
    <t>Montáž zásuvek domovních se zapojením vodičů bezšroubové připojení polozapuštěných nebo zapuštěných 10/16 A, provedení 2P + PE dvojí zapojení pro průběžnou montáž</t>
  </si>
  <si>
    <t>1560808632</t>
  </si>
  <si>
    <t>https://podminky.urs.cz/item/CS_URS_2025_02/741313002</t>
  </si>
  <si>
    <t>34555239</t>
  </si>
  <si>
    <t>přístroj zásuvky zapuštěné jednonásobné, krytka, šroubové svorky</t>
  </si>
  <si>
    <t>-2010889800</t>
  </si>
  <si>
    <t>741313011</t>
  </si>
  <si>
    <t>Montáž zásuvek domovních se zapojením vodičů bezšroubové připojení chráněných v krabici 10/16 A, pro prostředí normální, provedení 2P + PE</t>
  </si>
  <si>
    <t>-1740260392</t>
  </si>
  <si>
    <t>https://podminky.urs.cz/item/CS_URS_2025_02/741313011</t>
  </si>
  <si>
    <t>34555020</t>
  </si>
  <si>
    <t>zásuvka nástěnná jednonásobná s víčkem, IP54, bezšroubové svorky</t>
  </si>
  <si>
    <t>1492216667</t>
  </si>
  <si>
    <t>741313042</t>
  </si>
  <si>
    <t>Montáž zásuvek domovních se zapojením vodičů šroubové připojení polozapuštěných nebo zapuštěných 10/16 A, provedení 2P + PE dvojí zapojení pro průběžnou montáž</t>
  </si>
  <si>
    <t>-438847021</t>
  </si>
  <si>
    <t>https://podminky.urs.cz/item/CS_URS_2025_02/741313042</t>
  </si>
  <si>
    <t>barva zelená</t>
  </si>
  <si>
    <t>bílá</t>
  </si>
  <si>
    <t>34555204</t>
  </si>
  <si>
    <t>zásuvka zapuštěná jednonásobná, s optickou přepěťovou ochranou, šroubové svorky</t>
  </si>
  <si>
    <t>1465526415</t>
  </si>
  <si>
    <t>741313082</t>
  </si>
  <si>
    <t>Montáž zásuvek domovních se zapojením vodičů šroubové připojení venkovní nebo mokré, provedení 2P + PE</t>
  </si>
  <si>
    <t>1469108638</t>
  </si>
  <si>
    <t>https://podminky.urs.cz/item/CS_URS_2025_02/741313082</t>
  </si>
  <si>
    <t>34555233</t>
  </si>
  <si>
    <t>zásuvka nástěnná jednonásobná chráněná, s víčkem, IP54, šroubové svorky</t>
  </si>
  <si>
    <t>-1469407637</t>
  </si>
  <si>
    <t>741313083</t>
  </si>
  <si>
    <t>Montáž zásuvek domovních se zapojením vodičů šroubové připojení venkovní nebo mokré, provedení 2P + PE dvojí zapojení pro průběžnou montáž</t>
  </si>
  <si>
    <t>629891981</t>
  </si>
  <si>
    <t>https://podminky.urs.cz/item/CS_URS_2025_02/741313083</t>
  </si>
  <si>
    <t>34555235</t>
  </si>
  <si>
    <t>zásuvka nástěnná jednonásobná s víčkem, IP44, bezšroubové svorky</t>
  </si>
  <si>
    <t>2028622223</t>
  </si>
  <si>
    <t>741372031</t>
  </si>
  <si>
    <t>Montáž svítidel s integrovaným zdrojem LED se zapojením vodičů interiérových přisazených nástěnných nouzových bez piktogramu</t>
  </si>
  <si>
    <t>-76110422</t>
  </si>
  <si>
    <t>https://podminky.urs.cz/item/CS_URS_2025_02/741372031</t>
  </si>
  <si>
    <t>20+30+7</t>
  </si>
  <si>
    <t>1716321</t>
  </si>
  <si>
    <t>VELLA LED ECO SO 125 M/NM 3H MT IP65</t>
  </si>
  <si>
    <t>913969625</t>
  </si>
  <si>
    <t>1993048.1</t>
  </si>
  <si>
    <t>SV. STARLET ROUND LED SC 350 NM 2H AT</t>
  </si>
  <si>
    <t>2076361970</t>
  </si>
  <si>
    <t>1951079</t>
  </si>
  <si>
    <t>SV EMELI-PIK PC 150/750 AT 3H SA</t>
  </si>
  <si>
    <t>-1642849936</t>
  </si>
  <si>
    <t>741372061</t>
  </si>
  <si>
    <t>Montáž svítidel s integrovaným zdrojem LED se zapojením vodičů interiérových přisazených stropních hranatých nebo kruhových plochy do 0,09 m2</t>
  </si>
  <si>
    <t>-742296350</t>
  </si>
  <si>
    <t>https://podminky.urs.cz/item/CS_URS_2025_02/741372061</t>
  </si>
  <si>
    <t>1435044.1</t>
  </si>
  <si>
    <t>SVIT.SOFR-L1205 5500/840 OP</t>
  </si>
  <si>
    <t>-597866830</t>
  </si>
  <si>
    <t>1746994</t>
  </si>
  <si>
    <t>SVITIDLO LINEA ROUND 2500/840</t>
  </si>
  <si>
    <t>58343124</t>
  </si>
  <si>
    <t>741372074</t>
  </si>
  <si>
    <t>Montáž svítidel s integrovaným zdrojem LED se zapojením vodičů interiérových závěsných hranatých nebo kruhových liniových</t>
  </si>
  <si>
    <t>119346039</t>
  </si>
  <si>
    <t>https://podminky.urs.cz/item/CS_URS_2025_02/741372074</t>
  </si>
  <si>
    <t>1716878.1</t>
  </si>
  <si>
    <t>SVITIDLO ZCLED3G13L940/AL51 - 1125/1612 - OPTUGR-B</t>
  </si>
  <si>
    <t>-1950514068</t>
  </si>
  <si>
    <t>1716878.2</t>
  </si>
  <si>
    <t>SVITIDLO ZCLED3G26L940/AL51 - 1960/3224 - OPTUGR-B</t>
  </si>
  <si>
    <t>-1106419278</t>
  </si>
  <si>
    <t>1716878.3</t>
  </si>
  <si>
    <t>SVITIDLO ZCLED3G13L940/AL51 - 2240/3224 - OPTUGR-B</t>
  </si>
  <si>
    <t>2008011692</t>
  </si>
  <si>
    <t>1716878.4</t>
  </si>
  <si>
    <t>SVITIDLO ZCLED3G13L840/AL51 - 1125/1772 - OPTUGR-B</t>
  </si>
  <si>
    <t>-389453910</t>
  </si>
  <si>
    <t>741378006</t>
  </si>
  <si>
    <t>Zřízení upevňovacích bodů pro svítidla s vyvrtáním díry s osazením závěsného háku v podhledu</t>
  </si>
  <si>
    <t>419192004</t>
  </si>
  <si>
    <t>https://podminky.urs.cz/item/CS_URS_2025_02/741378006</t>
  </si>
  <si>
    <t>128*2</t>
  </si>
  <si>
    <t>741810003</t>
  </si>
  <si>
    <t>Zkoušky a prohlídky elektrických rozvodů a zařízení celková prohlídka a vyhotovení revizní zprávy pro objem montážních prací přes 500 do 1000 tis. Kč</t>
  </si>
  <si>
    <t>-345752271</t>
  </si>
  <si>
    <t>https://podminky.urs.cz/item/CS_URS_2025_02/741810003</t>
  </si>
  <si>
    <t>741810011</t>
  </si>
  <si>
    <t>Zkoušky a prohlídky elektrických rozvodů a zařízení celková prohlídka a vyhotovení revizní zprávy pro objem montážních prací Příplatek k ceně 0003 za každých dalších i započatých 500 tis. Kč přes 1000 tis. Kč</t>
  </si>
  <si>
    <t>-1374161544</t>
  </si>
  <si>
    <t>https://podminky.urs.cz/item/CS_URS_2025_02/741810011</t>
  </si>
  <si>
    <t>741910412</t>
  </si>
  <si>
    <t>Montáž žlabů bez stojiny a výložníků kovových s podpěrkami a příslušenstvím bez víka, šířky do 150 mm</t>
  </si>
  <si>
    <t>-1143266791</t>
  </si>
  <si>
    <t>https://podminky.urs.cz/item/CS_URS_2025_02/741910412</t>
  </si>
  <si>
    <t>34575601</t>
  </si>
  <si>
    <t>žlab kabelový drátěný ŽZ v do 60mm š do 50mm</t>
  </si>
  <si>
    <t>-659387329</t>
  </si>
  <si>
    <t>34575602</t>
  </si>
  <si>
    <t>žlab kabelový drátěný ŽZ v do 60mm š do 100mm</t>
  </si>
  <si>
    <t>-159702494</t>
  </si>
  <si>
    <t>34575603</t>
  </si>
  <si>
    <t>žlab kabelový drátěný ŽZ v do 60mm š do 150mm</t>
  </si>
  <si>
    <t>-1157520678</t>
  </si>
  <si>
    <t>34575387</t>
  </si>
  <si>
    <t>nosník kabelového žlabu drátěného ŽZ 150mm</t>
  </si>
  <si>
    <t>-725746465</t>
  </si>
  <si>
    <t>288/1,0</t>
  </si>
  <si>
    <t>741910413</t>
  </si>
  <si>
    <t>Montáž žlabů bez stojiny a výložníků kovových s podpěrkami a příslušenstvím bez víka, šířky přes 150 do 250 mm</t>
  </si>
  <si>
    <t>-279062117</t>
  </si>
  <si>
    <t>https://podminky.urs.cz/item/CS_URS_2025_02/741910413</t>
  </si>
  <si>
    <t>34575604</t>
  </si>
  <si>
    <t>žlab kabelový drátěný ŽZ v přes 60mm š přes 150 do 250mm</t>
  </si>
  <si>
    <t>-1069683640</t>
  </si>
  <si>
    <t>34575389</t>
  </si>
  <si>
    <t>nosník kabelového žlabu drátěného ŽZ 250mm</t>
  </si>
  <si>
    <t>1614188328</t>
  </si>
  <si>
    <t>41/1,0</t>
  </si>
  <si>
    <t>741910414</t>
  </si>
  <si>
    <t>Montáž žlabů bez stojiny a výložníků kovových s podpěrkami a příslušenstvím bez víka, šířky přes 250 do 450 mm</t>
  </si>
  <si>
    <t>-2138027507</t>
  </si>
  <si>
    <t>https://podminky.urs.cz/item/CS_URS_2025_02/741910414</t>
  </si>
  <si>
    <t>34575605</t>
  </si>
  <si>
    <t>žlab kabelový drátěný ŽZ v přes 60mm š přes 250 do 350mm</t>
  </si>
  <si>
    <t>-1199306092</t>
  </si>
  <si>
    <t>34575391</t>
  </si>
  <si>
    <t>nosník kabelového žlabu drátěného ŽZ 400mm</t>
  </si>
  <si>
    <t>617422834</t>
  </si>
  <si>
    <t>61/1,0</t>
  </si>
  <si>
    <t>742311111R</t>
  </si>
  <si>
    <t>Demontáž stávající elektroinstalace bez zachování funkčnosti</t>
  </si>
  <si>
    <t>soub.</t>
  </si>
  <si>
    <t>1647672468</t>
  </si>
  <si>
    <t>742311112R</t>
  </si>
  <si>
    <t>Úpravy stávající elektroinstalace pro zachování funkčnosti</t>
  </si>
  <si>
    <t>-386943854</t>
  </si>
  <si>
    <t>742110202</t>
  </si>
  <si>
    <t>Montáž podlahových krabic montovaných do mazaniny</t>
  </si>
  <si>
    <t>1713209944</t>
  </si>
  <si>
    <t>https://podminky.urs.cz/item/CS_URS_2025_02/742110202</t>
  </si>
  <si>
    <t>34571503</t>
  </si>
  <si>
    <t>krabice univerzální podlahová 332x250x57-75mm</t>
  </si>
  <si>
    <t>-326900527</t>
  </si>
  <si>
    <t>998741121</t>
  </si>
  <si>
    <t>Přesun hmot pro silnoproud stanovený z hmotnosti přesunovaného materiálu vodorovná dopravní vzdálenost do 50 m ruční (bez užití mechanizace) v objektech výšky do 6 m</t>
  </si>
  <si>
    <t>1388418741</t>
  </si>
  <si>
    <t>https://podminky.urs.cz/item/CS_URS_2025_02/998741121</t>
  </si>
  <si>
    <t>742330044</t>
  </si>
  <si>
    <t>Montáž strukturované kabeláže zásuvek datových pod omítku, do nábytku, do parapetního žlabu nebo podlahové krabice 1 až 6 pozic</t>
  </si>
  <si>
    <t>436708043</t>
  </si>
  <si>
    <t>https://podminky.urs.cz/item/CS_URS_2025_02/742330044</t>
  </si>
  <si>
    <t>34555007</t>
  </si>
  <si>
    <t>zásuvka USB nabíječka dvojitá typu A + C, kompletní přístroj s rámečkem, 2,4 A nebo 2 x 1,2 A</t>
  </si>
  <si>
    <t>1678417252</t>
  </si>
  <si>
    <t>742350001</t>
  </si>
  <si>
    <t>Montáž zařízení pro tělesně postižené signalizačního světla s akustickou signalizací</t>
  </si>
  <si>
    <t>-911464140</t>
  </si>
  <si>
    <t>https://podminky.urs.cz/item/CS_URS_2025_02/742350001</t>
  </si>
  <si>
    <t>742350002</t>
  </si>
  <si>
    <t>Montáž zařízení pro tělesně postižené potvrzovacího tlačítka</t>
  </si>
  <si>
    <t>2118918589</t>
  </si>
  <si>
    <t>https://podminky.urs.cz/item/CS_URS_2025_02/742350002</t>
  </si>
  <si>
    <t>742350003</t>
  </si>
  <si>
    <t>Montáž zařízení pro tělesně postižené volacího tlačítka do výšky 900 mm a táhla do výšky 150 mm</t>
  </si>
  <si>
    <t>1146841263</t>
  </si>
  <si>
    <t>https://podminky.urs.cz/item/CS_URS_2025_02/742350003</t>
  </si>
  <si>
    <t>742350004</t>
  </si>
  <si>
    <t>Montáž zařízení pro tělesně postižené napájecího zdroje 24 V</t>
  </si>
  <si>
    <t>-983785239</t>
  </si>
  <si>
    <t>https://podminky.urs.cz/item/CS_URS_2025_02/742350004</t>
  </si>
  <si>
    <t>34535107</t>
  </si>
  <si>
    <t>sada pro nouzovou signalizaci s modulem s opticko-akustickým alarmem tlačítko signální tahové resetovací tlačítko transformátor včetně rámečků 230V IP20</t>
  </si>
  <si>
    <t>-1694288146</t>
  </si>
  <si>
    <t>Práce a dodávky M</t>
  </si>
  <si>
    <t>21-M</t>
  </si>
  <si>
    <t>Elektromontáže</t>
  </si>
  <si>
    <t>210170001</t>
  </si>
  <si>
    <t>Montáž jednofázových transformátorů nn se zapojením vodičů vestavných 1x primár - 1x sekundár do 200 VA</t>
  </si>
  <si>
    <t>-2079873763</t>
  </si>
  <si>
    <t>https://podminky.urs.cz/item/CS_URS_2025_02/210170001</t>
  </si>
  <si>
    <t>37422101.1</t>
  </si>
  <si>
    <t xml:space="preserve">transformátor  16VA 240V 8/12/24V AC/DC 30W</t>
  </si>
  <si>
    <t>489270256</t>
  </si>
  <si>
    <t xml:space="preserve">1.1 - Elektroinstalace  - silnoproud - doplnění 1 bezdotykové otevírání dveří</t>
  </si>
  <si>
    <t>Elektromagnetický pohon dveří 110 kg</t>
  </si>
  <si>
    <t>1096241306</t>
  </si>
  <si>
    <t>Poznámka k položce:_x000d_
D+M, viz PD</t>
  </si>
  <si>
    <t>Tlačné kloubové rameno</t>
  </si>
  <si>
    <t>779975450</t>
  </si>
  <si>
    <t>Jednopaprskový senzor bezpečnosti</t>
  </si>
  <si>
    <t>-448360386</t>
  </si>
  <si>
    <t>Bezdotykový senzor přiblížení</t>
  </si>
  <si>
    <t>-1753659385</t>
  </si>
  <si>
    <t>Klíčový přepínačfunkcí pohonu</t>
  </si>
  <si>
    <t>1683642862</t>
  </si>
  <si>
    <t>Konfigurační karta pro řízení funkcí</t>
  </si>
  <si>
    <t>-1784081918</t>
  </si>
  <si>
    <t>Bateriový set pro pohon</t>
  </si>
  <si>
    <t>1315766539</t>
  </si>
  <si>
    <t>-949288239</t>
  </si>
  <si>
    <t>21175571</t>
  </si>
  <si>
    <t>768108329</t>
  </si>
  <si>
    <t>2052099368</t>
  </si>
  <si>
    <t>741210002.10</t>
  </si>
  <si>
    <t xml:space="preserve">Doplnění výzbroje rozvaděče RS2 </t>
  </si>
  <si>
    <t>1454594812</t>
  </si>
  <si>
    <t>998741201</t>
  </si>
  <si>
    <t>Přesun hmot pro silnoproud stanovený procentní sazbou (%) z ceny vodorovná dopravní vzdálenost do 50 m základní v objektech výšky do 6 m</t>
  </si>
  <si>
    <t>-1643244530</t>
  </si>
  <si>
    <t>https://podminky.urs.cz/item/CS_URS_2025_02/998741201</t>
  </si>
  <si>
    <t>1.2 - Elektroinstalace - silnoproud - doplnění 2 ventilátory a osoušeč</t>
  </si>
  <si>
    <t>Elektrický osoušeč rukou - tryskový D+M</t>
  </si>
  <si>
    <t>-653108875</t>
  </si>
  <si>
    <t xml:space="preserve">Poznámka k položce:_x000d_
odolný kov nebo ABS plast, bílý/šedý, rychlost proudění vzduchu min. 300 km/h </t>
  </si>
  <si>
    <t>Stropní ventilátor - 900 mm D+M</t>
  </si>
  <si>
    <t>-184565207</t>
  </si>
  <si>
    <t>Poznámka k položce:_x000d_
Stropní ventilátor bez osvětlení bílé barvy. Průměr 900mm + dálkové ovládání. DC motor min 5 nastavitelných rychlostí. Ventilátor s funkcí zpětného chodu léto-zima. Průtok vzduchu cca 150 m3</t>
  </si>
  <si>
    <t>2 - Elektroinstalace - slaboproud</t>
  </si>
  <si>
    <t xml:space="preserve">      01 - Ukončení vodičů </t>
  </si>
  <si>
    <t xml:space="preserve">      02 - Datový, kamerový systém</t>
  </si>
  <si>
    <t xml:space="preserve">        D1 - RACK č.m. S37</t>
  </si>
  <si>
    <t xml:space="preserve">      03 - Monitor kamery</t>
  </si>
  <si>
    <t xml:space="preserve">      04 - Demontáž stávající slaboproudé instalace, vč. nepředvítatelných prací</t>
  </si>
  <si>
    <t xml:space="preserve">      05 - ROZVOD  GSM</t>
  </si>
  <si>
    <t xml:space="preserve">      06 - Televizní rozvod</t>
  </si>
  <si>
    <t xml:space="preserve">      07 - Telefonní rozvod</t>
  </si>
  <si>
    <t xml:space="preserve">      08 - Pomocný materiál</t>
  </si>
  <si>
    <t xml:space="preserve">      09 - PPV</t>
  </si>
  <si>
    <t xml:space="preserve">      10 - Revize</t>
  </si>
  <si>
    <t xml:space="preserve">      11 - Dokumentace skutečného provedení</t>
  </si>
  <si>
    <t xml:space="preserve">      12 - Požárně bezpečností přepážky</t>
  </si>
  <si>
    <t>396392286</t>
  </si>
  <si>
    <t>200*0,03</t>
  </si>
  <si>
    <t>1206390966</t>
  </si>
  <si>
    <t>viz PD</t>
  </si>
  <si>
    <t>673241776</t>
  </si>
  <si>
    <t>977343121</t>
  </si>
  <si>
    <t>Frézování drážek pro vodiče ve stropech nebo klenbách z betonu včetně omítky, rozměru do 30x30 mm</t>
  </si>
  <si>
    <t>-1010566850</t>
  </si>
  <si>
    <t>https://podminky.urs.cz/item/CS_URS_2025_02/977343121</t>
  </si>
  <si>
    <t>-1657071076</t>
  </si>
  <si>
    <t>-560502156</t>
  </si>
  <si>
    <t>0,47*2 'Přepočtené koeficientem množství</t>
  </si>
  <si>
    <t>1439926039</t>
  </si>
  <si>
    <t>-117559702</t>
  </si>
  <si>
    <t>0,47*20 'Přepočtené koeficientem množství</t>
  </si>
  <si>
    <t>-1099295786</t>
  </si>
  <si>
    <t>1744691458</t>
  </si>
  <si>
    <t>01</t>
  </si>
  <si>
    <t xml:space="preserve">Ukončení vodičů </t>
  </si>
  <si>
    <t>741130001</t>
  </si>
  <si>
    <t>Do 2,5 mm2</t>
  </si>
  <si>
    <t>741130004</t>
  </si>
  <si>
    <t>Do 6 mm2</t>
  </si>
  <si>
    <t>741130006</t>
  </si>
  <si>
    <t>Do 16 mm2</t>
  </si>
  <si>
    <t>Inf.cena</t>
  </si>
  <si>
    <t>Označovací štítky na kabely</t>
  </si>
  <si>
    <t>Mat.</t>
  </si>
  <si>
    <t>742190001</t>
  </si>
  <si>
    <t>Vyhledání vývodů</t>
  </si>
  <si>
    <t>742190002</t>
  </si>
  <si>
    <t>Značení trasy</t>
  </si>
  <si>
    <t>742190003</t>
  </si>
  <si>
    <t>Vyvazování kabelů ve žlabu</t>
  </si>
  <si>
    <t>02</t>
  </si>
  <si>
    <t>Datový, kamerový systém</t>
  </si>
  <si>
    <t>742121001</t>
  </si>
  <si>
    <t>Stíněný kabel cat. 6, plášť LSOHFR, ANSI/TIA/EIA-568-B.2-10, NVP min 65%, měděné žíly, B2ca-s1-d1-a1</t>
  </si>
  <si>
    <t>Mat..1</t>
  </si>
  <si>
    <t>742330101</t>
  </si>
  <si>
    <t>Certifikační měření kabelů UTP přímou metodou</t>
  </si>
  <si>
    <t>210051111</t>
  </si>
  <si>
    <t>Optický kabel Singlemode OS2, 9/125, 8 vl., s klasifikací B2ca-s1-d1-a1 dle vyhl. 751/2006</t>
  </si>
  <si>
    <t>Mat..2</t>
  </si>
  <si>
    <t>741313009-S</t>
  </si>
  <si>
    <t>Datová zásuvka 1xRJ45, Modular Jack RJ45-6 cat., komponentová, pod omítku, kompletní</t>
  </si>
  <si>
    <t>Mat..3</t>
  </si>
  <si>
    <t>741313009-S.1</t>
  </si>
  <si>
    <t>Datová zásuvka 2xRJ45, Modular Jack RJ45-6 cat., komponentová, pod omítku, kompletní</t>
  </si>
  <si>
    <t>Mat..4</t>
  </si>
  <si>
    <t>741112061</t>
  </si>
  <si>
    <t>Krabice přístrojová KU 68/2 pod omítku</t>
  </si>
  <si>
    <t>Mat..5</t>
  </si>
  <si>
    <t>Inf.cena.1</t>
  </si>
  <si>
    <t>RÁMEČEK 3901A - B10B</t>
  </si>
  <si>
    <t>Mat..6</t>
  </si>
  <si>
    <t>Inf.cena.2</t>
  </si>
  <si>
    <t>Ukončení kabelu UTP na zásuvce</t>
  </si>
  <si>
    <t>741110001</t>
  </si>
  <si>
    <t>Trubka MONOFLEX 16</t>
  </si>
  <si>
    <t>Mat..7</t>
  </si>
  <si>
    <t>741110001.1</t>
  </si>
  <si>
    <t>Trubka MONOFLEX 25</t>
  </si>
  <si>
    <t>Mat..8</t>
  </si>
  <si>
    <t>741910302</t>
  </si>
  <si>
    <t>Drátěný žlab 50/50 mm, vč. uchycení, odboček</t>
  </si>
  <si>
    <t>Mat..9</t>
  </si>
  <si>
    <t>741910302.1</t>
  </si>
  <si>
    <t>Drátěný žlab 60/100 mm, vč. uchycení, odboček</t>
  </si>
  <si>
    <t>Mat..10</t>
  </si>
  <si>
    <t>741910302.2</t>
  </si>
  <si>
    <t>Drátěný žlab 60/150 mm, vč. uchycení, odboček</t>
  </si>
  <si>
    <t>Mat..11</t>
  </si>
  <si>
    <t>Inf.cena.3</t>
  </si>
  <si>
    <t>Závitové tyče 1,0 m/6mm2</t>
  </si>
  <si>
    <t>Mat..12</t>
  </si>
  <si>
    <t>741110063</t>
  </si>
  <si>
    <t>Trubka KOPOFLEX pr. 80 mm - průrazy stoupací vedení</t>
  </si>
  <si>
    <t>Mat..13</t>
  </si>
  <si>
    <t>Inf.cena.4</t>
  </si>
  <si>
    <t>Podložka plastová pod datové kabely v kabelovém žlabu 60 mm</t>
  </si>
  <si>
    <t>Mat..13.1</t>
  </si>
  <si>
    <t>RACK č.m. S37</t>
  </si>
  <si>
    <t>741210201</t>
  </si>
  <si>
    <t>Rozvaděč 42 U, 1000 x 2000 x 1000, přední dveře prosklené, zadní dveře dvoudílné perforované</t>
  </si>
  <si>
    <t>Mat..14</t>
  </si>
  <si>
    <t>Rozvaděč 42 U, 800 x 2000 x 800, přední dveře prosklené, zadní dveře dvoudílné perforované</t>
  </si>
  <si>
    <t>Inf.cena.5</t>
  </si>
  <si>
    <t>Podstavec 1000x1000 s filtrem</t>
  </si>
  <si>
    <t>Mat..15</t>
  </si>
  <si>
    <t>Inf.cena.6</t>
  </si>
  <si>
    <t>Ventilační jednotka, horní, s termostatem</t>
  </si>
  <si>
    <t>Mat..16</t>
  </si>
  <si>
    <t>742330022</t>
  </si>
  <si>
    <t>Panel napájecí 230V/9 zásuvek s přep. ochrannou, 9xCEE7/5, 3m PN</t>
  </si>
  <si>
    <t>Mat..17</t>
  </si>
  <si>
    <t>742330024</t>
  </si>
  <si>
    <t>Patch panel 48 port 6 cat., osazený</t>
  </si>
  <si>
    <t>Mat..18</t>
  </si>
  <si>
    <t>742330023</t>
  </si>
  <si>
    <t>Vyvazovací panel plastové oko 2U</t>
  </si>
  <si>
    <t>Mat..19</t>
  </si>
  <si>
    <t>742330023.1</t>
  </si>
  <si>
    <t>Vyvazovací panel plastové oko 1U</t>
  </si>
  <si>
    <t>Mat..20</t>
  </si>
  <si>
    <t>Inf.cena.7</t>
  </si>
  <si>
    <t>Ukončení kabelu UTP na patch panelu</t>
  </si>
  <si>
    <t>Inf.cena.8</t>
  </si>
  <si>
    <t>Optická vana pro 48* LC Duplex, konektory LC duplex, kompelt vč. pigtailů, kazet, ochran svárů</t>
  </si>
  <si>
    <t>Mat..21</t>
  </si>
  <si>
    <t>742330021</t>
  </si>
  <si>
    <t>Police pevná do rozvaděče REC 1U</t>
  </si>
  <si>
    <t>Mat..22</t>
  </si>
  <si>
    <t>Inf.cena.9</t>
  </si>
  <si>
    <t>Pigtail 9/125 LC 1,5 m</t>
  </si>
  <si>
    <t>Mat..23</t>
  </si>
  <si>
    <t xml:space="preserve">Pigtail  9/125 LC 1,5 m</t>
  </si>
  <si>
    <t>Inf.cena.10</t>
  </si>
  <si>
    <t>Optický svár</t>
  </si>
  <si>
    <t>vl</t>
  </si>
  <si>
    <t>Mat..24</t>
  </si>
  <si>
    <t>Inf.cena.11</t>
  </si>
  <si>
    <t>Ochrana optického sváru</t>
  </si>
  <si>
    <t>Mat..25</t>
  </si>
  <si>
    <t>Inf.cena.12</t>
  </si>
  <si>
    <t>Cable managers - boční vyvazování</t>
  </si>
  <si>
    <t>Mat..26</t>
  </si>
  <si>
    <t>Inf.cena.13</t>
  </si>
  <si>
    <t>Patch kabely 2,0m</t>
  </si>
  <si>
    <t>Mat..27</t>
  </si>
  <si>
    <t>Inf.cena.14</t>
  </si>
  <si>
    <t>2U pass trough-duct přechod kabelů</t>
  </si>
  <si>
    <t>Mat..28</t>
  </si>
  <si>
    <t>Inf.cena.15</t>
  </si>
  <si>
    <t>Záslepka do ODF</t>
  </si>
  <si>
    <t>Mat..29</t>
  </si>
  <si>
    <t>Inf.cena.16</t>
  </si>
  <si>
    <t>Montáž komponentů REC</t>
  </si>
  <si>
    <t>Inf.cena.17</t>
  </si>
  <si>
    <t>UPS 230V, instalace do REC 5000VA</t>
  </si>
  <si>
    <t>Mat..30</t>
  </si>
  <si>
    <t xml:space="preserve">Poznámka k položce:_x000d_
Pozn. Prodávající zaručuje, že jím prodané zařízení :  a) je dodáno se zárukou výrobce b) je podporováno výrobcem v rámci programu podpory a servisu  c) je dodáno s platnou licencí pro užívání programového vybavení výrobce  d) se nachází v Evropském hospodářském prostoru v souladu s platnou legislativou ohledně paralelního trhu  e) je reportováno zpět výrobci jako prodáno kupujícímu spolu s prodávaným zařízením Prodávající předá Kupujícímu písemné potvrzení, že veškeré prodávané zařízení splňuje výše uvedené podmínky pod bodem a) až e).</t>
  </si>
  <si>
    <t>Inf.cena.18</t>
  </si>
  <si>
    <t>Vnitřní kamera, - montáž</t>
  </si>
  <si>
    <t>Mat..31</t>
  </si>
  <si>
    <t>Vnitřní kamera, dle specifikace uvedené v projektové dokumentaci (plně kompatibilní se stávajícím kamerovým systémem)</t>
  </si>
  <si>
    <t>Inf.cena.19</t>
  </si>
  <si>
    <t>Licence pro aplikaci ke kamerám</t>
  </si>
  <si>
    <t>Inf.cena.20</t>
  </si>
  <si>
    <t>WIFI - montáž</t>
  </si>
  <si>
    <t>Mat..32</t>
  </si>
  <si>
    <t>WIFI dle specifikace uvedené v projektové dokumentaci ( plně kompatibilní se stávajícím systémem WI-FI)</t>
  </si>
  <si>
    <t>03</t>
  </si>
  <si>
    <t>Monitor kamery</t>
  </si>
  <si>
    <t>Monitor kamery, dle specifikace uvedené v projektové domumentaci (plně kompatibilní se stávajícím systémem)</t>
  </si>
  <si>
    <t>-422862317</t>
  </si>
  <si>
    <t>04</t>
  </si>
  <si>
    <t>Demontáž stávající slaboproudé instalace, vč. nepředvítatelných prací</t>
  </si>
  <si>
    <t>742124801</t>
  </si>
  <si>
    <t>Demontáž kabelů - slaboproud</t>
  </si>
  <si>
    <t>741315813-S</t>
  </si>
  <si>
    <t>Demontáž datových zásuvek</t>
  </si>
  <si>
    <t>Inf.cena.27</t>
  </si>
  <si>
    <t>Nepředvídatelné práce</t>
  </si>
  <si>
    <t>h</t>
  </si>
  <si>
    <t>05</t>
  </si>
  <si>
    <t xml:space="preserve">ROZVOD  GSM</t>
  </si>
  <si>
    <t>741120301.1</t>
  </si>
  <si>
    <t>Kabel 230V H05 361 1,5</t>
  </si>
  <si>
    <t>Mat..37</t>
  </si>
  <si>
    <t>742121001.1</t>
  </si>
  <si>
    <t xml:space="preserve">Koaxiální kabel s impedancí 50 ohmů a nízkým útlumem s klasifikací B2ca-s1-d1-a1 </t>
  </si>
  <si>
    <t>Mat..38</t>
  </si>
  <si>
    <t>742121001.2</t>
  </si>
  <si>
    <t>Kabel např. BELDEN H1000 venkovní</t>
  </si>
  <si>
    <t>Mat..39</t>
  </si>
  <si>
    <t>741110502</t>
  </si>
  <si>
    <t>Lišta 13x18 mm</t>
  </si>
  <si>
    <t>Mat..40</t>
  </si>
  <si>
    <t>232</t>
  </si>
  <si>
    <t>741210002</t>
  </si>
  <si>
    <t>Rozvaděč GSM 600x400x200 mm</t>
  </si>
  <si>
    <t>234</t>
  </si>
  <si>
    <t>Mat..41</t>
  </si>
  <si>
    <t>236</t>
  </si>
  <si>
    <t>Inf.cena.28</t>
  </si>
  <si>
    <t>Dvoupásmový zesilovač GSM</t>
  </si>
  <si>
    <t>238</t>
  </si>
  <si>
    <t>Mat..42</t>
  </si>
  <si>
    <t>"Dvoupásmový zesilovač GSM
Multioperátorový, dvoupásmový zesilovač mobilního signálu pro pásmo GSM, E-GSM a 4G LTE800( band 20)"</t>
  </si>
  <si>
    <t>240</t>
  </si>
  <si>
    <t>Inf.cena.29</t>
  </si>
  <si>
    <t>Dvoucestný splitter</t>
  </si>
  <si>
    <t>Mat..43</t>
  </si>
  <si>
    <t>244</t>
  </si>
  <si>
    <t>Inf.cena.30</t>
  </si>
  <si>
    <t xml:space="preserve">Anténa GSM venkovní </t>
  </si>
  <si>
    <t>246</t>
  </si>
  <si>
    <t>Mat..44</t>
  </si>
  <si>
    <t>248</t>
  </si>
  <si>
    <t>Inf.cena.31</t>
  </si>
  <si>
    <t>Anténa sektorová 9 db</t>
  </si>
  <si>
    <t>250</t>
  </si>
  <si>
    <t>Mat..45</t>
  </si>
  <si>
    <t>252</t>
  </si>
  <si>
    <t>Inf.cena.32</t>
  </si>
  <si>
    <t>Držák stožáru na dlaždici</t>
  </si>
  <si>
    <t>254</t>
  </si>
  <si>
    <t>Mat..46</t>
  </si>
  <si>
    <t>256</t>
  </si>
  <si>
    <t>Inf.cena.33</t>
  </si>
  <si>
    <t>Stožár 2,0 m</t>
  </si>
  <si>
    <t>258</t>
  </si>
  <si>
    <t>Mat..47</t>
  </si>
  <si>
    <t>260</t>
  </si>
  <si>
    <t>Inf.cena.34</t>
  </si>
  <si>
    <t>Gumová podložka pod dlaždici</t>
  </si>
  <si>
    <t>262</t>
  </si>
  <si>
    <t>Mat..48</t>
  </si>
  <si>
    <t>264</t>
  </si>
  <si>
    <t>Inf.cena.35</t>
  </si>
  <si>
    <t>Dlaždice</t>
  </si>
  <si>
    <t>266</t>
  </si>
  <si>
    <t>Mat..49</t>
  </si>
  <si>
    <t>268</t>
  </si>
  <si>
    <t>Inf.cena.36</t>
  </si>
  <si>
    <t>Redukce např. F/N</t>
  </si>
  <si>
    <t>270</t>
  </si>
  <si>
    <t>Mat..50</t>
  </si>
  <si>
    <t xml:space="preserve">Redukce např.  F/N</t>
  </si>
  <si>
    <t>272</t>
  </si>
  <si>
    <t>Inf.cena.37</t>
  </si>
  <si>
    <t>Konektor</t>
  </si>
  <si>
    <t>274</t>
  </si>
  <si>
    <t>Mat..51</t>
  </si>
  <si>
    <t xml:space="preserve">Konektor </t>
  </si>
  <si>
    <t>276</t>
  </si>
  <si>
    <t>Inf.cena.38</t>
  </si>
  <si>
    <t>Konektor "F"</t>
  </si>
  <si>
    <t>278</t>
  </si>
  <si>
    <t>Mat..52</t>
  </si>
  <si>
    <t>280</t>
  </si>
  <si>
    <t>Inf.cena.39</t>
  </si>
  <si>
    <t>Zásuvka 230V/16A, IP 44</t>
  </si>
  <si>
    <t>282</t>
  </si>
  <si>
    <t>Mat..53</t>
  </si>
  <si>
    <t>284</t>
  </si>
  <si>
    <t>286</t>
  </si>
  <si>
    <t>288</t>
  </si>
  <si>
    <t>741130001.1</t>
  </si>
  <si>
    <t>Ukončení vodičů do 2,5 mm2</t>
  </si>
  <si>
    <t>290</t>
  </si>
  <si>
    <t>Inf.cena.25</t>
  </si>
  <si>
    <t>Elektroinstalační pomocný materiál</t>
  </si>
  <si>
    <t>292</t>
  </si>
  <si>
    <t>Inf.cena.26</t>
  </si>
  <si>
    <t>Programování systému</t>
  </si>
  <si>
    <t>294</t>
  </si>
  <si>
    <t>06</t>
  </si>
  <si>
    <t>Televizní rozvod</t>
  </si>
  <si>
    <t>741120301.2</t>
  </si>
  <si>
    <t>Kabel 75 Ohmů, B2ca-s1-d1-a1</t>
  </si>
  <si>
    <t>296</t>
  </si>
  <si>
    <t>Mat..54</t>
  </si>
  <si>
    <t>298</t>
  </si>
  <si>
    <t>741313009-S.2</t>
  </si>
  <si>
    <t>Televizní zásuvka koncová</t>
  </si>
  <si>
    <t>300</t>
  </si>
  <si>
    <t>Mat..55</t>
  </si>
  <si>
    <t>302</t>
  </si>
  <si>
    <t>741313009-S.3</t>
  </si>
  <si>
    <t>Televizní zásuvka průběžná</t>
  </si>
  <si>
    <t>304</t>
  </si>
  <si>
    <t>Mat..56</t>
  </si>
  <si>
    <t>306</t>
  </si>
  <si>
    <t>308</t>
  </si>
  <si>
    <t>310</t>
  </si>
  <si>
    <t>312</t>
  </si>
  <si>
    <t>314</t>
  </si>
  <si>
    <t>Inf.cena.40</t>
  </si>
  <si>
    <t>Televizní přístroj 32" včetně držáku na zeď dle specifikace uvedené v projektové dokumentaci</t>
  </si>
  <si>
    <t>316</t>
  </si>
  <si>
    <t>Poznámka k položce:_x000d_
montáž</t>
  </si>
  <si>
    <t>Mat..57</t>
  </si>
  <si>
    <t>318</t>
  </si>
  <si>
    <t>Poznámka k položce:_x000d_
diodávka</t>
  </si>
  <si>
    <t>320</t>
  </si>
  <si>
    <t>322</t>
  </si>
  <si>
    <t>07</t>
  </si>
  <si>
    <t>Telefonní rozvod</t>
  </si>
  <si>
    <t>741120301.3</t>
  </si>
  <si>
    <t>Kabel SYKFY 10x2x0,5</t>
  </si>
  <si>
    <t>324</t>
  </si>
  <si>
    <t>Mat..58</t>
  </si>
  <si>
    <t>326</t>
  </si>
  <si>
    <t>328</t>
  </si>
  <si>
    <t>330</t>
  </si>
  <si>
    <t>741110502.1</t>
  </si>
  <si>
    <t>Elektroinstalační lišta LHD 40x40 mm</t>
  </si>
  <si>
    <t>332</t>
  </si>
  <si>
    <t>Mat..59</t>
  </si>
  <si>
    <t>334</t>
  </si>
  <si>
    <t>336</t>
  </si>
  <si>
    <t>338</t>
  </si>
  <si>
    <t>Inf.cena.41</t>
  </si>
  <si>
    <t>Telefonní přístroj</t>
  </si>
  <si>
    <t>340</t>
  </si>
  <si>
    <t>Mat..60</t>
  </si>
  <si>
    <t>342</t>
  </si>
  <si>
    <t>344</t>
  </si>
  <si>
    <t>346</t>
  </si>
  <si>
    <t>08</t>
  </si>
  <si>
    <t>Pomocný materiál</t>
  </si>
  <si>
    <t>08-1</t>
  </si>
  <si>
    <t>Pomocný materiál 3% z materiálu</t>
  </si>
  <si>
    <t>1304586083</t>
  </si>
  <si>
    <t>09</t>
  </si>
  <si>
    <t>PPV</t>
  </si>
  <si>
    <t>09-1</t>
  </si>
  <si>
    <t>PPV 6% z montáží</t>
  </si>
  <si>
    <t>1596569693</t>
  </si>
  <si>
    <t>Revize</t>
  </si>
  <si>
    <t>10-01</t>
  </si>
  <si>
    <t>-631698982</t>
  </si>
  <si>
    <t>Dokumentace skutečného provedení</t>
  </si>
  <si>
    <t>11-01</t>
  </si>
  <si>
    <t>1981293139</t>
  </si>
  <si>
    <t>Požárně bezpečností přepážky</t>
  </si>
  <si>
    <t>12-01</t>
  </si>
  <si>
    <t>Požárně bezpečnostní přepážky</t>
  </si>
  <si>
    <t>1627957104</t>
  </si>
  <si>
    <t>2.1 - Elektroinstalace - slaboproud - Elektronická recepce a vyvolávací systém</t>
  </si>
  <si>
    <t>1296241887</t>
  </si>
  <si>
    <t xml:space="preserve">výměra  z PD</t>
  </si>
  <si>
    <t>50*0,03</t>
  </si>
  <si>
    <t>2033040193</t>
  </si>
  <si>
    <t>výměra z PD</t>
  </si>
  <si>
    <t>-1513664577</t>
  </si>
  <si>
    <t>-1441782243</t>
  </si>
  <si>
    <t>-1153996136</t>
  </si>
  <si>
    <t>-512775242</t>
  </si>
  <si>
    <t>0,12*2 'Přepočtené koeficientem množství</t>
  </si>
  <si>
    <t>454430355</t>
  </si>
  <si>
    <t>-463720258</t>
  </si>
  <si>
    <t>0,12*20 'Přepočtené koeficientem množství</t>
  </si>
  <si>
    <t>2122131140</t>
  </si>
  <si>
    <t>-1812077903</t>
  </si>
  <si>
    <t>1276369325</t>
  </si>
  <si>
    <t>-1678546251</t>
  </si>
  <si>
    <t>-1884278999</t>
  </si>
  <si>
    <t>-2146042964</t>
  </si>
  <si>
    <t>1410713216</t>
  </si>
  <si>
    <t>741120301</t>
  </si>
  <si>
    <t>CXKE-R 2A x 1.5</t>
  </si>
  <si>
    <t>-1709160292</t>
  </si>
  <si>
    <t>Mat..33</t>
  </si>
  <si>
    <t>-1438045958</t>
  </si>
  <si>
    <t>Dveřní signalizační panel "VSTUPTE"</t>
  </si>
  <si>
    <t>467561382</t>
  </si>
  <si>
    <t>Poznámka k položce:_x000d_
dodávka a montáž_x000d_
LED panel o minimálních rozměrech 230x50 mm_x000d_
Zobrazuje pokyn pro vstup klienta_x000d_
Napájení 24V AC/DC_x000d_
Ovládán prostřednictvím řídící jednotky systému</t>
  </si>
  <si>
    <t>Inf.cena.21</t>
  </si>
  <si>
    <t>Elektronická recepce dle specifikace uvedené v projektové dokumentaci (plně kompatibilní se stávající elektronickou recepcí)</t>
  </si>
  <si>
    <t>449137666</t>
  </si>
  <si>
    <t>Pol2</t>
  </si>
  <si>
    <t>Elektronická recepce dle specifikace uvedené v projektové dokumentaci (plně kompatibilní se stávající elektronickou recepcí )</t>
  </si>
  <si>
    <t>610972310</t>
  </si>
  <si>
    <t>Poznámka k položce:_x000d_
dodávka</t>
  </si>
  <si>
    <t>Inf.cena.22</t>
  </si>
  <si>
    <t>Vyvolávací systém 43" obrazovka k elektronické recepci dle specifikace uvedené v projektové dokumentaci (plně kompatibilní se stávajícím vyvolávacím systémem ).</t>
  </si>
  <si>
    <t>971829495</t>
  </si>
  <si>
    <t>Mat..34</t>
  </si>
  <si>
    <t>-312403690</t>
  </si>
  <si>
    <t>Inf.cena.23</t>
  </si>
  <si>
    <t>Elektrický zámek do dveří 24 V AC/DC</t>
  </si>
  <si>
    <t>1021481693</t>
  </si>
  <si>
    <t>Mat..35</t>
  </si>
  <si>
    <t>-611142236</t>
  </si>
  <si>
    <t>Inf.cena.24</t>
  </si>
  <si>
    <t>Tlačítko pro otevření dveří</t>
  </si>
  <si>
    <t>-790308513</t>
  </si>
  <si>
    <t>Mat..36</t>
  </si>
  <si>
    <t>875356169</t>
  </si>
  <si>
    <t>-1206203169</t>
  </si>
  <si>
    <t>961956944</t>
  </si>
  <si>
    <t>-1341237329</t>
  </si>
  <si>
    <t>1643103368</t>
  </si>
  <si>
    <t>-1266395089</t>
  </si>
  <si>
    <t>-261235152</t>
  </si>
  <si>
    <t>-720396423</t>
  </si>
  <si>
    <t>1183116613</t>
  </si>
  <si>
    <t>-1128774410</t>
  </si>
  <si>
    <t>Poznámka k položce:_x000d_
D+M</t>
  </si>
  <si>
    <t>-1726495955</t>
  </si>
  <si>
    <t>742-revize</t>
  </si>
  <si>
    <t>Revize zařízení</t>
  </si>
  <si>
    <t>-1967802313</t>
  </si>
  <si>
    <t>742-PO</t>
  </si>
  <si>
    <t>1172254910</t>
  </si>
  <si>
    <t>3 - GSM</t>
  </si>
  <si>
    <t>-1767695129</t>
  </si>
  <si>
    <t>2*35*0,02</t>
  </si>
  <si>
    <t>-744074599</t>
  </si>
  <si>
    <t>-1869958692</t>
  </si>
  <si>
    <t>977343111</t>
  </si>
  <si>
    <t>Frézování drážek pro vodiče ve stropech nebo klenbách z betonu, rozměru do 30x30 mm</t>
  </si>
  <si>
    <t>405462326</t>
  </si>
  <si>
    <t>https://podminky.urs.cz/item/CS_URS_2025_02/977343111</t>
  </si>
  <si>
    <t>1640350123</t>
  </si>
  <si>
    <t>-1655506230</t>
  </si>
  <si>
    <t>0,18*2 'Přepočtené koeficientem množství</t>
  </si>
  <si>
    <t>1850893286</t>
  </si>
  <si>
    <t>-666441124</t>
  </si>
  <si>
    <t>0,18*20 'Přepočtené koeficientem množství</t>
  </si>
  <si>
    <t>1431679175</t>
  </si>
  <si>
    <t>1916475787</t>
  </si>
  <si>
    <t>-450066304</t>
  </si>
  <si>
    <t>Mat.59</t>
  </si>
  <si>
    <t>-2084045341</t>
  </si>
  <si>
    <t>738241333</t>
  </si>
  <si>
    <t>34141027</t>
  </si>
  <si>
    <t>vodič propojovací flexibilní jádro Cu lanované izolace PVC 450/750V (H07V-K) 1x6mm2</t>
  </si>
  <si>
    <t>-1514030606</t>
  </si>
  <si>
    <t>-1362772794</t>
  </si>
  <si>
    <t>34111036</t>
  </si>
  <si>
    <t>kabel instalační jádro Cu plné izolace PVC plášť PVC 450/750V (CYKY) 3x2,5mm2</t>
  </si>
  <si>
    <t>804426003</t>
  </si>
  <si>
    <t>1321444824</t>
  </si>
  <si>
    <t>742311113R</t>
  </si>
  <si>
    <t>Úpravy rozvaděče chodby</t>
  </si>
  <si>
    <t>-359069844</t>
  </si>
  <si>
    <t>-1312568932</t>
  </si>
  <si>
    <t>7 - Vzduchotechnika</t>
  </si>
  <si>
    <t>D - PSV</t>
  </si>
  <si>
    <t xml:space="preserve">      D1 - Zařízení č. 1 – Větrání vodoléčby, šatny a zázemí oddělení rehabilitace  </t>
  </si>
  <si>
    <t xml:space="preserve">        1 - VĚTRACÍ REKUPERAČNÍ JEDNOTKA  </t>
  </si>
  <si>
    <t xml:space="preserve">        1.2 - KLAPKA UZAVÍRACÍ</t>
  </si>
  <si>
    <t xml:space="preserve">        1.3 - KOMBINOVANÁ ŽALUZIE</t>
  </si>
  <si>
    <t xml:space="preserve">        1.5 - TLUMIČ HLUKU </t>
  </si>
  <si>
    <t xml:space="preserve">        1.6 - KLAPKA REGULAČNÍ</t>
  </si>
  <si>
    <t xml:space="preserve">        1.8 - LAKOVANÝ TALÍŘOVÝ VENTIL ODVODNÍ</t>
  </si>
  <si>
    <t xml:space="preserve">        1.10 - LAKOVANÝ TALÍŘOVÝ VENTIL PŘÍVODNÍ</t>
  </si>
  <si>
    <t xml:space="preserve">        1.11 - OHEBNÁ HLINÍKOVÁ HADICE HLUKOVĚ IZOLOVANÁ tl.25 mm </t>
  </si>
  <si>
    <t xml:space="preserve">        1.20 - TEPELNÉ IZOLACE POTRUBÍ DLE OZNAČENÍ NA VÝKRESU: IZOLACE POTRUBÍ DESKOU Z MINERÁLNÍ PLSTI  1x POLEP </t>
  </si>
  <si>
    <t xml:space="preserve">      D2 - Zařízení č. 2  -  Větrání hygienických zařízení </t>
  </si>
  <si>
    <t xml:space="preserve">        2.1. - DIAGONÁLNÍ VENTILÁTOR DO KRUHOVÉHO POTRUBÍ IP44</t>
  </si>
  <si>
    <t xml:space="preserve">        2.2 - ŽALUZIOVÁ KLAPKA PLASTOVÁ</t>
  </si>
  <si>
    <t xml:space="preserve">        2.3 - ZPĚTNÁ KLAPKA</t>
  </si>
  <si>
    <t xml:space="preserve">        2.5 - LAKOVANÝ TALÍŘOVÝ VENTIL ODVODNÍ</t>
  </si>
  <si>
    <t xml:space="preserve">        2.9 - OHEBNÁ HLINÍKOVÁ HADICE HLUKOVĚ IZOLOVANÁ tl.25 mm</t>
  </si>
  <si>
    <t xml:space="preserve">        2.10 - TEPELNÉ IZOLACE POTRUBÍ DLE OZNAČENÍ NA VÝKRESU: IZOLACE POTRUBÍ DESKOU Z MINERÁLNÍ PLSTI  1x POLEP </t>
  </si>
  <si>
    <t xml:space="preserve">        2.11 - KRUHOVÉ POTRUBÍ SPIRO</t>
  </si>
  <si>
    <t xml:space="preserve">        2.12 - ZASLEPENÍ KRUHOVÉ TROUBY SPIRO</t>
  </si>
  <si>
    <t xml:space="preserve">        2.13 - HODINOVÉ ZÚČTOVACÍ SAZBY</t>
  </si>
  <si>
    <t xml:space="preserve">Zařízení č. 1 – Větrání vodoléčby, šatny a zázemí oddělení rehabilitace  </t>
  </si>
  <si>
    <t xml:space="preserve">VĚTRACÍ REKUPERAČNÍ JEDNOTKA  </t>
  </si>
  <si>
    <t>Větrací jednotka s rotačním entalpickým výměníkem V= 700 m3/h, dp = 220Pa</t>
  </si>
  <si>
    <t>Poznámka k položce:_x000d_
+ základní regulace a WIFI modulu</t>
  </si>
  <si>
    <t>1.1.1</t>
  </si>
  <si>
    <t>vestavný elektrický ohřívač</t>
  </si>
  <si>
    <t>1.1.2</t>
  </si>
  <si>
    <t>Dálkový ovladač bílý</t>
  </si>
  <si>
    <t>1.1.3</t>
  </si>
  <si>
    <t>Spínací modul</t>
  </si>
  <si>
    <t>1.1.4</t>
  </si>
  <si>
    <t>KCE 10m SAVE prodlužovací kabel s konektory 10m</t>
  </si>
  <si>
    <t>1.1.5</t>
  </si>
  <si>
    <t>TG-K3/NTC10-01 teplotní čidlo potrubní, -30+70°C</t>
  </si>
  <si>
    <t>KLAPKA UZAVÍRACÍ</t>
  </si>
  <si>
    <t>1.2.1</t>
  </si>
  <si>
    <t>EFD 250 se servopohonem</t>
  </si>
  <si>
    <t>1.3</t>
  </si>
  <si>
    <t>KOMBINOVANÁ ŽALUZIE</t>
  </si>
  <si>
    <t>1.3.1</t>
  </si>
  <si>
    <t>CVVX 250 bílá</t>
  </si>
  <si>
    <t>1.5</t>
  </si>
  <si>
    <t xml:space="preserve">TLUMIČ HLUKU </t>
  </si>
  <si>
    <t>1.5.1</t>
  </si>
  <si>
    <t>LDC 250-900 50mm</t>
  </si>
  <si>
    <t>1.6</t>
  </si>
  <si>
    <t>KLAPKA REGULAČNÍ</t>
  </si>
  <si>
    <t>1.6.1</t>
  </si>
  <si>
    <t>TUNE-R 200</t>
  </si>
  <si>
    <t>1.8</t>
  </si>
  <si>
    <t>LAKOVANÝ TALÍŘOVÝ VENTIL ODVODNÍ</t>
  </si>
  <si>
    <t>1.8.1</t>
  </si>
  <si>
    <t>KK 160 tal.ventil kov.odvod</t>
  </si>
  <si>
    <t>1.8.2</t>
  </si>
  <si>
    <t>KK 125 tal.ventil kov.odvod</t>
  </si>
  <si>
    <t>1.10</t>
  </si>
  <si>
    <t>LAKOVANÝ TALÍŘOVÝ VENTIL PŘÍVODNÍ</t>
  </si>
  <si>
    <t>1.10.1</t>
  </si>
  <si>
    <t>KE 125 tal.ventil kov.přívod</t>
  </si>
  <si>
    <t>1.10.2</t>
  </si>
  <si>
    <t>KE 200 tal.ventil kov.přívod</t>
  </si>
  <si>
    <t>1.11</t>
  </si>
  <si>
    <t xml:space="preserve">OHEBNÁ HLINÍKOVÁ HADICE HLUKOVĚ IZOLOVANÁ tl.25 mm </t>
  </si>
  <si>
    <t>1.11.1</t>
  </si>
  <si>
    <t>ALUFLEX HYGIENIC 127 Al hygienická hadice</t>
  </si>
  <si>
    <t>bm</t>
  </si>
  <si>
    <t>1.11.2</t>
  </si>
  <si>
    <t>ALUFLEX HYGIENIC 160 Al hygienická hadice</t>
  </si>
  <si>
    <t>1.11.3</t>
  </si>
  <si>
    <t>ALUFLEX HYGIENIC 203 Al hygienická hadice</t>
  </si>
  <si>
    <t>1.20</t>
  </si>
  <si>
    <t xml:space="preserve">TEPELNÉ IZOLACE POTRUBÍ DLE OZNAČENÍ NA VÝKRESU: IZOLACE POTRUBÍ DESKOU Z MINERÁLNÍ PLSTI  1x POLEP </t>
  </si>
  <si>
    <t>1.20.1</t>
  </si>
  <si>
    <t>tl 60 mm</t>
  </si>
  <si>
    <t>1.20.2</t>
  </si>
  <si>
    <t>tl 40mm</t>
  </si>
  <si>
    <t xml:space="preserve">Zařízení č. 2  -  Větrání hygienických zařízení </t>
  </si>
  <si>
    <t>2.1.</t>
  </si>
  <si>
    <t>DIAGONÁLNÍ VENTILÁTOR DO KRUHOVÉHO POTRUBÍ IP44</t>
  </si>
  <si>
    <t>2.11</t>
  </si>
  <si>
    <t>TD 350/125 SILENT IP44 ultra tichý ventilátor s doběhem V=200 m3/h dp = 70Pa</t>
  </si>
  <si>
    <t>2.2</t>
  </si>
  <si>
    <t>ŽALUZIOVÁ KLAPKA PLASTOVÁ</t>
  </si>
  <si>
    <t>2.2.1</t>
  </si>
  <si>
    <t>PER 125 W žaluz.klapka-bílá</t>
  </si>
  <si>
    <t>2.3</t>
  </si>
  <si>
    <t>ZPĚTNÁ KLAPKA</t>
  </si>
  <si>
    <t>2.3.1</t>
  </si>
  <si>
    <t>RSK 125 zpětná klapka</t>
  </si>
  <si>
    <t>2.5</t>
  </si>
  <si>
    <t>2.5.1</t>
  </si>
  <si>
    <t>2.9</t>
  </si>
  <si>
    <t>OHEBNÁ HLINÍKOVÁ HADICE HLUKOVĚ IZOLOVANÁ tl.25 mm</t>
  </si>
  <si>
    <t>2.9.1</t>
  </si>
  <si>
    <t>2.10</t>
  </si>
  <si>
    <t>2.10.1</t>
  </si>
  <si>
    <t>KRUHOVÉ POTRUBÍ SPIRO</t>
  </si>
  <si>
    <t>2.11.1</t>
  </si>
  <si>
    <t>do průměru140 30% tvarovek</t>
  </si>
  <si>
    <t>2.11.2</t>
  </si>
  <si>
    <t>do průměru200 30% tvarovek</t>
  </si>
  <si>
    <t>2.11.3</t>
  </si>
  <si>
    <t>do průměru280 30% tvarovek</t>
  </si>
  <si>
    <t>2.12</t>
  </si>
  <si>
    <t>ZASLEPENÍ KRUHOVÉ TROUBY SPIRO</t>
  </si>
  <si>
    <t>2.12.1</t>
  </si>
  <si>
    <t>do průměru200</t>
  </si>
  <si>
    <t>2.12.2</t>
  </si>
  <si>
    <t>Materiál těsnící a spojovací</t>
  </si>
  <si>
    <t>2.12.3</t>
  </si>
  <si>
    <t>Materiál na závěsy a konzoly</t>
  </si>
  <si>
    <t>2.13</t>
  </si>
  <si>
    <t>HODINOVÉ ZÚČTOVACÍ SAZBY</t>
  </si>
  <si>
    <t>2.13.1</t>
  </si>
  <si>
    <t>Komplexní vyzkoušení zařízení, provedení zaregulování, revizí, vypsání protokolů ke kolaudaci</t>
  </si>
  <si>
    <t>2.13.2</t>
  </si>
  <si>
    <t>BOZP</t>
  </si>
  <si>
    <t>2.13.3</t>
  </si>
  <si>
    <t>dokumentace skutečného provedení</t>
  </si>
  <si>
    <t xml:space="preserve">Poznámka k položce:_x000d_
Dodávka akce se předpokládá včetně kompletní montáže, dopravy, vnitrostaveništní manipulace, veškerého souvisejícího doplňkového, podružného a montážního materiálu tak, aby celé zařízení bylo funkční a splňovalo všechny předpisy, které se na ně vztahují._x000d_
Při zpracování nabídky je nutné vycházet ze všech částí dokumentace (technické zprávy, seznamu pozice, všech výkresů a schémat a specifikace materiálu)._x000d_
Součástí potrubí jsou kolena, oblouky, redukce, uložení, šroubení, prostupové manžety, podpěry, konzoly a veškeré ocelové konstrukce potřebné k uložení potrubí (včetně pevných, kluzných bodů a dalších prvků zajišťující dilataci potrubí)._x000d_
V průběhu provádění prací budou respektovány všechny příslušné platné předpisy a požadavky BOZP. Náklady vyplývající z jejich dodržení jsou součástí jednotkové ceny a nebudou zvlášť hrazeny._x000d_
Všechna strojní zařízení a rozvody budou opatřena předepsanými antihlukovými a antivibračními izolacemi ve smyslu platných předpisů. Tyto izolace jsou součástí jednotkové ceny a nebudou zvlášť hrazeny._x000d_
Veškeré práce budou provedeny úhledně, řádně a kvalitně řemeslným způsobem._x000d_
Standard stavby a použitých materiálů je stanoven v této projektové dokumentaci většinou uvedením názvu výrobku a uvedením výrobce, který příslušný standard stanovuje. Tyto standardy jsou závazné. Zhotovitel díla může instalovat jiný výrobek, pokud jeho standard bude odpovídat standardům uvedeným v této PD, případně bude vyšší. Tyto změny musí být zároveň odsouhlasené investorem, potažmo uživatelem. V případě záměny výrobků, veškeré si nově vzniklé požadavky na navazující profese (ocelová k-ce, elektro aj.) řeší zhotovil sám. _x000d_
Zhotovitel je dále povinen zajistit, že veškeré namontované materiály, používané při výstavbě jsou v souladu s platnými českými normami a vládními vyhláškami.  Zhotovitel je si povinen zajistit, že všechna importovaná zařízení mají platné České certifikáty a že jsou v souladu s relevantními předpisy ČSN a zkušebními požadavky._x000d_
Všechny použité výrobky musí mít osvědčení o schválení k provozu v České republice._x000d_
Po dokončení díla předá zhotovitel protokol o měření a zaregulování zařízení</t>
  </si>
  <si>
    <t>8 - VRN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</si>
  <si>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</si>
  <si>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</si>
  <si>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</si>
  <si>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</si>
  <si>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</si>
  <si>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VRN6 - Územní vlivy</t>
  </si>
  <si>
    <t xml:space="preserve">    VRN7 - Provozní vlivy</t>
  </si>
  <si>
    <t>Vedlejší rozpočtové náklady</t>
  </si>
  <si>
    <t>VRN1</t>
  </si>
  <si>
    <t>Průzkumné, geodetické a projektové práce</t>
  </si>
  <si>
    <t>012164000</t>
  </si>
  <si>
    <t>Vytyčení a zaměření inženýrských sítí</t>
  </si>
  <si>
    <t>1024</t>
  </si>
  <si>
    <t>-1471637744</t>
  </si>
  <si>
    <t>https://podminky.urs.cz/item/CS_URS_2025_02/012164000</t>
  </si>
  <si>
    <t>013254000</t>
  </si>
  <si>
    <t>Dokumentace skutečného provedení stavby</t>
  </si>
  <si>
    <t>-87673454</t>
  </si>
  <si>
    <t>https://podminky.urs.cz/item/CS_URS_2025_02/013254000</t>
  </si>
  <si>
    <t>013284000</t>
  </si>
  <si>
    <t>Pasportizace objektu po provedení prací</t>
  </si>
  <si>
    <t>-1033162550</t>
  </si>
  <si>
    <t>https://podminky.urs.cz/item/CS_URS_2025_02/013284000</t>
  </si>
  <si>
    <t>VRN3</t>
  </si>
  <si>
    <t>Zařízení staveniště</t>
  </si>
  <si>
    <t>030001000</t>
  </si>
  <si>
    <t>-1278358216</t>
  </si>
  <si>
    <t>https://podminky.urs.cz/item/CS_URS_2025_02/030001000</t>
  </si>
  <si>
    <t>Poznámka k položce:_x000d_
včetně záboru, staveništního výtahu, lešení, stavební buňky, WC - předpoklad - 6 měsíců</t>
  </si>
  <si>
    <t>032903000</t>
  </si>
  <si>
    <t>Náklady na provoz a údržbu vybavení staveniště</t>
  </si>
  <si>
    <t>-178149513</t>
  </si>
  <si>
    <t>https://podminky.urs.cz/item/CS_URS_2025_02/032903000</t>
  </si>
  <si>
    <t>034103000</t>
  </si>
  <si>
    <t>Oplocení staveniště</t>
  </si>
  <si>
    <t>1061083311</t>
  </si>
  <si>
    <t>https://podminky.urs.cz/item/CS_URS_2025_02/034103000</t>
  </si>
  <si>
    <t>Poznámka k položce:_x000d_
cena včetně montáže, demontáže, pronájmu</t>
  </si>
  <si>
    <t>034303000</t>
  </si>
  <si>
    <t>Dopravní značení na staveništi</t>
  </si>
  <si>
    <t>1734911869</t>
  </si>
  <si>
    <t>https://podminky.urs.cz/item/CS_URS_2025_02/034303000</t>
  </si>
  <si>
    <t>034503000</t>
  </si>
  <si>
    <t>Informační tabule označení stavby</t>
  </si>
  <si>
    <t>1870052135</t>
  </si>
  <si>
    <t>https://podminky.urs.cz/item/CS_URS_2025_02/034503000</t>
  </si>
  <si>
    <t>035103000</t>
  </si>
  <si>
    <t>Pronájem ploch</t>
  </si>
  <si>
    <t>1286103751</t>
  </si>
  <si>
    <t>https://podminky.urs.cz/item/CS_URS_2025_02/035103000</t>
  </si>
  <si>
    <t>039002000</t>
  </si>
  <si>
    <t>Zrušení zařízení staveniště</t>
  </si>
  <si>
    <t>-1075611689</t>
  </si>
  <si>
    <t>https://podminky.urs.cz/item/CS_URS_2025_02/039002000</t>
  </si>
  <si>
    <t>VRN4</t>
  </si>
  <si>
    <t>Inženýrská činnost</t>
  </si>
  <si>
    <t>041414000</t>
  </si>
  <si>
    <t>Plán BOZP</t>
  </si>
  <si>
    <t>1637174772</t>
  </si>
  <si>
    <t>https://podminky.urs.cz/item/CS_URS_2025_02/041414000</t>
  </si>
  <si>
    <t>043194000.1</t>
  </si>
  <si>
    <t>Výluhové zkoušky odpadu - beton dle vyhlášky 273/2021 Sb</t>
  </si>
  <si>
    <t>-689750284</t>
  </si>
  <si>
    <t>Poznámka k položce:_x000d_
tabulka 5.1.,5.2.,5.3. přílohy č.5 1x</t>
  </si>
  <si>
    <t>043194000.2</t>
  </si>
  <si>
    <t>Výluhové zkoušky odpadu - cihla dle vyhlášky 273/2021 Sb</t>
  </si>
  <si>
    <t>1268657932</t>
  </si>
  <si>
    <t>043194000.3</t>
  </si>
  <si>
    <t>Výluhové zkoušky odpadu - omítka dle vyhlášky 273/2021 Sb</t>
  </si>
  <si>
    <t>-757844887</t>
  </si>
  <si>
    <t>045002000</t>
  </si>
  <si>
    <t>Kompletační a koordinační činnost</t>
  </si>
  <si>
    <t>1524286484</t>
  </si>
  <si>
    <t>https://podminky.urs.cz/item/CS_URS_2025_02/045002000</t>
  </si>
  <si>
    <t>Poznámka k položce:_x000d_
Položka obsahuje i zajištění stanovisek mobilních operátorů - GSM.</t>
  </si>
  <si>
    <t>049303000</t>
  </si>
  <si>
    <t>Náklady vzniklé v souvislosti s předáním stavby</t>
  </si>
  <si>
    <t>1721078202</t>
  </si>
  <si>
    <t>https://podminky.urs.cz/item/CS_URS_2025_02/049303000</t>
  </si>
  <si>
    <t>VRN5</t>
  </si>
  <si>
    <t>Finanční náklady</t>
  </si>
  <si>
    <t>051002000</t>
  </si>
  <si>
    <t>Pojistné</t>
  </si>
  <si>
    <t>-2082837250</t>
  </si>
  <si>
    <t>https://podminky.urs.cz/item/CS_URS_2025_02/051002000</t>
  </si>
  <si>
    <t>VRN6</t>
  </si>
  <si>
    <t>Územní vlivy</t>
  </si>
  <si>
    <t>065002000</t>
  </si>
  <si>
    <t>Mimostaveništní doprava materiálů, výrobků a strojů</t>
  </si>
  <si>
    <t>139775209</t>
  </si>
  <si>
    <t>https://podminky.urs.cz/item/CS_URS_2025_02/065002000</t>
  </si>
  <si>
    <t>VRN7</t>
  </si>
  <si>
    <t>Provozní vlivy</t>
  </si>
  <si>
    <t>071103000</t>
  </si>
  <si>
    <t>Provoz investora</t>
  </si>
  <si>
    <t>1505929090</t>
  </si>
  <si>
    <t>https://podminky.urs.cz/item/CS_URS_2025_02/071103000</t>
  </si>
  <si>
    <t>Poznámka k položce:_x000d_
zajištění průchodu hlavní chodbou pro stravování LDN po celou dobu výstavby_x000d_
časové překážky v pracovní činnosti</t>
  </si>
  <si>
    <t>SEZNAM FIGUR</t>
  </si>
  <si>
    <t>Výměra</t>
  </si>
  <si>
    <t>obklad odsekání</t>
  </si>
  <si>
    <t>(6,3+1,22)*2*1,5-(0,6*4+0,8)*1,5</t>
  </si>
  <si>
    <t>(0,86+0,94+1,4+1,16)*2*1,5</t>
  </si>
  <si>
    <t>1,16*3*2*1,5</t>
  </si>
  <si>
    <t>-0,6*3*1,5</t>
  </si>
  <si>
    <t>S05</t>
  </si>
  <si>
    <t>(2,25+1,16)*2*1,5-0,6*1,5</t>
  </si>
  <si>
    <t>(1,59+1,95)*2*1,51-0,6*1,51</t>
  </si>
  <si>
    <t>(1,945-0,11)*2*1,51-0,6*2*1,51</t>
  </si>
  <si>
    <t>1,18*4*1,51-0,6*2*1,51</t>
  </si>
  <si>
    <t>(1,15+2,95)*2*1,51-(0,7*2+0,8)*1,51</t>
  </si>
  <si>
    <t>(1,32+0,67)*1,49</t>
  </si>
  <si>
    <t>1,2*1,95</t>
  </si>
  <si>
    <t>(1,22+1,11+2,65)*2*1,53-0,6*3*1,53</t>
  </si>
  <si>
    <t>(1,22-0,11+0,86)*2*1,53*2-0,6*1,97*2</t>
  </si>
  <si>
    <t>(2,12+1,52)*2*2,21-0,75*1,94-2,12*2,21</t>
  </si>
  <si>
    <t>(5,38+2,11)*2*2,21-0,75*1,94-5,38*2,21</t>
  </si>
  <si>
    <t>(4,98+2,11*2)*2,21</t>
  </si>
  <si>
    <t>(10,45-0,5)*2,3</t>
  </si>
  <si>
    <t>(1,59+0,88)*2*1,5-0,6*1,5</t>
  </si>
  <si>
    <t>(3,9+0,4+3,53)*2*2,2-2,24*2,2-0,8*1,97</t>
  </si>
  <si>
    <t>(1,18+0,7)*1,53</t>
  </si>
  <si>
    <t>(1,33+2*1,61)*1,53</t>
  </si>
  <si>
    <t>(2,1+0,77)*1,53</t>
  </si>
  <si>
    <t>(2,1+0,6)*1,53</t>
  </si>
  <si>
    <t>1,20*1,53</t>
  </si>
  <si>
    <t>Použití figury:</t>
  </si>
  <si>
    <t>Odsekání a odebrání obkladů stěn z vnitřních obkládaček plochy přes 1 m2</t>
  </si>
  <si>
    <t>60,1</t>
  </si>
  <si>
    <t>11,23</t>
  </si>
  <si>
    <t>2,61</t>
  </si>
  <si>
    <t>8,52</t>
  </si>
  <si>
    <t>9,95</t>
  </si>
  <si>
    <t>S08</t>
  </si>
  <si>
    <t>83,1</t>
  </si>
  <si>
    <t>S10</t>
  </si>
  <si>
    <t>8,87</t>
  </si>
  <si>
    <t>6,11</t>
  </si>
  <si>
    <t>S12</t>
  </si>
  <si>
    <t>8,94</t>
  </si>
  <si>
    <t>14,53</t>
  </si>
  <si>
    <t>3,22</t>
  </si>
  <si>
    <t>11,35</t>
  </si>
  <si>
    <t>10,51</t>
  </si>
  <si>
    <t>1,4</t>
  </si>
  <si>
    <t>8,59</t>
  </si>
  <si>
    <t>25,44</t>
  </si>
  <si>
    <t>14,45</t>
  </si>
  <si>
    <t>29,06</t>
  </si>
  <si>
    <t>27,03</t>
  </si>
  <si>
    <t>27,81</t>
  </si>
  <si>
    <t>47,77</t>
  </si>
  <si>
    <t>28,24</t>
  </si>
  <si>
    <t>Odstranění izolace proti vodě, vlhkosti a plynům z pásů NAIP přitavených jednovrstvých z plochy vodorovné</t>
  </si>
  <si>
    <t>Lešení pomocné pro objekty pozemních staveb s lešeňovou podlahou v do 1,9 m zatížení do 150 kg/m2</t>
  </si>
  <si>
    <t>Bourání podkladů pod dlažby nebo mazanin betonových nebo z litého asfaltu tl do 100 mm pl přes 4 m2</t>
  </si>
  <si>
    <t>Otlučení (osekání) vnitřní vápenné nebo vápenocementové omítky stropů v rozsahu přes 5 do 10 %</t>
  </si>
  <si>
    <t>SO01</t>
  </si>
  <si>
    <t>SO04</t>
  </si>
  <si>
    <t>SO05</t>
  </si>
  <si>
    <t>SO06</t>
  </si>
  <si>
    <t>SO08</t>
  </si>
  <si>
    <t>81,10</t>
  </si>
  <si>
    <t>SO11</t>
  </si>
  <si>
    <t>SO13</t>
  </si>
  <si>
    <t>SO14</t>
  </si>
  <si>
    <t>SO15</t>
  </si>
  <si>
    <t>SO16</t>
  </si>
  <si>
    <t>SO17</t>
  </si>
  <si>
    <t>SO18</t>
  </si>
  <si>
    <t>SO19</t>
  </si>
  <si>
    <t>Bourání podlah z dlaždic keramických nebo xylolitových tl přes 10 mm plochy přes 1 m2</t>
  </si>
  <si>
    <t>Demontáž lepených povlakových podlah s podložkou ručně</t>
  </si>
  <si>
    <t>SO04,05</t>
  </si>
  <si>
    <t>(5,68+1,16*3)*(3,04+0,1)-0,6*1,97*4</t>
  </si>
  <si>
    <t>(2,25+1,59+0,44+1,18)*(2,69+0,1)-0,6*1,97-0,7*1,97</t>
  </si>
  <si>
    <t>(1,22*2+0,86*2)*(2,95+0,1)-0,6*1,97*2</t>
  </si>
  <si>
    <t>0,3*0,78</t>
  </si>
  <si>
    <t>3,87*(2,95+0,1)-0,9*1,97</t>
  </si>
  <si>
    <t>-2,33*0,36</t>
  </si>
  <si>
    <t>1,52*(2,90+0,1)-0,75*1,94</t>
  </si>
  <si>
    <t>S15,16</t>
  </si>
  <si>
    <t>(5,38+4,98+2,11*2+0,07)*(2,90+0,1)-0,8*1,97*2</t>
  </si>
  <si>
    <t>S17,18,19</t>
  </si>
  <si>
    <t>(2,47+1,59)*(2,75+0,1)</t>
  </si>
  <si>
    <t>2,47*(2,98+0,1)-1,25*1,97</t>
  </si>
  <si>
    <t>3,65*2*(2,95+0,1)</t>
  </si>
  <si>
    <t>(1,61+1,79)*(2,95+0,1)</t>
  </si>
  <si>
    <t>1,91*(2,95+0,1)</t>
  </si>
  <si>
    <t>Bourání příček nebo přizdívek z cihel pálených plných tl do 100 mm</t>
  </si>
  <si>
    <t>příčky do 150 mm</t>
  </si>
  <si>
    <t>2,65*(2,93+0,1)</t>
  </si>
  <si>
    <t>(2,12+0,14+0,5)*(2,98+0,1)</t>
  </si>
  <si>
    <t>2,24*2,54</t>
  </si>
  <si>
    <t>Bourání příček nebo přizdívek z cihel pálených plných tl přes 100 do 150 mm</t>
  </si>
  <si>
    <t>pricka_bouraní_otvor</t>
  </si>
  <si>
    <t>příčka bourání otvorů</t>
  </si>
  <si>
    <t>1,5*2,98-0,98*1,99</t>
  </si>
  <si>
    <t>1*2,3</t>
  </si>
  <si>
    <t>Otlučení (osekání) vnitřní vápenné nebo vápenocementové omítky stěn v rozsahu přes 10 do 30 %</t>
  </si>
  <si>
    <t>SO1</t>
  </si>
  <si>
    <t>(12,57+1,25)*2-0,7-0,8*3-0,9*3-1,75-1,1-1,6</t>
  </si>
  <si>
    <t>0,5*2+0,5*3+0,5*2+0,6*2</t>
  </si>
  <si>
    <t>(3,5+0,5+4,35)*2-1,87-1,67</t>
  </si>
  <si>
    <t>(30,26+2,81+1,76)*2</t>
  </si>
  <si>
    <t>0,52*2*3</t>
  </si>
  <si>
    <t>-0,6-0,8*3-0,9*5-1,1-1,6</t>
  </si>
  <si>
    <t>(2,11+0,46+1,79+0,56+1,79+1,33*2)*2-0,8-1,1-1,25*2+0,35*2</t>
  </si>
  <si>
    <t>2,12</t>
  </si>
  <si>
    <t>5,38-0,8</t>
  </si>
  <si>
    <t>4,98-0,98</t>
  </si>
  <si>
    <t>1,25*2+1,59-0,8</t>
  </si>
  <si>
    <t>10,54+2,47+2,24-1,25-0,8-0,6</t>
  </si>
  <si>
    <t>Odsekání soklíků rovných</t>
  </si>
  <si>
    <t>(3,77+2,64)*2-0,8</t>
  </si>
  <si>
    <t>(2,62+5,2)*2-0,8</t>
  </si>
  <si>
    <t>(3,2+2,65)*2-0,8+4*0,15</t>
  </si>
  <si>
    <t>(3,87+2,31)*2-0,9</t>
  </si>
  <si>
    <t>(3,53+3,94)*2-0,8</t>
  </si>
  <si>
    <t>(5,53+5,19)*2+2*0,4+2*0,6-0,8-0,9-0,98</t>
  </si>
  <si>
    <t>3,65*4</t>
  </si>
  <si>
    <t>(5,22+5,19)*2+2*0,6-0,9-0,98</t>
  </si>
  <si>
    <t>(5,29+5,19)*2+2*0,6-0,9-0,8</t>
  </si>
  <si>
    <t>(1,61+1,79)*2</t>
  </si>
  <si>
    <t>(9,11+5,19)*2+2*0,6-0,9-0,8</t>
  </si>
  <si>
    <t>1,91*2</t>
  </si>
  <si>
    <t>(4,54+6,43)*2+2*0,6-0,9</t>
  </si>
  <si>
    <t>Odstranění soklíků a lišt pryžových nebo plastových</t>
  </si>
  <si>
    <t>((4,05+2,64)*(2,93+0,1)-0,8*1,97-0,58*1,63)*0,18</t>
  </si>
  <si>
    <t>((5,2+0,16+2,62)*(2,80+0,1)-0,8*1,97)*0,16</t>
  </si>
  <si>
    <t>S10,11</t>
  </si>
  <si>
    <t>(5,77*(2,93+0,1)-0,6*1,97-0,8*1,97)*0,18</t>
  </si>
  <si>
    <t>Bourání zdiva z cihel pálených nebo vápenopískových na MV nebo MVC do 1 m3</t>
  </si>
  <si>
    <t>145*0,3*0,6</t>
  </si>
  <si>
    <t>50*0,3*0,6</t>
  </si>
  <si>
    <t>55*0,3*0,6</t>
  </si>
  <si>
    <t>85*0,3*0,6</t>
  </si>
  <si>
    <t>375*0,6*0,6</t>
  </si>
  <si>
    <t>9,66</t>
  </si>
  <si>
    <t>4,16</t>
  </si>
  <si>
    <t>8,15</t>
  </si>
  <si>
    <t>1,78/2</t>
  </si>
  <si>
    <t>2,07</t>
  </si>
  <si>
    <t>1,89</t>
  </si>
  <si>
    <t>1,98</t>
  </si>
  <si>
    <t>5,76</t>
  </si>
  <si>
    <t>3,65</t>
  </si>
  <si>
    <t>23,79</t>
  </si>
  <si>
    <t>-60*0,3*0,3</t>
  </si>
  <si>
    <t>Montáž podlah keramických hladkých lepených cementovým flexibilním lepidlem přes 9 do 12 ks/m2</t>
  </si>
  <si>
    <t>59,97</t>
  </si>
  <si>
    <t>54,09</t>
  </si>
  <si>
    <t>9,56</t>
  </si>
  <si>
    <t>9,75</t>
  </si>
  <si>
    <t>15,08</t>
  </si>
  <si>
    <t>3,62</t>
  </si>
  <si>
    <t>Izolace pod dlažbu nátěrem nebo stěrkou ve dvou vrstvách</t>
  </si>
  <si>
    <t>Ometení omítek před provedením nátěru</t>
  </si>
  <si>
    <t>Celoplošné vyrovnání omítky před provedením nátěru vápennou stěrkou tl do 3 mm</t>
  </si>
  <si>
    <t>Penetrační sol-silikátový nátěr hladkých, tenkovrstvých zrnitých nebo štukových omítek</t>
  </si>
  <si>
    <t>Krycí dvojnásobný sol-silikátový nátěr omítek stupně členitosti 1 a 2</t>
  </si>
  <si>
    <t>Příplatek k cenám dvojnásobného krycího nátěru omítek za barevné provedení v odstínu středně sytém</t>
  </si>
  <si>
    <t>(0,9+1,2)*2*2*2,02-0,7*1,97*2</t>
  </si>
  <si>
    <t>(0,31*2+0,92)*2,02</t>
  </si>
  <si>
    <t>(0,9*2-0,2)*0,15</t>
  </si>
  <si>
    <t>(1,25*2+1)*1,27</t>
  </si>
  <si>
    <t>1*0,2</t>
  </si>
  <si>
    <t>(2,5+0,4+0,7+0,43+0,6)*2,02</t>
  </si>
  <si>
    <t>(0,6+0,45*2+0,69+0,15+0,74+0,675)*2,02</t>
  </si>
  <si>
    <t>(1,2+0,9)*2*2*2,02-0,7*1,97*2</t>
  </si>
  <si>
    <t>0,9*0,15*2</t>
  </si>
  <si>
    <t>(0,8+1,3*2)*2,02</t>
  </si>
  <si>
    <t>(0,8+1,05)*2*2,02-0,7*1,97+0,8*0,15</t>
  </si>
  <si>
    <t>(0,98+1,05)*2*2,02-0,7*1,97+0,8*0,15</t>
  </si>
  <si>
    <t>(1,7+2,3)*2*2,02-0,9*1,97+1,7*0,15</t>
  </si>
  <si>
    <t>-1,17*(2,02-1,39)</t>
  </si>
  <si>
    <t>Vápenocementový štuk vnitřních stěn tloušťky do 3 mm</t>
  </si>
  <si>
    <t>Nátěr penetrační na stěnu</t>
  </si>
  <si>
    <t>Montáž obkladů keramických hladkých lepených cementovým flexibilním lepidlem přes 35 do 45 ks/m2</t>
  </si>
  <si>
    <t>Čištění vnitřních ploch stěn po provedení obkladu chemickými prostředky</t>
  </si>
  <si>
    <t>Obroušení podkladu omítnutého v místnostech v do 3,80 m</t>
  </si>
  <si>
    <t>Zakrytí vnitřních ploch stěn v místnostech v do 3,80 m</t>
  </si>
  <si>
    <t>Základní akrylátová jednonásobná bezbarvá penetrace podkladu v místnostech v do 3,80 m</t>
  </si>
  <si>
    <t>Dvojnásobné bílé malby ze směsí za mokra výborně oděruvzdorných v místnostech v do 3,80 m</t>
  </si>
  <si>
    <t>(0,6+1,55)*0,6</t>
  </si>
  <si>
    <t>(0,95+0,3)*1,5</t>
  </si>
  <si>
    <t>(0,68+0,975)*2,02</t>
  </si>
  <si>
    <t>1,5*2,02</t>
  </si>
  <si>
    <t>(0,75+2,07)*2,02</t>
  </si>
  <si>
    <t>0,875*2,02</t>
  </si>
  <si>
    <t>(1,73+1,03)*2,2-0,6*1,97</t>
  </si>
  <si>
    <t>((7,16-0,8)*2+2,8)*2,02</t>
  </si>
  <si>
    <t>-0,8*1,97*4-0,9*1,97-1,16*(2,02-1,39)*3</t>
  </si>
  <si>
    <t>Izolace pod obklad nátěrem nebo stěrkou ve dvou vrstvách</t>
  </si>
  <si>
    <t>(0,65+0,905)*2,02</t>
  </si>
  <si>
    <t>1,05*2,02</t>
  </si>
  <si>
    <t>(0,85+0,975)*2,02</t>
  </si>
  <si>
    <t>0,31*2+0,46*2</t>
  </si>
  <si>
    <t>(0,9+1,35)*2*2-0,7*2</t>
  </si>
  <si>
    <t>0,9*2</t>
  </si>
  <si>
    <t>1,25+1</t>
  </si>
  <si>
    <t>2,5+1,135+0,2</t>
  </si>
  <si>
    <t>0,6+0,45*2+0,69</t>
  </si>
  <si>
    <t>0,15+0,74+0,675</t>
  </si>
  <si>
    <t>(1,2+0,9)*2*2-0,7*2</t>
  </si>
  <si>
    <t>(1,05+0,95)*2-0,7</t>
  </si>
  <si>
    <t>(1,05+0,8)*2-0,7</t>
  </si>
  <si>
    <t>1,3*2+0,82</t>
  </si>
  <si>
    <t>(1,73+1,03)*2-0,6</t>
  </si>
  <si>
    <t>(2,15+1,7)*2-0,9</t>
  </si>
  <si>
    <t>(7,16-0,8)*2+2,8-0,9-4*0,8</t>
  </si>
  <si>
    <t>Obvodová dilatace podlahovým páskem z pěnového PE s fólií mezi stěnou a mazaninou nebo potěrem v 80 mm</t>
  </si>
  <si>
    <t>Výplň dilatačních spar šířky do 10 mm v mazaninách polyuretanovou samonivelační hmotou</t>
  </si>
  <si>
    <t>Podlahy spárování silikonem</t>
  </si>
  <si>
    <t>(4,85+12,57+0,48)*2</t>
  </si>
  <si>
    <t>-1,8*2</t>
  </si>
  <si>
    <t>-1,1-0,8*4-0,9*3</t>
  </si>
  <si>
    <t>3*0,5+0,39</t>
  </si>
  <si>
    <t>(5,68+0,74+1,18+0,1)*2-0,46*2-0,8-0,7*2</t>
  </si>
  <si>
    <t>3,68*2-1,25-0,8+1,2+0,2</t>
  </si>
  <si>
    <t>1,3+0,125+1,135-0,8</t>
  </si>
  <si>
    <t>S07,S09,S12</t>
  </si>
  <si>
    <t>(30,26+1,8)*2-1,8-0,9*5-0,8*2-0,7-2*1,19</t>
  </si>
  <si>
    <t>2,77*2*2</t>
  </si>
  <si>
    <t>S08,S10,S11</t>
  </si>
  <si>
    <t>0,905+0,65+1,05*2</t>
  </si>
  <si>
    <t>(3,2+1)*2-0,8-0,82-2*0,7</t>
  </si>
  <si>
    <t>1,05+0,48*2+3,12-0,9+2,34-0,8+0,51+0,56+2,4+0,72-0,8+1,79+0,72+0,51+0,72</t>
  </si>
  <si>
    <t>(1,73+1,2)*2-0,8</t>
  </si>
  <si>
    <t>(1,73+1,1)*2-0,8</t>
  </si>
  <si>
    <t>(1,73+1,15)*2-0,8</t>
  </si>
  <si>
    <t>(2,84+2,23)*2-0,8</t>
  </si>
  <si>
    <t>2,8-0,9+(2,28+0,15)*2</t>
  </si>
  <si>
    <t>Montáž soklů z dlaždic keramických rovných lepených cementovým flexibilním lepidlem v přes 65 do 90 mm</t>
  </si>
  <si>
    <t>skladba P2,P3</t>
  </si>
  <si>
    <t>(5,68+0,74+1,8+0,31)*2</t>
  </si>
  <si>
    <t>(0,9+1,2)*2*2-0,7*2-0,8</t>
  </si>
  <si>
    <t>(1,2+3,68)*2</t>
  </si>
  <si>
    <t>2,5+0,48*2+1,35+1,3+0,125+0,1+0,1*4+1,2*4+0,9*2+0,675+0,74+0,15+0,9*2+0,1+0,125+1,135+0,6+0,25</t>
  </si>
  <si>
    <t>(3,2+2,3)*2+1,05*3+1,3</t>
  </si>
  <si>
    <t>(1,73+1,03)*2</t>
  </si>
  <si>
    <t>(1,7+2,15)*2</t>
  </si>
  <si>
    <t>(7,16+2,28+0,15+1,15+1,65)*2</t>
  </si>
  <si>
    <t>Izolace těsnícími pásy mezi podlahou a stěnou</t>
  </si>
  <si>
    <t>(3,77+2,62)*2</t>
  </si>
  <si>
    <t>(3,51+2,62)*2</t>
  </si>
  <si>
    <t>(5,1+2,62)*2</t>
  </si>
  <si>
    <t>(3,2+2,62)*2</t>
  </si>
  <si>
    <t>(3,87+2,18)*2</t>
  </si>
  <si>
    <t>(6,42+1,73)*2</t>
  </si>
  <si>
    <t>S25-S35</t>
  </si>
  <si>
    <t>(1,55+2,28)*2</t>
  </si>
  <si>
    <t>(3,23+0,3+3,9+0,4)*2</t>
  </si>
  <si>
    <t>(5,72+1,6+9,07+1,5)*2</t>
  </si>
  <si>
    <t>3,69*2+2</t>
  </si>
  <si>
    <t>(3,38+3,54)*2</t>
  </si>
  <si>
    <t>3,69*2+1,6</t>
  </si>
  <si>
    <t>(3,54+1,97)*2</t>
  </si>
  <si>
    <t>(3,54+3,3)*2</t>
  </si>
  <si>
    <t>(3,54+3,35)*2</t>
  </si>
  <si>
    <t>(9,11+5,19+0,6+2,7)*2</t>
  </si>
  <si>
    <t>(6,43+0,6+4,54)*2</t>
  </si>
  <si>
    <t>Oprava vnitřní vápenné hladké omítky tl do 20 mm stěn v rozsahu plochy přes 10 do 30 % s celoplošným přeštukováním tl do 3 m</t>
  </si>
  <si>
    <t>5,75</t>
  </si>
  <si>
    <t>1,78</t>
  </si>
  <si>
    <t>Oprava vnitřní vápenné hladké omítky tl do 20 mm stropů v rozsahu plochy přes do 10 %</t>
  </si>
  <si>
    <t>Zakrytí podlahy PE fólií</t>
  </si>
  <si>
    <t>Nátěr penetrační na podlahu</t>
  </si>
  <si>
    <t>Broušení betonového podkladu před pokládkou dlažby</t>
  </si>
  <si>
    <t>Čištění vnitřních ploch podlah nebo schodišť po položení dlažby chemickými prostředky</t>
  </si>
  <si>
    <t>Zakrytí vnitřních podlah včetně pozdějšího odkrytí</t>
  </si>
  <si>
    <t>Čištění budov zametení hladkých podlah</t>
  </si>
  <si>
    <t>59,97+9,66+4,16+8,15+54,09+9,87+9,56+9,19+13,4+9,75+8,77+5,75</t>
  </si>
  <si>
    <t>8,43+15,08+10,3+1,78+2,07+1,89+1,98+5,76+8,59+3,65</t>
  </si>
  <si>
    <t>23,79+3,53+14,44+25,35+7,64+11,96+5,91+6,97+11,67+11,85+47,65+28,24</t>
  </si>
  <si>
    <t>Vyčištění budov bytové a občanské výstavby při výšce podlaží do 4 m</t>
  </si>
  <si>
    <t>(5,68+2*1,2)*(3,04+0,1)</t>
  </si>
  <si>
    <t>-0,7*1,97*2-0,8*1,97</t>
  </si>
  <si>
    <t>(0,9*2+0,1+0,125)*(3,04+0,1)</t>
  </si>
  <si>
    <t>-0,7*1,97*2</t>
  </si>
  <si>
    <t>(1,3*2+3,2)*(2,95+0,1)</t>
  </si>
  <si>
    <t>0,15*3,05+0,3*0,78</t>
  </si>
  <si>
    <t>S19,20,21</t>
  </si>
  <si>
    <t>1,73*3*(2,9+0,1)</t>
  </si>
  <si>
    <t>Příčka z pórobetonových hladkých tvárnic na tenkovrstvou maltu tl 100 mm</t>
  </si>
  <si>
    <t>1,2*(3,04+0,1)</t>
  </si>
  <si>
    <t>Příčka z pórobetonových hladkých tvárnic na tenkovrstvou maltu tl 125 mm</t>
  </si>
  <si>
    <t>Vápenocementová omítka hladká jednovrstvá vnitřních stěn nanášená ručně</t>
  </si>
  <si>
    <t>(2,3+2,77)*(2,93+0,1)</t>
  </si>
  <si>
    <t>-0,8*1,97</t>
  </si>
  <si>
    <t>3,87*(2,95+0,1)</t>
  </si>
  <si>
    <t>S16-S24</t>
  </si>
  <si>
    <t>(2,54+3,12)*(2,98+0,1)-0,9*1,97</t>
  </si>
  <si>
    <t>(2,28+0,15+7,61+1,73*2+0,15)*(2,95+0,1)-0,6*1,97-0,8*1,97*4</t>
  </si>
  <si>
    <t>(2,8+1,7)*(2,9+0,1)-0,9*1,97</t>
  </si>
  <si>
    <t>(2,28+0,15+1,55)*(2,95+0,1)</t>
  </si>
  <si>
    <t>2,24*2,54-0,8*1,97-0,8*2</t>
  </si>
  <si>
    <t>2,07*(2,92+0,1)</t>
  </si>
  <si>
    <t>Příčka z pórobetonových hladkých tvárnic na tenkovrstvou maltu tl 150 mm</t>
  </si>
  <si>
    <t>(3,77+2,77)*(2,93+0,1)</t>
  </si>
  <si>
    <t>-0,9*1,97</t>
  </si>
  <si>
    <t>S10,S11</t>
  </si>
  <si>
    <t>(9,08+2,62*3)*(2,8+0,1)</t>
  </si>
  <si>
    <t>-0,9*1,97*2</t>
  </si>
  <si>
    <t>(2,77+3,2)*(2,93+0,1)</t>
  </si>
  <si>
    <t>S29</t>
  </si>
  <si>
    <t>(3,69+3,38)*(2,95+0,1)</t>
  </si>
  <si>
    <t>S31,33,33</t>
  </si>
  <si>
    <t>(3,54*3+9,07)*(2,95+0,1)</t>
  </si>
  <si>
    <t>-0,8*1,97-0,9*1,97*2</t>
  </si>
  <si>
    <t>SDK příčka tl 150 mm profil CW+UW 100 desky s vysokou mechanickou odolností 1xDFRIH2 12,5 a 1xA 12,5 s izolací EI 60 Rw do 59 dB</t>
  </si>
  <si>
    <t>SDK příčka základní penetrační nátěr (oboustranně)</t>
  </si>
  <si>
    <t>2,77+3,92</t>
  </si>
  <si>
    <t>S10-S15</t>
  </si>
  <si>
    <t>2,62*4+9,08+3,5+3,87</t>
  </si>
  <si>
    <t>S29-S33</t>
  </si>
  <si>
    <t>3,69+3,38+3,54*3+9,07</t>
  </si>
  <si>
    <t>SDK příčka kluzné napojení ke stropu</t>
  </si>
  <si>
    <t>SDK příčka úprava styku příčky a podhledu separační páskou a akrylátem (oboustranně)</t>
  </si>
  <si>
    <t>9,87</t>
  </si>
  <si>
    <t>9,19</t>
  </si>
  <si>
    <t>13,4</t>
  </si>
  <si>
    <t>8,77</t>
  </si>
  <si>
    <t>10,3</t>
  </si>
  <si>
    <t>3,53</t>
  </si>
  <si>
    <t>14,44</t>
  </si>
  <si>
    <t>25,35</t>
  </si>
  <si>
    <t>S28</t>
  </si>
  <si>
    <t>7,64</t>
  </si>
  <si>
    <t>11,96</t>
  </si>
  <si>
    <t>S30</t>
  </si>
  <si>
    <t>5,91</t>
  </si>
  <si>
    <t>S31</t>
  </si>
  <si>
    <t>6,97</t>
  </si>
  <si>
    <t>S32</t>
  </si>
  <si>
    <t>11,67</t>
  </si>
  <si>
    <t>11,85</t>
  </si>
  <si>
    <t>47,65</t>
  </si>
  <si>
    <t>Broušení betonového podkladu povlakových podlah</t>
  </si>
  <si>
    <t>Vysátí podkladu povlakových podlah</t>
  </si>
  <si>
    <t>Neředěná penetrace savého podkladu povlakových podlah</t>
  </si>
  <si>
    <t>Stěrka podlahová nivelační pro vyrovnání podkladu povlakových podlah pevnosti 20 MPa tl přes 5 do 8 mm</t>
  </si>
  <si>
    <t>Lepení lamel a čtverců z vinylu standardním lepidlem</t>
  </si>
  <si>
    <t>(2,42+3,51)*2</t>
  </si>
  <si>
    <t>(2,42+5,12)*2</t>
  </si>
  <si>
    <t>(2,62+3,2)*2</t>
  </si>
  <si>
    <t>(3,45+0,4+0,45+3,23+0,3)*2</t>
  </si>
  <si>
    <t>2*3,69+2</t>
  </si>
  <si>
    <t>(3,54+3,38)*2</t>
  </si>
  <si>
    <t>2*3,69+1,6</t>
  </si>
  <si>
    <t>(9,11+5,19+0,6+2,07)*2</t>
  </si>
  <si>
    <t>(4,54-0,2+6,43+0,6)*2</t>
  </si>
  <si>
    <t>Montáž obvodových lišt lepením</t>
  </si>
  <si>
    <t>9,66+4,16+8,15</t>
  </si>
  <si>
    <t>S17-S25</t>
  </si>
  <si>
    <t>10,3+1,78+2,07+1,89+1,98+5,76+8,59+3,65+23,79+3,53</t>
  </si>
  <si>
    <t>SDK podhled deska 1xDFH2 15 bez izolace jednovrstvá spodní kce profil CD+UD EI 15</t>
  </si>
  <si>
    <t>SDK podhled základní penetrační nátěr</t>
  </si>
  <si>
    <t>13,40</t>
  </si>
  <si>
    <t>SDK podhled deska 1xDF 15 bez izolace jednovrstvá spodní kce profil CD+UD</t>
  </si>
  <si>
    <t>podlahové konstrukce - bourací práce</t>
  </si>
  <si>
    <t>modrá</t>
  </si>
  <si>
    <t>Potěr cementový samonivelační litý C20 tl přes 45 do 50 mm</t>
  </si>
  <si>
    <t>Příplatek k cementovému samonivelačnímu litému potěru C20 ZKD 5 mm tl přes 50 mm</t>
  </si>
  <si>
    <t>Separační vrstva z PE fólie</t>
  </si>
  <si>
    <t>Samonivelační stěrka podlah pevnosti 20 MPa tl přes 5 do 8 mm</t>
  </si>
  <si>
    <t>S19-S22</t>
  </si>
  <si>
    <t>2,07+1,89+1,98+5,76</t>
  </si>
  <si>
    <t>Základové desky ze ŽB bez zvýšených nároků na prostředí tř. C 25/30</t>
  </si>
  <si>
    <t>Výztuž základových desek svařovanými sítěmi Kari</t>
  </si>
  <si>
    <t>Mazanina tl přes 50 do 80 mm z betonu prostého bez zvýšených nároků na prostředí tř. C 20/25</t>
  </si>
  <si>
    <t>Příplatek k mazanině tl přes 120 do 240 mm za přehlazení povrchu</t>
  </si>
  <si>
    <t>Výztuž mazanin svařovanými sítěmi Kari</t>
  </si>
  <si>
    <t>Násyp pod podlahy z hrubého kameniva 8-16 se zhutněním</t>
  </si>
  <si>
    <t>Provedení izolace proti zemní vlhkosti vodorovné za studena nátěrem penetračním</t>
  </si>
  <si>
    <t>Provedení izolace proti zemní vlhkosti pásy přitavením vodorovné NAIP</t>
  </si>
  <si>
    <t>červená</t>
  </si>
  <si>
    <t>1,09</t>
  </si>
  <si>
    <t>3,23</t>
  </si>
  <si>
    <t>2,93</t>
  </si>
  <si>
    <t>8,58+4,16+5,04</t>
  </si>
  <si>
    <t>1,12</t>
  </si>
  <si>
    <t>3,05</t>
  </si>
  <si>
    <t>0,84</t>
  </si>
  <si>
    <t>7,19</t>
  </si>
  <si>
    <t>2,8+5,32</t>
  </si>
  <si>
    <t>8,08</t>
  </si>
  <si>
    <t>10,36</t>
  </si>
  <si>
    <t>7,94</t>
  </si>
  <si>
    <t>4,92+3,88+8,47</t>
  </si>
  <si>
    <t>S28-S35</t>
  </si>
  <si>
    <t>7,64+11,96+5,91+6,97+11,67+11,85+47,65+28,24</t>
  </si>
  <si>
    <t>7,81</t>
  </si>
  <si>
    <t>3/ 1</t>
  </si>
  <si>
    <t>do 600 cm</t>
  </si>
  <si>
    <t>1,63+6,55+4,85+2,1+1,2</t>
  </si>
  <si>
    <t>1,63</t>
  </si>
  <si>
    <t>2,58+0,48*2+1,05+0,72*2+0,51+1,69</t>
  </si>
  <si>
    <t>0,56+0,55+1,56</t>
  </si>
  <si>
    <t>1,73+0,38*2-0,98</t>
  </si>
  <si>
    <t>1,35+0,55++0,6+3,45+0,45+3,23+0,3-0,9</t>
  </si>
  <si>
    <t>5,19-0,9</t>
  </si>
  <si>
    <t>Dodatečná izolace cihelného zdiva tl přes 450 do 600 mm nízkotlakou jednořadovou injektáží mikroemulzí</t>
  </si>
  <si>
    <t>do 750 cm</t>
  </si>
  <si>
    <t>5,53+5,68+1,49</t>
  </si>
  <si>
    <t>1,83+0,5</t>
  </si>
  <si>
    <t>(2,7-1,63)</t>
  </si>
  <si>
    <t>43,81-2*0,9</t>
  </si>
  <si>
    <t>25,77</t>
  </si>
  <si>
    <t>10,53</t>
  </si>
  <si>
    <t>0,74+0,61+3,71</t>
  </si>
  <si>
    <t>25,69-2*0,9</t>
  </si>
  <si>
    <t>26,28</t>
  </si>
  <si>
    <t>1,23+4,22+3,49-0,9</t>
  </si>
  <si>
    <t>Dodatečná izolace cihelného zdiva tl přes 600 do 750 mm nízkotlakou jednořadovou injektáží mikroemulzí</t>
  </si>
  <si>
    <t>Sanační omítka vápenná jednovrstvá vnitřních stěn nanášená ručně</t>
  </si>
  <si>
    <t>Sanační štuk vnitřních stěn tloušťky do 3 mm</t>
  </si>
  <si>
    <t>Otlučení (osekání) vnitřní vápenné nebo vápenocementové omítky stěn v rozsahu přes 50 do 100 %</t>
  </si>
  <si>
    <t>4/ 1</t>
  </si>
  <si>
    <t>delka_fas</t>
  </si>
  <si>
    <t>délka úprav u fasády objektu</t>
  </si>
  <si>
    <t>22,09</t>
  </si>
  <si>
    <t>2,05*2</t>
  </si>
  <si>
    <t>2,14</t>
  </si>
  <si>
    <t>34,22</t>
  </si>
  <si>
    <t>5,9+1,48+2,13</t>
  </si>
  <si>
    <t>2,06+1,25</t>
  </si>
  <si>
    <t>strana u výtahu</t>
  </si>
  <si>
    <t>3,45*1,92-0,5*0,9</t>
  </si>
  <si>
    <t>18,1*1,35</t>
  </si>
  <si>
    <t>(3,025+1,53)*1,4-0,3*0,3</t>
  </si>
  <si>
    <t>1,53*2,39</t>
  </si>
  <si>
    <t>strana průčelí</t>
  </si>
  <si>
    <t>3,65*2,13</t>
  </si>
  <si>
    <t>1,34*1,365</t>
  </si>
  <si>
    <t>5,94*1,365</t>
  </si>
  <si>
    <t>27,085*1,34</t>
  </si>
  <si>
    <t>1,34*1,44</t>
  </si>
  <si>
    <t>5,67*1,96</t>
  </si>
  <si>
    <t>Odstranění podkladu z kameniva drceného tl přes 100 do 200 mm ručně</t>
  </si>
  <si>
    <t>Odstranění podkladu z betonu vyztuženého sítěmi tl přes 100 do 150 mm ručně</t>
  </si>
  <si>
    <t>1,1*0,3</t>
  </si>
  <si>
    <t>3,65*1,57-0,9*0,6</t>
  </si>
  <si>
    <t>18,44*1,1</t>
  </si>
  <si>
    <t>3,45*1,1</t>
  </si>
  <si>
    <t>1,48*1,68-0,3*0,3</t>
  </si>
  <si>
    <t>2,41*1,3</t>
  </si>
  <si>
    <t>5,9*1,1</t>
  </si>
  <si>
    <t>1,3*1,4-0,3*0,3</t>
  </si>
  <si>
    <t>26,99*1,1</t>
  </si>
  <si>
    <t>1,48*1,54-0,3*0,3</t>
  </si>
  <si>
    <t>4,23*1,66+4,23*0,1</t>
  </si>
  <si>
    <t>Úprava pláně v hornině třídy těžitelnosti I skupiny 3 se zhutněním ručně</t>
  </si>
  <si>
    <t>Podklad ze štěrkodrtě ŠD plochy do 100 m2 tl 150 mm</t>
  </si>
  <si>
    <t>Mazanina tl přes 80 do 120 mm z betonu prostého bez zvýšených nároků na prostředí tř. C 20/25</t>
  </si>
  <si>
    <t>Příplatek k mazanině tl přes 80 do 120 mm za přehlazení povrchu</t>
  </si>
  <si>
    <t>Příplatek k mazanině tl přes 80 do 120 mm za stržení povrchu spodní vrstvy před vložením výztuže</t>
  </si>
  <si>
    <t>22,09-1,5</t>
  </si>
  <si>
    <t>3,45+2,41</t>
  </si>
  <si>
    <t>5,9+26,99</t>
  </si>
  <si>
    <t>0,6</t>
  </si>
  <si>
    <t>Okapový chodník z betonových chodníkových obrubníků stojatých lože beton</t>
  </si>
  <si>
    <t>Osazení chodníkového obrubníku betonového stojatého s boční opěrou do lože z betonu prostého</t>
  </si>
  <si>
    <t>8,06+1,45+2,13+26,15-1,45+1,44+4,23+2,06</t>
  </si>
  <si>
    <t>Hloubení zapažených rýh šířky do 2000 mm v nesoudržných horninách třídy těžitelnosti I skupiny 3 ručně</t>
  </si>
  <si>
    <t>Oprava vnější vápenocementové hladké omítky složitosti 1 stěn v rozsahu přes 10 do 30 %</t>
  </si>
  <si>
    <t>Obvodová dilatace podlahovým páskem z pěnového PE mezi stěnou a mazaninou nebo potěrem v 80 mm</t>
  </si>
  <si>
    <t>Provedení izolace proti zemní vlhkosti svislé za studena nátěrem penetračním</t>
  </si>
  <si>
    <t>Provedení izolace proti zemní vlhkosti pásy na sucho svislé AIP nebo tkaninou</t>
  </si>
  <si>
    <t>Provedení izolace proti zemní vlhkosti pásy přitavením svislé NAIP</t>
  </si>
  <si>
    <t>Odstranění izolace proti vodě, vlhkosti a plynům z pásů NAIP přitavených dvouvrstvých z plochy svislé</t>
  </si>
  <si>
    <t>Provedení izolace proti zemní vlhkosti svislé z nopové fólie výška nopu do 20 mm</t>
  </si>
  <si>
    <t>Izolace proti zemní vlhkosti nopovou fólií ukončení horní lištou</t>
  </si>
  <si>
    <t>Otlučení (osekání) cementových omítek vnějších ploch v rozsahu přes 20 do 30 %</t>
  </si>
  <si>
    <t>21,99+0,9+0,7+2*0,4+0,6+3,45+1,6+1,5+2,39</t>
  </si>
  <si>
    <t>Zřízení příložného pažení stěn výkopu hl do 4 m</t>
  </si>
  <si>
    <t>Odstranění příložného pažení stěn hl do 4 m</t>
  </si>
  <si>
    <t>Osazení příkopového žlabu do betonu tl 100 mm z betonových tvárnic šířky do 500 mm</t>
  </si>
  <si>
    <t>5/ 2</t>
  </si>
  <si>
    <t>jímka_obsyp</t>
  </si>
  <si>
    <t>výkop a obsyp jímky splaškových vod-zázemí</t>
  </si>
  <si>
    <t>(1,5+1,5)*2*2,3*1/2</t>
  </si>
  <si>
    <t>jimka_obsyp_2</t>
  </si>
  <si>
    <t>výkop a obsyp jímky pro splaškové vody</t>
  </si>
  <si>
    <t>(7+4)*2*1,2*1/2*2</t>
  </si>
  <si>
    <t>jímka_vykop</t>
  </si>
  <si>
    <t>výkop pro jímku spolaškových vod - zázemí</t>
  </si>
  <si>
    <t>jimka_výkop_2</t>
  </si>
  <si>
    <t>jímky pro splaškové vody siláž - 2 ks</t>
  </si>
  <si>
    <t>2*30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</si>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</sst>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6" fillId="0" borderId="0" applyNumberFormat="0" applyFill="0" applyBorder="0" applyAlignment="0" applyProtection="0"/>
  </cellStyleXfs>
  <cellXfs count="42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6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20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20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1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20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3" fillId="0" borderId="15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4" fillId="4" borderId="7" xfId="0" applyFont="1" applyFill="1" applyBorder="1" applyAlignment="1" applyProtection="1">
      <alignment horizontal="center" vertical="center"/>
    </xf>
    <xf numFmtId="0" fontId="24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4" fillId="4" borderId="8" xfId="0" applyFont="1" applyFill="1" applyBorder="1" applyAlignment="1" applyProtection="1">
      <alignment horizontal="center" vertical="center"/>
    </xf>
    <xf numFmtId="0" fontId="24" fillId="4" borderId="8" xfId="0" applyFont="1" applyFill="1" applyBorder="1" applyAlignment="1" applyProtection="1">
      <alignment horizontal="right" vertical="center"/>
    </xf>
    <xf numFmtId="0" fontId="24" fillId="4" borderId="9" xfId="0" applyFont="1" applyFill="1" applyBorder="1" applyAlignment="1" applyProtection="1">
      <alignment horizontal="center" vertical="center"/>
    </xf>
    <xf numFmtId="0" fontId="25" fillId="0" borderId="17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25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2" fillId="0" borderId="15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0" fontId="30" fillId="0" borderId="0" xfId="0" applyFont="1" applyAlignment="1" applyProtection="1">
      <alignment vertical="center"/>
    </xf>
    <xf numFmtId="4" fontId="30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1" fillId="0" borderId="15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166" fontId="31" fillId="0" borderId="0" xfId="0" applyNumberFormat="1" applyFont="1" applyBorder="1" applyAlignment="1" applyProtection="1">
      <alignment vertical="center"/>
    </xf>
    <xf numFmtId="4" fontId="31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2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1" fillId="0" borderId="20" xfId="0" applyNumberFormat="1" applyFont="1" applyBorder="1" applyAlignment="1" applyProtection="1">
      <alignment vertical="center"/>
    </xf>
    <xf numFmtId="4" fontId="31" fillId="0" borderId="21" xfId="0" applyNumberFormat="1" applyFont="1" applyBorder="1" applyAlignment="1" applyProtection="1">
      <alignment vertical="center"/>
    </xf>
    <xf numFmtId="166" fontId="31" fillId="0" borderId="21" xfId="0" applyNumberFormat="1" applyFont="1" applyBorder="1" applyAlignment="1" applyProtection="1">
      <alignment vertical="center"/>
    </xf>
    <xf numFmtId="4" fontId="31" fillId="0" borderId="22" xfId="0" applyNumberFormat="1" applyFont="1" applyBorder="1" applyAlignment="1" applyProtection="1">
      <alignment vertical="center"/>
    </xf>
    <xf numFmtId="0" fontId="33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6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4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4" fillId="4" borderId="0" xfId="0" applyFont="1" applyFill="1" applyAlignment="1" applyProtection="1">
      <alignment horizontal="right" vertical="center"/>
    </xf>
    <xf numFmtId="0" fontId="35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4" fillId="4" borderId="17" xfId="0" applyFont="1" applyFill="1" applyBorder="1" applyAlignment="1" applyProtection="1">
      <alignment horizontal="center" vertical="center" wrapText="1"/>
    </xf>
    <xf numFmtId="0" fontId="24" fillId="4" borderId="18" xfId="0" applyFont="1" applyFill="1" applyBorder="1" applyAlignment="1" applyProtection="1">
      <alignment horizontal="center" vertical="center" wrapText="1"/>
    </xf>
    <xf numFmtId="0" fontId="24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6" fillId="0" borderId="13" xfId="0" applyNumberFormat="1" applyFont="1" applyBorder="1" applyAlignment="1" applyProtection="1"/>
    <xf numFmtId="166" fontId="36" fillId="0" borderId="14" xfId="0" applyNumberFormat="1" applyFont="1" applyBorder="1" applyAlignment="1" applyProtection="1"/>
    <xf numFmtId="4" fontId="37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4" fillId="0" borderId="23" xfId="0" applyFont="1" applyBorder="1" applyAlignment="1" applyProtection="1">
      <alignment horizontal="center" vertical="center"/>
    </xf>
    <xf numFmtId="49" fontId="24" fillId="0" borderId="23" xfId="0" applyNumberFormat="1" applyFont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left" vertical="center" wrapText="1"/>
    </xf>
    <xf numFmtId="0" fontId="24" fillId="0" borderId="23" xfId="0" applyFont="1" applyBorder="1" applyAlignment="1" applyProtection="1">
      <alignment horizontal="center" vertical="center" wrapText="1"/>
    </xf>
    <xf numFmtId="4" fontId="24" fillId="0" borderId="23" xfId="0" applyNumberFormat="1" applyFont="1" applyBorder="1" applyAlignment="1" applyProtection="1">
      <alignment vertical="center"/>
    </xf>
    <xf numFmtId="4" fontId="24" fillId="2" borderId="23" xfId="0" applyNumberFormat="1" applyFont="1" applyFill="1" applyBorder="1" applyAlignment="1" applyProtection="1">
      <alignment vertical="center"/>
      <protection locked="0"/>
    </xf>
    <xf numFmtId="0" fontId="25" fillId="2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center" vertical="center"/>
    </xf>
    <xf numFmtId="166" fontId="25" fillId="0" borderId="0" xfId="0" applyNumberFormat="1" applyFont="1" applyBorder="1" applyAlignment="1" applyProtection="1">
      <alignment vertical="center"/>
    </xf>
    <xf numFmtId="166" fontId="25" fillId="0" borderId="16" xfId="0" applyNumberFormat="1" applyFont="1" applyBorder="1" applyAlignment="1" applyProtection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4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1" fillId="0" borderId="0" xfId="0" applyFont="1" applyAlignment="1" applyProtection="1">
      <alignment vertical="center" wrapText="1"/>
    </xf>
    <xf numFmtId="0" fontId="12" fillId="0" borderId="20" xfId="0" applyFont="1" applyBorder="1" applyAlignment="1" applyProtection="1">
      <alignment vertical="center"/>
    </xf>
    <xf numFmtId="0" fontId="12" fillId="0" borderId="21" xfId="0" applyFont="1" applyBorder="1" applyAlignment="1" applyProtection="1">
      <alignment vertical="center"/>
    </xf>
    <xf numFmtId="0" fontId="12" fillId="0" borderId="22" xfId="0" applyFont="1" applyBorder="1" applyAlignment="1" applyProtection="1">
      <alignment vertical="center"/>
    </xf>
    <xf numFmtId="0" fontId="33" fillId="0" borderId="0" xfId="0" applyFont="1" applyAlignment="1">
      <alignment horizontal="left" vertical="center" wrapText="1"/>
    </xf>
    <xf numFmtId="0" fontId="42" fillId="0" borderId="23" xfId="0" applyFont="1" applyBorder="1" applyAlignment="1" applyProtection="1">
      <alignment horizontal="center" vertical="center"/>
    </xf>
    <xf numFmtId="49" fontId="42" fillId="0" borderId="23" xfId="0" applyNumberFormat="1" applyFont="1" applyBorder="1" applyAlignment="1" applyProtection="1">
      <alignment horizontal="left" vertical="center" wrapText="1"/>
    </xf>
    <xf numFmtId="0" fontId="42" fillId="0" borderId="23" xfId="0" applyFont="1" applyBorder="1" applyAlignment="1" applyProtection="1">
      <alignment horizontal="left" vertical="center" wrapText="1"/>
    </xf>
    <xf numFmtId="0" fontId="42" fillId="0" borderId="23" xfId="0" applyFont="1" applyBorder="1" applyAlignment="1" applyProtection="1">
      <alignment horizontal="center" vertical="center" wrapText="1"/>
    </xf>
    <xf numFmtId="4" fontId="42" fillId="0" borderId="23" xfId="0" applyNumberFormat="1" applyFont="1" applyBorder="1" applyAlignment="1" applyProtection="1">
      <alignment vertical="center"/>
    </xf>
    <xf numFmtId="4" fontId="42" fillId="2" borderId="23" xfId="0" applyNumberFormat="1" applyFont="1" applyFill="1" applyBorder="1" applyAlignment="1" applyProtection="1">
      <alignment vertical="center"/>
      <protection locked="0"/>
    </xf>
    <xf numFmtId="0" fontId="43" fillId="0" borderId="4" xfId="0" applyFont="1" applyBorder="1" applyAlignment="1">
      <alignment vertical="center"/>
    </xf>
    <xf numFmtId="0" fontId="42" fillId="2" borderId="15" xfId="0" applyFont="1" applyFill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42" fillId="2" borderId="20" xfId="0" applyFont="1" applyFill="1" applyBorder="1" applyAlignment="1" applyProtection="1">
      <alignment horizontal="left" vertical="center"/>
      <protection locked="0"/>
    </xf>
    <xf numFmtId="0" fontId="42" fillId="0" borderId="21" xfId="0" applyFont="1" applyBorder="1" applyAlignment="1" applyProtection="1">
      <alignment horizontal="center" vertical="center"/>
    </xf>
    <xf numFmtId="166" fontId="25" fillId="0" borderId="21" xfId="0" applyNumberFormat="1" applyFont="1" applyBorder="1" applyAlignment="1" applyProtection="1">
      <alignment vertical="center"/>
    </xf>
    <xf numFmtId="166" fontId="25" fillId="0" borderId="22" xfId="0" applyNumberFormat="1" applyFont="1" applyBorder="1" applyAlignment="1" applyProtection="1">
      <alignment vertical="center"/>
    </xf>
    <xf numFmtId="0" fontId="13" fillId="0" borderId="4" xfId="0" applyFont="1" applyBorder="1" applyAlignment="1" applyProtection="1"/>
    <xf numFmtId="0" fontId="13" fillId="0" borderId="0" xfId="0" applyFont="1" applyAlignment="1" applyProtection="1"/>
    <xf numFmtId="0" fontId="13" fillId="0" borderId="0" xfId="0" applyFont="1" applyAlignment="1" applyProtection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 applyProtection="1"/>
    <xf numFmtId="0" fontId="13" fillId="0" borderId="4" xfId="0" applyFont="1" applyBorder="1" applyAlignment="1"/>
    <xf numFmtId="0" fontId="13" fillId="0" borderId="15" xfId="0" applyFont="1" applyBorder="1" applyAlignment="1" applyProtection="1"/>
    <xf numFmtId="0" fontId="13" fillId="0" borderId="0" xfId="0" applyFont="1" applyBorder="1" applyAlignment="1" applyProtection="1"/>
    <xf numFmtId="166" fontId="13" fillId="0" borderId="0" xfId="0" applyNumberFormat="1" applyFont="1" applyBorder="1" applyAlignment="1" applyProtection="1"/>
    <xf numFmtId="166" fontId="13" fillId="0" borderId="16" xfId="0" applyNumberFormat="1" applyFont="1" applyBorder="1" applyAlignment="1" applyProtection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25" fillId="2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 applyProtection="1">
      <alignment horizontal="center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wrapText="1"/>
    </xf>
    <xf numFmtId="0" fontId="24" fillId="4" borderId="18" xfId="0" applyFont="1" applyFill="1" applyBorder="1" applyAlignment="1">
      <alignment horizontal="center" vertical="center" wrapText="1"/>
    </xf>
    <xf numFmtId="0" fontId="24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4" fillId="0" borderId="17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left" vertical="center"/>
    </xf>
    <xf numFmtId="167" fontId="44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5" fillId="0" borderId="24" xfId="0" applyFont="1" applyBorder="1" applyAlignment="1">
      <alignment vertical="center" wrapText="1"/>
    </xf>
    <xf numFmtId="0" fontId="45" fillId="0" borderId="25" xfId="0" applyFont="1" applyBorder="1" applyAlignment="1">
      <alignment vertical="center" wrapText="1"/>
    </xf>
    <xf numFmtId="0" fontId="45" fillId="0" borderId="26" xfId="0" applyFont="1" applyBorder="1" applyAlignment="1">
      <alignment vertical="center" wrapText="1"/>
    </xf>
    <xf numFmtId="0" fontId="45" fillId="0" borderId="27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 wrapText="1"/>
    </xf>
    <xf numFmtId="0" fontId="45" fillId="0" borderId="27" xfId="0" applyFont="1" applyBorder="1" applyAlignment="1">
      <alignment vertical="center" wrapText="1"/>
    </xf>
    <xf numFmtId="0" fontId="47" fillId="0" borderId="29" xfId="0" applyFont="1" applyBorder="1" applyAlignment="1">
      <alignment horizontal="left" wrapText="1"/>
    </xf>
    <xf numFmtId="0" fontId="45" fillId="0" borderId="28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9" fillId="0" borderId="27" xfId="0" applyFont="1" applyBorder="1" applyAlignment="1">
      <alignment vertical="center" wrapText="1"/>
    </xf>
    <xf numFmtId="0" fontId="48" fillId="0" borderId="1" xfId="0" applyFont="1" applyBorder="1" applyAlignment="1">
      <alignment vertical="center" wrapText="1"/>
    </xf>
    <xf numFmtId="0" fontId="48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vertical="center"/>
    </xf>
    <xf numFmtId="49" fontId="48" fillId="0" borderId="1" xfId="0" applyNumberFormat="1" applyFont="1" applyBorder="1" applyAlignment="1">
      <alignment horizontal="left" vertical="center" wrapText="1"/>
    </xf>
    <xf numFmtId="49" fontId="48" fillId="0" borderId="1" xfId="0" applyNumberFormat="1" applyFont="1" applyBorder="1" applyAlignment="1">
      <alignment vertical="center" wrapText="1"/>
    </xf>
    <xf numFmtId="0" fontId="45" fillId="0" borderId="30" xfId="0" applyFont="1" applyBorder="1" applyAlignment="1">
      <alignment vertical="center" wrapText="1"/>
    </xf>
    <xf numFmtId="0" fontId="50" fillId="0" borderId="29" xfId="0" applyFont="1" applyBorder="1" applyAlignment="1">
      <alignment vertical="center" wrapText="1"/>
    </xf>
    <xf numFmtId="0" fontId="45" fillId="0" borderId="31" xfId="0" applyFont="1" applyBorder="1" applyAlignment="1">
      <alignment vertical="center" wrapText="1"/>
    </xf>
    <xf numFmtId="0" fontId="45" fillId="0" borderId="1" xfId="0" applyFont="1" applyBorder="1" applyAlignment="1">
      <alignment vertical="top"/>
    </xf>
    <xf numFmtId="0" fontId="45" fillId="0" borderId="0" xfId="0" applyFont="1" applyAlignment="1">
      <alignment vertical="top"/>
    </xf>
    <xf numFmtId="0" fontId="45" fillId="0" borderId="24" xfId="0" applyFont="1" applyBorder="1" applyAlignment="1">
      <alignment horizontal="left" vertical="center"/>
    </xf>
    <xf numFmtId="0" fontId="45" fillId="0" borderId="25" xfId="0" applyFont="1" applyBorder="1" applyAlignment="1">
      <alignment horizontal="left" vertical="center"/>
    </xf>
    <xf numFmtId="0" fontId="45" fillId="0" borderId="26" xfId="0" applyFont="1" applyBorder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5" fillId="0" borderId="28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7" fillId="0" borderId="29" xfId="0" applyFont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9" fillId="0" borderId="27" xfId="0" applyFont="1" applyBorder="1" applyAlignment="1">
      <alignment horizontal="left" vertical="center"/>
    </xf>
    <xf numFmtId="0" fontId="48" fillId="0" borderId="1" xfId="0" applyFont="1" applyFill="1" applyBorder="1" applyAlignment="1">
      <alignment horizontal="left" vertical="center"/>
    </xf>
    <xf numFmtId="0" fontId="48" fillId="0" borderId="1" xfId="0" applyFont="1" applyFill="1" applyBorder="1" applyAlignment="1">
      <alignment horizontal="center" vertical="center"/>
    </xf>
    <xf numFmtId="0" fontId="45" fillId="0" borderId="30" xfId="0" applyFont="1" applyBorder="1" applyAlignment="1">
      <alignment horizontal="left" vertical="center"/>
    </xf>
    <xf numFmtId="0" fontId="50" fillId="0" borderId="29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center" vertical="center" wrapText="1"/>
    </xf>
    <xf numFmtId="0" fontId="45" fillId="0" borderId="24" xfId="0" applyFont="1" applyBorder="1" applyAlignment="1">
      <alignment horizontal="left" vertical="center" wrapText="1"/>
    </xf>
    <xf numFmtId="0" fontId="45" fillId="0" borderId="25" xfId="0" applyFont="1" applyBorder="1" applyAlignment="1">
      <alignment horizontal="left" vertical="center" wrapText="1"/>
    </xf>
    <xf numFmtId="0" fontId="45" fillId="0" borderId="26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/>
    </xf>
    <xf numFmtId="0" fontId="49" fillId="0" borderId="28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/>
    </xf>
    <xf numFmtId="0" fontId="49" fillId="0" borderId="30" xfId="0" applyFont="1" applyBorder="1" applyAlignment="1">
      <alignment horizontal="left" vertical="center" wrapText="1"/>
    </xf>
    <xf numFmtId="0" fontId="49" fillId="0" borderId="29" xfId="0" applyFont="1" applyBorder="1" applyAlignment="1">
      <alignment horizontal="left" vertical="center" wrapText="1"/>
    </xf>
    <xf numFmtId="0" fontId="49" fillId="0" borderId="3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top"/>
    </xf>
    <xf numFmtId="0" fontId="48" fillId="0" borderId="1" xfId="0" applyFont="1" applyBorder="1" applyAlignment="1">
      <alignment horizontal="center" vertical="top"/>
    </xf>
    <xf numFmtId="0" fontId="49" fillId="0" borderId="30" xfId="0" applyFont="1" applyBorder="1" applyAlignment="1">
      <alignment horizontal="left" vertical="center"/>
    </xf>
    <xf numFmtId="0" fontId="49" fillId="0" borderId="31" xfId="0" applyFont="1" applyBorder="1" applyAlignment="1">
      <alignment horizontal="left" vertical="center"/>
    </xf>
    <xf numFmtId="0" fontId="49" fillId="0" borderId="1" xfId="0" applyFon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47" fillId="0" borderId="1" xfId="0" applyFont="1" applyBorder="1" applyAlignment="1">
      <alignment vertical="center"/>
    </xf>
    <xf numFmtId="0" fontId="51" fillId="0" borderId="29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8" fillId="0" borderId="1" xfId="0" applyFont="1" applyBorder="1" applyAlignment="1">
      <alignment vertical="top"/>
    </xf>
    <xf numFmtId="49" fontId="48" fillId="0" borderId="1" xfId="0" applyNumberFormat="1" applyFont="1" applyBorder="1" applyAlignment="1">
      <alignment horizontal="left" vertical="center"/>
    </xf>
    <xf numFmtId="0" fontId="54" fillId="0" borderId="27" xfId="0" applyFont="1" applyBorder="1" applyAlignment="1" applyProtection="1">
      <alignment horizontal="left" vertical="center"/>
    </xf>
    <xf numFmtId="0" fontId="55" fillId="0" borderId="1" xfId="0" applyFont="1" applyBorder="1" applyAlignment="1" applyProtection="1">
      <alignment vertical="top"/>
    </xf>
    <xf numFmtId="0" fontId="55" fillId="0" borderId="1" xfId="0" applyFont="1" applyBorder="1" applyAlignment="1" applyProtection="1">
      <alignment horizontal="left" vertical="center"/>
    </xf>
    <xf numFmtId="0" fontId="55" fillId="0" borderId="1" xfId="0" applyFont="1" applyBorder="1" applyAlignment="1" applyProtection="1">
      <alignment horizontal="center" vertical="center"/>
    </xf>
    <xf numFmtId="49" fontId="55" fillId="0" borderId="1" xfId="0" applyNumberFormat="1" applyFont="1" applyBorder="1" applyAlignment="1" applyProtection="1">
      <alignment horizontal="left" vertical="center"/>
    </xf>
    <xf numFmtId="0" fontId="54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7" fillId="0" borderId="29" xfId="0" applyFont="1" applyBorder="1" applyAlignment="1">
      <alignment horizontal="left"/>
    </xf>
    <xf numFmtId="0" fontId="51" fillId="0" borderId="29" xfId="0" applyFont="1" applyBorder="1" applyAlignment="1"/>
    <xf numFmtId="0" fontId="45" fillId="0" borderId="27" xfId="0" applyFont="1" applyBorder="1" applyAlignment="1">
      <alignment vertical="top"/>
    </xf>
    <xf numFmtId="0" fontId="45" fillId="0" borderId="28" xfId="0" applyFont="1" applyBorder="1" applyAlignment="1">
      <alignment vertical="top"/>
    </xf>
    <xf numFmtId="0" fontId="45" fillId="0" borderId="30" xfId="0" applyFont="1" applyBorder="1" applyAlignment="1">
      <alignment vertical="top"/>
    </xf>
    <xf numFmtId="0" fontId="45" fillId="0" borderId="29" xfId="0" applyFont="1" applyBorder="1" applyAlignment="1">
      <alignment vertical="top"/>
    </xf>
    <xf numFmtId="0" fontId="45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styles" Target="styles.xml" /><Relationship Id="rId20" Type="http://schemas.openxmlformats.org/officeDocument/2006/relationships/theme" Target="theme/theme1.xml" /><Relationship Id="rId21" Type="http://schemas.openxmlformats.org/officeDocument/2006/relationships/calcChain" Target="calcChain.xml" /><Relationship Id="rId22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41122011" TargetMode="External" /><Relationship Id="rId2" Type="http://schemas.openxmlformats.org/officeDocument/2006/relationships/hyperlink" Target="https://podminky.urs.cz/item/CS_URS_2025_02/998741201" TargetMode="External" /><Relationship Id="rId3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325111" TargetMode="External" /><Relationship Id="rId2" Type="http://schemas.openxmlformats.org/officeDocument/2006/relationships/hyperlink" Target="https://podminky.urs.cz/item/CS_URS_2025_02/977151111" TargetMode="External" /><Relationship Id="rId3" Type="http://schemas.openxmlformats.org/officeDocument/2006/relationships/hyperlink" Target="https://podminky.urs.cz/item/CS_URS_2025_02/977332121" TargetMode="External" /><Relationship Id="rId4" Type="http://schemas.openxmlformats.org/officeDocument/2006/relationships/hyperlink" Target="https://podminky.urs.cz/item/CS_URS_2025_02/977343121" TargetMode="External" /><Relationship Id="rId5" Type="http://schemas.openxmlformats.org/officeDocument/2006/relationships/hyperlink" Target="https://podminky.urs.cz/item/CS_URS_2025_02/997013211" TargetMode="External" /><Relationship Id="rId6" Type="http://schemas.openxmlformats.org/officeDocument/2006/relationships/hyperlink" Target="https://podminky.urs.cz/item/CS_URS_2025_02/997013219" TargetMode="External" /><Relationship Id="rId7" Type="http://schemas.openxmlformats.org/officeDocument/2006/relationships/hyperlink" Target="https://podminky.urs.cz/item/CS_URS_2025_02/997013501" TargetMode="External" /><Relationship Id="rId8" Type="http://schemas.openxmlformats.org/officeDocument/2006/relationships/hyperlink" Target="https://podminky.urs.cz/item/CS_URS_2025_02/997013509" TargetMode="External" /><Relationship Id="rId9" Type="http://schemas.openxmlformats.org/officeDocument/2006/relationships/hyperlink" Target="https://podminky.urs.cz/item/CS_URS_2025_02/997013631" TargetMode="External" /><Relationship Id="rId10" Type="http://schemas.openxmlformats.org/officeDocument/2006/relationships/hyperlink" Target="https://podminky.urs.cz/item/CS_URS_2025_02/998018001" TargetMode="External" /><Relationship Id="rId1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135101" TargetMode="External" /><Relationship Id="rId2" Type="http://schemas.openxmlformats.org/officeDocument/2006/relationships/hyperlink" Target="https://podminky.urs.cz/item/CS_URS_2025_02/612325111" TargetMode="External" /><Relationship Id="rId3" Type="http://schemas.openxmlformats.org/officeDocument/2006/relationships/hyperlink" Target="https://podminky.urs.cz/item/CS_URS_2025_02/977151111" TargetMode="External" /><Relationship Id="rId4" Type="http://schemas.openxmlformats.org/officeDocument/2006/relationships/hyperlink" Target="https://podminky.urs.cz/item/CS_URS_2025_02/977332121" TargetMode="External" /><Relationship Id="rId5" Type="http://schemas.openxmlformats.org/officeDocument/2006/relationships/hyperlink" Target="https://podminky.urs.cz/item/CS_URS_2025_02/997013219" TargetMode="External" /><Relationship Id="rId6" Type="http://schemas.openxmlformats.org/officeDocument/2006/relationships/hyperlink" Target="https://podminky.urs.cz/item/CS_URS_2025_02/997013501" TargetMode="External" /><Relationship Id="rId7" Type="http://schemas.openxmlformats.org/officeDocument/2006/relationships/hyperlink" Target="https://podminky.urs.cz/item/CS_URS_2025_02/997013509" TargetMode="External" /><Relationship Id="rId8" Type="http://schemas.openxmlformats.org/officeDocument/2006/relationships/hyperlink" Target="https://podminky.urs.cz/item/CS_URS_2025_02/997013631" TargetMode="External" /><Relationship Id="rId9" Type="http://schemas.openxmlformats.org/officeDocument/2006/relationships/hyperlink" Target="https://podminky.urs.cz/item/CS_URS_2025_02/998018001" TargetMode="External" /><Relationship Id="rId1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135101" TargetMode="External" /><Relationship Id="rId2" Type="http://schemas.openxmlformats.org/officeDocument/2006/relationships/hyperlink" Target="https://podminky.urs.cz/item/CS_URS_2025_02/612325111" TargetMode="External" /><Relationship Id="rId3" Type="http://schemas.openxmlformats.org/officeDocument/2006/relationships/hyperlink" Target="https://podminky.urs.cz/item/CS_URS_2025_02/977332121" TargetMode="External" /><Relationship Id="rId4" Type="http://schemas.openxmlformats.org/officeDocument/2006/relationships/hyperlink" Target="https://podminky.urs.cz/item/CS_URS_2025_02/977343111" TargetMode="External" /><Relationship Id="rId5" Type="http://schemas.openxmlformats.org/officeDocument/2006/relationships/hyperlink" Target="https://podminky.urs.cz/item/CS_URS_2025_02/997013211" TargetMode="External" /><Relationship Id="rId6" Type="http://schemas.openxmlformats.org/officeDocument/2006/relationships/hyperlink" Target="https://podminky.urs.cz/item/CS_URS_2025_02/997013219" TargetMode="External" /><Relationship Id="rId7" Type="http://schemas.openxmlformats.org/officeDocument/2006/relationships/hyperlink" Target="https://podminky.urs.cz/item/CS_URS_2025_02/997013501" TargetMode="External" /><Relationship Id="rId8" Type="http://schemas.openxmlformats.org/officeDocument/2006/relationships/hyperlink" Target="https://podminky.urs.cz/item/CS_URS_2025_02/997013509" TargetMode="External" /><Relationship Id="rId9" Type="http://schemas.openxmlformats.org/officeDocument/2006/relationships/hyperlink" Target="https://podminky.urs.cz/item/CS_URS_2025_02/997013631" TargetMode="External" /><Relationship Id="rId10" Type="http://schemas.openxmlformats.org/officeDocument/2006/relationships/hyperlink" Target="https://podminky.urs.cz/item/CS_URS_2025_02/998018001" TargetMode="External" /><Relationship Id="rId11" Type="http://schemas.openxmlformats.org/officeDocument/2006/relationships/hyperlink" Target="https://podminky.urs.cz/item/CS_URS_2025_02/741120001" TargetMode="External" /><Relationship Id="rId12" Type="http://schemas.openxmlformats.org/officeDocument/2006/relationships/hyperlink" Target="https://podminky.urs.cz/item/CS_URS_2025_02/741122211" TargetMode="External" /><Relationship Id="rId13" Type="http://schemas.openxmlformats.org/officeDocument/2006/relationships/hyperlink" Target="https://podminky.urs.cz/item/CS_URS_2025_02/741130021" TargetMode="External" /><Relationship Id="rId14" Type="http://schemas.openxmlformats.org/officeDocument/2006/relationships/hyperlink" Target="https://podminky.urs.cz/item/CS_URS_2025_02/998741311" TargetMode="External" /><Relationship Id="rId15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2164000" TargetMode="External" /><Relationship Id="rId2" Type="http://schemas.openxmlformats.org/officeDocument/2006/relationships/hyperlink" Target="https://podminky.urs.cz/item/CS_URS_2025_02/013254000" TargetMode="External" /><Relationship Id="rId3" Type="http://schemas.openxmlformats.org/officeDocument/2006/relationships/hyperlink" Target="https://podminky.urs.cz/item/CS_URS_2025_02/013284000" TargetMode="External" /><Relationship Id="rId4" Type="http://schemas.openxmlformats.org/officeDocument/2006/relationships/hyperlink" Target="https://podminky.urs.cz/item/CS_URS_2025_02/030001000" TargetMode="External" /><Relationship Id="rId5" Type="http://schemas.openxmlformats.org/officeDocument/2006/relationships/hyperlink" Target="https://podminky.urs.cz/item/CS_URS_2025_02/032903000" TargetMode="External" /><Relationship Id="rId6" Type="http://schemas.openxmlformats.org/officeDocument/2006/relationships/hyperlink" Target="https://podminky.urs.cz/item/CS_URS_2025_02/034103000" TargetMode="External" /><Relationship Id="rId7" Type="http://schemas.openxmlformats.org/officeDocument/2006/relationships/hyperlink" Target="https://podminky.urs.cz/item/CS_URS_2025_02/034303000" TargetMode="External" /><Relationship Id="rId8" Type="http://schemas.openxmlformats.org/officeDocument/2006/relationships/hyperlink" Target="https://podminky.urs.cz/item/CS_URS_2025_02/034503000" TargetMode="External" /><Relationship Id="rId9" Type="http://schemas.openxmlformats.org/officeDocument/2006/relationships/hyperlink" Target="https://podminky.urs.cz/item/CS_URS_2025_02/035103000" TargetMode="External" /><Relationship Id="rId10" Type="http://schemas.openxmlformats.org/officeDocument/2006/relationships/hyperlink" Target="https://podminky.urs.cz/item/CS_URS_2025_02/039002000" TargetMode="External" /><Relationship Id="rId11" Type="http://schemas.openxmlformats.org/officeDocument/2006/relationships/hyperlink" Target="https://podminky.urs.cz/item/CS_URS_2025_02/041414000" TargetMode="External" /><Relationship Id="rId12" Type="http://schemas.openxmlformats.org/officeDocument/2006/relationships/hyperlink" Target="https://podminky.urs.cz/item/CS_URS_2025_02/045002000" TargetMode="External" /><Relationship Id="rId13" Type="http://schemas.openxmlformats.org/officeDocument/2006/relationships/hyperlink" Target="https://podminky.urs.cz/item/CS_URS_2025_02/049303000" TargetMode="External" /><Relationship Id="rId14" Type="http://schemas.openxmlformats.org/officeDocument/2006/relationships/hyperlink" Target="https://podminky.urs.cz/item/CS_URS_2025_02/051002000" TargetMode="External" /><Relationship Id="rId15" Type="http://schemas.openxmlformats.org/officeDocument/2006/relationships/hyperlink" Target="https://podminky.urs.cz/item/CS_URS_2025_02/065002000" TargetMode="External" /><Relationship Id="rId16" Type="http://schemas.openxmlformats.org/officeDocument/2006/relationships/hyperlink" Target="https://podminky.urs.cz/item/CS_URS_2025_02/071103000" TargetMode="External" /><Relationship Id="rId17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131151" TargetMode="External" /><Relationship Id="rId2" Type="http://schemas.openxmlformats.org/officeDocument/2006/relationships/hyperlink" Target="https://podminky.urs.cz/item/CS_URS_2025_02/949101111" TargetMode="External" /><Relationship Id="rId3" Type="http://schemas.openxmlformats.org/officeDocument/2006/relationships/hyperlink" Target="https://podminky.urs.cz/item/CS_URS_2025_02/961055111" TargetMode="External" /><Relationship Id="rId4" Type="http://schemas.openxmlformats.org/officeDocument/2006/relationships/hyperlink" Target="https://podminky.urs.cz/item/CS_URS_2025_02/962031132" TargetMode="External" /><Relationship Id="rId5" Type="http://schemas.openxmlformats.org/officeDocument/2006/relationships/hyperlink" Target="https://podminky.urs.cz/item/CS_URS_2025_02/962031133" TargetMode="External" /><Relationship Id="rId6" Type="http://schemas.openxmlformats.org/officeDocument/2006/relationships/hyperlink" Target="https://podminky.urs.cz/item/CS_URS_2025_02/962032230" TargetMode="External" /><Relationship Id="rId7" Type="http://schemas.openxmlformats.org/officeDocument/2006/relationships/hyperlink" Target="https://podminky.urs.cz/item/CS_URS_2025_02/962032231" TargetMode="External" /><Relationship Id="rId8" Type="http://schemas.openxmlformats.org/officeDocument/2006/relationships/hyperlink" Target="https://podminky.urs.cz/item/CS_URS_2025_02/965042141" TargetMode="External" /><Relationship Id="rId9" Type="http://schemas.openxmlformats.org/officeDocument/2006/relationships/hyperlink" Target="https://podminky.urs.cz/item/CS_URS_2025_02/965042231" TargetMode="External" /><Relationship Id="rId10" Type="http://schemas.openxmlformats.org/officeDocument/2006/relationships/hyperlink" Target="https://podminky.urs.cz/item/CS_URS_2025_02/965042241" TargetMode="External" /><Relationship Id="rId11" Type="http://schemas.openxmlformats.org/officeDocument/2006/relationships/hyperlink" Target="https://podminky.urs.cz/item/CS_URS_2025_02/965049112" TargetMode="External" /><Relationship Id="rId12" Type="http://schemas.openxmlformats.org/officeDocument/2006/relationships/hyperlink" Target="https://podminky.urs.cz/item/CS_URS_2025_02/965081223" TargetMode="External" /><Relationship Id="rId13" Type="http://schemas.openxmlformats.org/officeDocument/2006/relationships/hyperlink" Target="https://podminky.urs.cz/item/CS_URS_2025_02/965081611" TargetMode="External" /><Relationship Id="rId14" Type="http://schemas.openxmlformats.org/officeDocument/2006/relationships/hyperlink" Target="https://podminky.urs.cz/item/CS_URS_2025_02/965082923" TargetMode="External" /><Relationship Id="rId15" Type="http://schemas.openxmlformats.org/officeDocument/2006/relationships/hyperlink" Target="https://podminky.urs.cz/item/CS_URS_2025_02/967031132" TargetMode="External" /><Relationship Id="rId16" Type="http://schemas.openxmlformats.org/officeDocument/2006/relationships/hyperlink" Target="https://podminky.urs.cz/item/CS_URS_2025_02/968062244" TargetMode="External" /><Relationship Id="rId17" Type="http://schemas.openxmlformats.org/officeDocument/2006/relationships/hyperlink" Target="https://podminky.urs.cz/item/CS_URS_2025_02/968072455" TargetMode="External" /><Relationship Id="rId18" Type="http://schemas.openxmlformats.org/officeDocument/2006/relationships/hyperlink" Target="https://podminky.urs.cz/item/CS_URS_2025_02/968072456" TargetMode="External" /><Relationship Id="rId19" Type="http://schemas.openxmlformats.org/officeDocument/2006/relationships/hyperlink" Target="https://podminky.urs.cz/item/CS_URS_2025_02/968082015" TargetMode="External" /><Relationship Id="rId20" Type="http://schemas.openxmlformats.org/officeDocument/2006/relationships/hyperlink" Target="https://podminky.urs.cz/item/CS_URS_2025_02/976082131" TargetMode="External" /><Relationship Id="rId21" Type="http://schemas.openxmlformats.org/officeDocument/2006/relationships/hyperlink" Target="https://podminky.urs.cz/item/CS_URS_2025_02/974031221" TargetMode="External" /><Relationship Id="rId22" Type="http://schemas.openxmlformats.org/officeDocument/2006/relationships/hyperlink" Target="https://podminky.urs.cz/item/CS_URS_2025_02/974031666" TargetMode="External" /><Relationship Id="rId23" Type="http://schemas.openxmlformats.org/officeDocument/2006/relationships/hyperlink" Target="https://podminky.urs.cz/item/CS_URS_2025_02/976085211" TargetMode="External" /><Relationship Id="rId24" Type="http://schemas.openxmlformats.org/officeDocument/2006/relationships/hyperlink" Target="https://podminky.urs.cz/item/CS_URS_2025_02/977151124" TargetMode="External" /><Relationship Id="rId25" Type="http://schemas.openxmlformats.org/officeDocument/2006/relationships/hyperlink" Target="https://podminky.urs.cz/item/CS_URS_2025_02/977151125" TargetMode="External" /><Relationship Id="rId26" Type="http://schemas.openxmlformats.org/officeDocument/2006/relationships/hyperlink" Target="https://podminky.urs.cz/item/CS_URS_2025_02/977151128" TargetMode="External" /><Relationship Id="rId27" Type="http://schemas.openxmlformats.org/officeDocument/2006/relationships/hyperlink" Target="https://podminky.urs.cz/item/CS_URS_2025_02/978011121" TargetMode="External" /><Relationship Id="rId28" Type="http://schemas.openxmlformats.org/officeDocument/2006/relationships/hyperlink" Target="https://podminky.urs.cz/item/CS_URS_2025_02/978013141" TargetMode="External" /><Relationship Id="rId29" Type="http://schemas.openxmlformats.org/officeDocument/2006/relationships/hyperlink" Target="https://podminky.urs.cz/item/CS_URS_2025_02/978059541" TargetMode="External" /><Relationship Id="rId30" Type="http://schemas.openxmlformats.org/officeDocument/2006/relationships/hyperlink" Target="https://podminky.urs.cz/item/CS_URS_2025_02/978071511" TargetMode="External" /><Relationship Id="rId31" Type="http://schemas.openxmlformats.org/officeDocument/2006/relationships/hyperlink" Target="https://podminky.urs.cz/item/CS_URS_2025_02/997006012" TargetMode="External" /><Relationship Id="rId32" Type="http://schemas.openxmlformats.org/officeDocument/2006/relationships/hyperlink" Target="https://podminky.urs.cz/item/CS_URS_2025_02/997013211" TargetMode="External" /><Relationship Id="rId33" Type="http://schemas.openxmlformats.org/officeDocument/2006/relationships/hyperlink" Target="https://podminky.urs.cz/item/CS_URS_2025_02/997013219" TargetMode="External" /><Relationship Id="rId34" Type="http://schemas.openxmlformats.org/officeDocument/2006/relationships/hyperlink" Target="https://podminky.urs.cz/item/CS_URS_2025_02/997013501" TargetMode="External" /><Relationship Id="rId35" Type="http://schemas.openxmlformats.org/officeDocument/2006/relationships/hyperlink" Target="https://podminky.urs.cz/item/CS_URS_2025_02/997013509" TargetMode="External" /><Relationship Id="rId36" Type="http://schemas.openxmlformats.org/officeDocument/2006/relationships/hyperlink" Target="https://podminky.urs.cz/item/CS_URS_2025_02/997013631" TargetMode="External" /><Relationship Id="rId37" Type="http://schemas.openxmlformats.org/officeDocument/2006/relationships/hyperlink" Target="https://podminky.urs.cz/item/CS_URS_2025_02/997013645" TargetMode="External" /><Relationship Id="rId38" Type="http://schemas.openxmlformats.org/officeDocument/2006/relationships/hyperlink" Target="https://podminky.urs.cz/item/CS_URS_2025_02/997013804" TargetMode="External" /><Relationship Id="rId39" Type="http://schemas.openxmlformats.org/officeDocument/2006/relationships/hyperlink" Target="https://podminky.urs.cz/item/CS_URS_2025_02/997013813" TargetMode="External" /><Relationship Id="rId40" Type="http://schemas.openxmlformats.org/officeDocument/2006/relationships/hyperlink" Target="https://podminky.urs.cz/item/CS_URS_2025_02/997013814" TargetMode="External" /><Relationship Id="rId41" Type="http://schemas.openxmlformats.org/officeDocument/2006/relationships/hyperlink" Target="https://podminky.urs.cz/item/CS_URS_2025_02/997013811" TargetMode="External" /><Relationship Id="rId42" Type="http://schemas.openxmlformats.org/officeDocument/2006/relationships/hyperlink" Target="https://podminky.urs.cz/item/CS_URS_2025_02/998018001" TargetMode="External" /><Relationship Id="rId43" Type="http://schemas.openxmlformats.org/officeDocument/2006/relationships/hyperlink" Target="https://podminky.urs.cz/item/CS_URS_2025_02/711141811" TargetMode="External" /><Relationship Id="rId44" Type="http://schemas.openxmlformats.org/officeDocument/2006/relationships/hyperlink" Target="https://podminky.urs.cz/item/CS_URS_2025_02/713300842" TargetMode="External" /><Relationship Id="rId45" Type="http://schemas.openxmlformats.org/officeDocument/2006/relationships/hyperlink" Target="https://podminky.urs.cz/item/CS_URS_2025_02/725110814" TargetMode="External" /><Relationship Id="rId46" Type="http://schemas.openxmlformats.org/officeDocument/2006/relationships/hyperlink" Target="https://podminky.urs.cz/item/CS_URS_2025_02/725210821" TargetMode="External" /><Relationship Id="rId47" Type="http://schemas.openxmlformats.org/officeDocument/2006/relationships/hyperlink" Target="https://podminky.urs.cz/item/CS_URS_2025_02/725330820" TargetMode="External" /><Relationship Id="rId48" Type="http://schemas.openxmlformats.org/officeDocument/2006/relationships/hyperlink" Target="https://podminky.urs.cz/item/CS_URS_2025_02/725860811" TargetMode="External" /><Relationship Id="rId49" Type="http://schemas.openxmlformats.org/officeDocument/2006/relationships/hyperlink" Target="https://podminky.urs.cz/item/CS_URS_2025_02/734191981" TargetMode="External" /><Relationship Id="rId50" Type="http://schemas.openxmlformats.org/officeDocument/2006/relationships/hyperlink" Target="https://podminky.urs.cz/item/CS_URS_2025_02/735151821" TargetMode="External" /><Relationship Id="rId51" Type="http://schemas.openxmlformats.org/officeDocument/2006/relationships/hyperlink" Target="https://podminky.urs.cz/item/CS_URS_2025_02/735494811" TargetMode="External" /><Relationship Id="rId52" Type="http://schemas.openxmlformats.org/officeDocument/2006/relationships/hyperlink" Target="https://podminky.urs.cz/item/CS_URS_2025_02/998735211" TargetMode="External" /><Relationship Id="rId53" Type="http://schemas.openxmlformats.org/officeDocument/2006/relationships/hyperlink" Target="https://podminky.urs.cz/item/CS_URS_2025_02/218190402" TargetMode="External" /><Relationship Id="rId54" Type="http://schemas.openxmlformats.org/officeDocument/2006/relationships/hyperlink" Target="https://podminky.urs.cz/item/CS_URS_2025_02/742330801" TargetMode="External" /><Relationship Id="rId55" Type="http://schemas.openxmlformats.org/officeDocument/2006/relationships/hyperlink" Target="https://podminky.urs.cz/item/CS_URS_2025_02/751511805" TargetMode="External" /><Relationship Id="rId56" Type="http://schemas.openxmlformats.org/officeDocument/2006/relationships/hyperlink" Target="https://podminky.urs.cz/item/CS_URS_2025_02/751511806" TargetMode="External" /><Relationship Id="rId57" Type="http://schemas.openxmlformats.org/officeDocument/2006/relationships/hyperlink" Target="https://podminky.urs.cz/item/CS_URS_2025_02/763121811" TargetMode="External" /><Relationship Id="rId58" Type="http://schemas.openxmlformats.org/officeDocument/2006/relationships/hyperlink" Target="https://podminky.urs.cz/item/CS_URS_2025_02/763131831" TargetMode="External" /><Relationship Id="rId59" Type="http://schemas.openxmlformats.org/officeDocument/2006/relationships/hyperlink" Target="https://podminky.urs.cz/item/CS_URS_2025_02/763171811" TargetMode="External" /><Relationship Id="rId60" Type="http://schemas.openxmlformats.org/officeDocument/2006/relationships/hyperlink" Target="https://podminky.urs.cz/item/CS_URS_2025_02/764002851" TargetMode="External" /><Relationship Id="rId61" Type="http://schemas.openxmlformats.org/officeDocument/2006/relationships/hyperlink" Target="https://podminky.urs.cz/item/CS_URS_2025_02/766411811" TargetMode="External" /><Relationship Id="rId62" Type="http://schemas.openxmlformats.org/officeDocument/2006/relationships/hyperlink" Target="https://podminky.urs.cz/item/CS_URS_2025_02/766411821" TargetMode="External" /><Relationship Id="rId63" Type="http://schemas.openxmlformats.org/officeDocument/2006/relationships/hyperlink" Target="https://podminky.urs.cz/item/CS_URS_2025_02/766411822" TargetMode="External" /><Relationship Id="rId64" Type="http://schemas.openxmlformats.org/officeDocument/2006/relationships/hyperlink" Target="https://podminky.urs.cz/item/CS_URS_2025_02/766421821" TargetMode="External" /><Relationship Id="rId65" Type="http://schemas.openxmlformats.org/officeDocument/2006/relationships/hyperlink" Target="https://podminky.urs.cz/item/CS_URS_2025_02/766421822" TargetMode="External" /><Relationship Id="rId66" Type="http://schemas.openxmlformats.org/officeDocument/2006/relationships/hyperlink" Target="https://podminky.urs.cz/item/CS_URS_2025_02/766691812" TargetMode="External" /><Relationship Id="rId67" Type="http://schemas.openxmlformats.org/officeDocument/2006/relationships/hyperlink" Target="https://podminky.urs.cz/item/CS_URS_2025_02/766691914" TargetMode="External" /><Relationship Id="rId68" Type="http://schemas.openxmlformats.org/officeDocument/2006/relationships/hyperlink" Target="https://podminky.urs.cz/item/CS_URS_2025_02/766691915" TargetMode="External" /><Relationship Id="rId69" Type="http://schemas.openxmlformats.org/officeDocument/2006/relationships/hyperlink" Target="https://podminky.urs.cz/item/CS_URS_2025_02/766825821" TargetMode="External" /><Relationship Id="rId70" Type="http://schemas.openxmlformats.org/officeDocument/2006/relationships/hyperlink" Target="https://podminky.urs.cz/item/CS_URS_2025_02/767661811" TargetMode="External" /><Relationship Id="rId71" Type="http://schemas.openxmlformats.org/officeDocument/2006/relationships/hyperlink" Target="https://podminky.urs.cz/item/CS_URS_2025_02/776201812" TargetMode="External" /><Relationship Id="rId72" Type="http://schemas.openxmlformats.org/officeDocument/2006/relationships/hyperlink" Target="https://podminky.urs.cz/item/CS_URS_2025_02/776410811" TargetMode="External" /><Relationship Id="rId73" Type="http://schemas.openxmlformats.org/officeDocument/2006/relationships/hyperlink" Target="https://podminky.urs.cz/item/CS_URS_2025_02/781491831" TargetMode="External" /><Relationship Id="rId74" Type="http://schemas.openxmlformats.org/officeDocument/2006/relationships/hyperlink" Target="https://podminky.urs.cz/item/CS_URS_2025_02/783806805" TargetMode="External" /><Relationship Id="rId75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3321511" TargetMode="External" /><Relationship Id="rId2" Type="http://schemas.openxmlformats.org/officeDocument/2006/relationships/hyperlink" Target="https://podminky.urs.cz/item/CS_URS_2025_02/273362021" TargetMode="External" /><Relationship Id="rId3" Type="http://schemas.openxmlformats.org/officeDocument/2006/relationships/hyperlink" Target="https://podminky.urs.cz/item/CS_URS_2025_02/310238211" TargetMode="External" /><Relationship Id="rId4" Type="http://schemas.openxmlformats.org/officeDocument/2006/relationships/hyperlink" Target="https://podminky.urs.cz/item/CS_URS_2025_02/310239211" TargetMode="External" /><Relationship Id="rId5" Type="http://schemas.openxmlformats.org/officeDocument/2006/relationships/hyperlink" Target="https://podminky.urs.cz/item/CS_URS_2025_02/317142420" TargetMode="External" /><Relationship Id="rId6" Type="http://schemas.openxmlformats.org/officeDocument/2006/relationships/hyperlink" Target="https://podminky.urs.cz/item/CS_URS_2025_02/317142422" TargetMode="External" /><Relationship Id="rId7" Type="http://schemas.openxmlformats.org/officeDocument/2006/relationships/hyperlink" Target="https://podminky.urs.cz/item/CS_URS_2025_02/317142442" TargetMode="External" /><Relationship Id="rId8" Type="http://schemas.openxmlformats.org/officeDocument/2006/relationships/hyperlink" Target="https://podminky.urs.cz/item/CS_URS_2025_02/317142442" TargetMode="External" /><Relationship Id="rId9" Type="http://schemas.openxmlformats.org/officeDocument/2006/relationships/hyperlink" Target="https://podminky.urs.cz/item/CS_URS_2025_02/317168025" TargetMode="External" /><Relationship Id="rId10" Type="http://schemas.openxmlformats.org/officeDocument/2006/relationships/hyperlink" Target="https://podminky.urs.cz/item/CS_URS_2025_02/317168052" TargetMode="External" /><Relationship Id="rId11" Type="http://schemas.openxmlformats.org/officeDocument/2006/relationships/hyperlink" Target="https://podminky.urs.cz/item/CS_URS_2025_02/317234410" TargetMode="External" /><Relationship Id="rId12" Type="http://schemas.openxmlformats.org/officeDocument/2006/relationships/hyperlink" Target="https://podminky.urs.cz/item/CS_URS_2025_02/317944321" TargetMode="External" /><Relationship Id="rId13" Type="http://schemas.openxmlformats.org/officeDocument/2006/relationships/hyperlink" Target="https://podminky.urs.cz/item/CS_URS_2025_02/317944323" TargetMode="External" /><Relationship Id="rId14" Type="http://schemas.openxmlformats.org/officeDocument/2006/relationships/hyperlink" Target="https://podminky.urs.cz/item/CS_URS_2025_02/340238211" TargetMode="External" /><Relationship Id="rId15" Type="http://schemas.openxmlformats.org/officeDocument/2006/relationships/hyperlink" Target="https://podminky.urs.cz/item/CS_URS_2025_02/340239212" TargetMode="External" /><Relationship Id="rId16" Type="http://schemas.openxmlformats.org/officeDocument/2006/relationships/hyperlink" Target="https://podminky.urs.cz/item/CS_URS_2025_02/346244381" TargetMode="External" /><Relationship Id="rId17" Type="http://schemas.openxmlformats.org/officeDocument/2006/relationships/hyperlink" Target="https://podminky.urs.cz/item/CS_URS_2025_02/340271025" TargetMode="External" /><Relationship Id="rId18" Type="http://schemas.openxmlformats.org/officeDocument/2006/relationships/hyperlink" Target="https://podminky.urs.cz/item/CS_URS_2025_02/346272216" TargetMode="External" /><Relationship Id="rId19" Type="http://schemas.openxmlformats.org/officeDocument/2006/relationships/hyperlink" Target="https://podminky.urs.cz/item/CS_URS_2025_02/342272225" TargetMode="External" /><Relationship Id="rId20" Type="http://schemas.openxmlformats.org/officeDocument/2006/relationships/hyperlink" Target="https://podminky.urs.cz/item/CS_URS_2025_02/342272235" TargetMode="External" /><Relationship Id="rId21" Type="http://schemas.openxmlformats.org/officeDocument/2006/relationships/hyperlink" Target="https://podminky.urs.cz/item/CS_URS_2025_02/342272245" TargetMode="External" /><Relationship Id="rId22" Type="http://schemas.openxmlformats.org/officeDocument/2006/relationships/hyperlink" Target="https://podminky.urs.cz/item/CS_URS_2025_02/346481111" TargetMode="External" /><Relationship Id="rId23" Type="http://schemas.openxmlformats.org/officeDocument/2006/relationships/hyperlink" Target="https://podminky.urs.cz/item/CS_URS_2025_02/413232211" TargetMode="External" /><Relationship Id="rId24" Type="http://schemas.openxmlformats.org/officeDocument/2006/relationships/hyperlink" Target="https://podminky.urs.cz/item/CS_URS_2025_02/413232221" TargetMode="External" /><Relationship Id="rId25" Type="http://schemas.openxmlformats.org/officeDocument/2006/relationships/hyperlink" Target="https://podminky.urs.cz/item/CS_URS_2025_02/612131121" TargetMode="External" /><Relationship Id="rId26" Type="http://schemas.openxmlformats.org/officeDocument/2006/relationships/hyperlink" Target="https://podminky.urs.cz/item/CS_URS_2025_02/612142001" TargetMode="External" /><Relationship Id="rId27" Type="http://schemas.openxmlformats.org/officeDocument/2006/relationships/hyperlink" Target="https://podminky.urs.cz/item/CS_URS_2025_02/612321121" TargetMode="External" /><Relationship Id="rId28" Type="http://schemas.openxmlformats.org/officeDocument/2006/relationships/hyperlink" Target="https://podminky.urs.cz/item/CS_URS_2025_02/612321131" TargetMode="External" /><Relationship Id="rId29" Type="http://schemas.openxmlformats.org/officeDocument/2006/relationships/hyperlink" Target="https://podminky.urs.cz/item/CS_URS_2025_02/612325111" TargetMode="External" /><Relationship Id="rId30" Type="http://schemas.openxmlformats.org/officeDocument/2006/relationships/hyperlink" Target="https://podminky.urs.cz/item/CS_URS_2025_02/619995001" TargetMode="External" /><Relationship Id="rId31" Type="http://schemas.openxmlformats.org/officeDocument/2006/relationships/hyperlink" Target="https://podminky.urs.cz/item/CS_URS_2025_02/612315302" TargetMode="External" /><Relationship Id="rId32" Type="http://schemas.openxmlformats.org/officeDocument/2006/relationships/hyperlink" Target="https://podminky.urs.cz/item/CS_URS_2025_02/611315411" TargetMode="External" /><Relationship Id="rId33" Type="http://schemas.openxmlformats.org/officeDocument/2006/relationships/hyperlink" Target="https://podminky.urs.cz/item/CS_URS_2025_02/612315417" TargetMode="External" /><Relationship Id="rId34" Type="http://schemas.openxmlformats.org/officeDocument/2006/relationships/hyperlink" Target="https://podminky.urs.cz/item/CS_URS_2025_02/619991001" TargetMode="External" /><Relationship Id="rId35" Type="http://schemas.openxmlformats.org/officeDocument/2006/relationships/hyperlink" Target="https://podminky.urs.cz/item/CS_URS_2025_02/619991005" TargetMode="External" /><Relationship Id="rId36" Type="http://schemas.openxmlformats.org/officeDocument/2006/relationships/hyperlink" Target="https://podminky.urs.cz/item/CS_URS_2025_02/622131121" TargetMode="External" /><Relationship Id="rId37" Type="http://schemas.openxmlformats.org/officeDocument/2006/relationships/hyperlink" Target="https://podminky.urs.cz/item/CS_URS_2025_02/622135001" TargetMode="External" /><Relationship Id="rId38" Type="http://schemas.openxmlformats.org/officeDocument/2006/relationships/hyperlink" Target="https://podminky.urs.cz/item/CS_URS_2025_02/622151001" TargetMode="External" /><Relationship Id="rId39" Type="http://schemas.openxmlformats.org/officeDocument/2006/relationships/hyperlink" Target="https://podminky.urs.cz/item/CS_URS_2025_02/622231121" TargetMode="External" /><Relationship Id="rId40" Type="http://schemas.openxmlformats.org/officeDocument/2006/relationships/hyperlink" Target="https://podminky.urs.cz/item/CS_URS_2025_02/622511102" TargetMode="External" /><Relationship Id="rId41" Type="http://schemas.openxmlformats.org/officeDocument/2006/relationships/hyperlink" Target="https://podminky.urs.cz/item/CS_URS_2025_02/631311115" TargetMode="External" /><Relationship Id="rId42" Type="http://schemas.openxmlformats.org/officeDocument/2006/relationships/hyperlink" Target="https://podminky.urs.cz/item/CS_URS_2025_02/631319013" TargetMode="External" /><Relationship Id="rId43" Type="http://schemas.openxmlformats.org/officeDocument/2006/relationships/hyperlink" Target="https://podminky.urs.cz/item/CS_URS_2025_02/631362021" TargetMode="External" /><Relationship Id="rId44" Type="http://schemas.openxmlformats.org/officeDocument/2006/relationships/hyperlink" Target="https://podminky.urs.cz/item/CS_URS_2025_02/632451214" TargetMode="External" /><Relationship Id="rId45" Type="http://schemas.openxmlformats.org/officeDocument/2006/relationships/hyperlink" Target="https://podminky.urs.cz/item/CS_URS_2025_02/632451291" TargetMode="External" /><Relationship Id="rId46" Type="http://schemas.openxmlformats.org/officeDocument/2006/relationships/hyperlink" Target="https://podminky.urs.cz/item/CS_URS_2025_02/632481213" TargetMode="External" /><Relationship Id="rId47" Type="http://schemas.openxmlformats.org/officeDocument/2006/relationships/hyperlink" Target="https://podminky.urs.cz/item/CS_URS_2025_02/634112123" TargetMode="External" /><Relationship Id="rId48" Type="http://schemas.openxmlformats.org/officeDocument/2006/relationships/hyperlink" Target="https://podminky.urs.cz/item/CS_URS_2025_02/634663111" TargetMode="External" /><Relationship Id="rId49" Type="http://schemas.openxmlformats.org/officeDocument/2006/relationships/hyperlink" Target="https://podminky.urs.cz/item/CS_URS_2025_02/634911122" TargetMode="External" /><Relationship Id="rId50" Type="http://schemas.openxmlformats.org/officeDocument/2006/relationships/hyperlink" Target="https://podminky.urs.cz/item/CS_URS_2025_02/635111241" TargetMode="External" /><Relationship Id="rId51" Type="http://schemas.openxmlformats.org/officeDocument/2006/relationships/hyperlink" Target="https://podminky.urs.cz/item/CS_URS_2025_02/642942111" TargetMode="External" /><Relationship Id="rId52" Type="http://schemas.openxmlformats.org/officeDocument/2006/relationships/hyperlink" Target="https://podminky.urs.cz/item/CS_URS_2025_02/642945111" TargetMode="External" /><Relationship Id="rId53" Type="http://schemas.openxmlformats.org/officeDocument/2006/relationships/hyperlink" Target="https://podminky.urs.cz/item/CS_URS_2025_02/644941112" TargetMode="External" /><Relationship Id="rId54" Type="http://schemas.openxmlformats.org/officeDocument/2006/relationships/hyperlink" Target="https://podminky.urs.cz/item/CS_URS_2025_02/644941121" TargetMode="External" /><Relationship Id="rId55" Type="http://schemas.openxmlformats.org/officeDocument/2006/relationships/hyperlink" Target="https://podminky.urs.cz/item/CS_URS_2025_02/949101111" TargetMode="External" /><Relationship Id="rId56" Type="http://schemas.openxmlformats.org/officeDocument/2006/relationships/hyperlink" Target="https://podminky.urs.cz/item/CS_URS_2025_02/952901111" TargetMode="External" /><Relationship Id="rId57" Type="http://schemas.openxmlformats.org/officeDocument/2006/relationships/hyperlink" Target="https://podminky.urs.cz/item/CS_URS_2025_02/952902021" TargetMode="External" /><Relationship Id="rId58" Type="http://schemas.openxmlformats.org/officeDocument/2006/relationships/hyperlink" Target="https://podminky.urs.cz/item/CS_URS_2025_02/953332113" TargetMode="External" /><Relationship Id="rId59" Type="http://schemas.openxmlformats.org/officeDocument/2006/relationships/hyperlink" Target="https://podminky.urs.cz/item/CS_URS_2025_02/953941209" TargetMode="External" /><Relationship Id="rId60" Type="http://schemas.openxmlformats.org/officeDocument/2006/relationships/hyperlink" Target="https://podminky.urs.cz/item/CS_URS_2025_02/953942425" TargetMode="External" /><Relationship Id="rId61" Type="http://schemas.openxmlformats.org/officeDocument/2006/relationships/hyperlink" Target="https://podminky.urs.cz/item/CS_URS_2025_02/953943211" TargetMode="External" /><Relationship Id="rId62" Type="http://schemas.openxmlformats.org/officeDocument/2006/relationships/hyperlink" Target="https://podminky.urs.cz/item/CS_URS_2025_02/953993311" TargetMode="External" /><Relationship Id="rId63" Type="http://schemas.openxmlformats.org/officeDocument/2006/relationships/hyperlink" Target="https://podminky.urs.cz/item/CS_URS_2025_02/953993321" TargetMode="External" /><Relationship Id="rId64" Type="http://schemas.openxmlformats.org/officeDocument/2006/relationships/hyperlink" Target="https://podminky.urs.cz/item/CS_URS_2025_02/998018001" TargetMode="External" /><Relationship Id="rId65" Type="http://schemas.openxmlformats.org/officeDocument/2006/relationships/hyperlink" Target="https://podminky.urs.cz/item/CS_URS_2025_02/998018011" TargetMode="External" /><Relationship Id="rId66" Type="http://schemas.openxmlformats.org/officeDocument/2006/relationships/hyperlink" Target="https://podminky.urs.cz/item/CS_URS_2025_02/711111001" TargetMode="External" /><Relationship Id="rId67" Type="http://schemas.openxmlformats.org/officeDocument/2006/relationships/hyperlink" Target="https://podminky.urs.cz/item/CS_URS_2025_02/711141559" TargetMode="External" /><Relationship Id="rId68" Type="http://schemas.openxmlformats.org/officeDocument/2006/relationships/hyperlink" Target="https://podminky.urs.cz/item/CS_URS_2025_02/998711121" TargetMode="External" /><Relationship Id="rId69" Type="http://schemas.openxmlformats.org/officeDocument/2006/relationships/hyperlink" Target="https://podminky.urs.cz/item/CS_URS_2025_02/998711129" TargetMode="External" /><Relationship Id="rId70" Type="http://schemas.openxmlformats.org/officeDocument/2006/relationships/hyperlink" Target="https://podminky.urs.cz/item/CS_URS_2025_02/733191907" TargetMode="External" /><Relationship Id="rId71" Type="http://schemas.openxmlformats.org/officeDocument/2006/relationships/hyperlink" Target="https://podminky.urs.cz/item/CS_URS_2025_02/733190217" TargetMode="External" /><Relationship Id="rId72" Type="http://schemas.openxmlformats.org/officeDocument/2006/relationships/hyperlink" Target="https://podminky.urs.cz/item/CS_URS_2025_02/733191927" TargetMode="External" /><Relationship Id="rId73" Type="http://schemas.openxmlformats.org/officeDocument/2006/relationships/hyperlink" Target="https://podminky.urs.cz/item/CS_URS_2025_02/998733311" TargetMode="External" /><Relationship Id="rId74" Type="http://schemas.openxmlformats.org/officeDocument/2006/relationships/hyperlink" Target="https://podminky.urs.cz/item/CS_URS_2025_02/734211115" TargetMode="External" /><Relationship Id="rId75" Type="http://schemas.openxmlformats.org/officeDocument/2006/relationships/hyperlink" Target="https://podminky.urs.cz/item/CS_URS_2025_02/734221121" TargetMode="External" /><Relationship Id="rId76" Type="http://schemas.openxmlformats.org/officeDocument/2006/relationships/hyperlink" Target="https://podminky.urs.cz/item/CS_URS_2025_02/734221422" TargetMode="External" /><Relationship Id="rId77" Type="http://schemas.openxmlformats.org/officeDocument/2006/relationships/hyperlink" Target="https://podminky.urs.cz/item/CS_URS_2025_02/734221682" TargetMode="External" /><Relationship Id="rId78" Type="http://schemas.openxmlformats.org/officeDocument/2006/relationships/hyperlink" Target="https://podminky.urs.cz/item/CS_URS_2025_02/998734201" TargetMode="External" /><Relationship Id="rId79" Type="http://schemas.openxmlformats.org/officeDocument/2006/relationships/hyperlink" Target="https://podminky.urs.cz/item/CS_URS_2025_02/735159220" TargetMode="External" /><Relationship Id="rId80" Type="http://schemas.openxmlformats.org/officeDocument/2006/relationships/hyperlink" Target="https://podminky.urs.cz/item/CS_URS_2025_02/735191905" TargetMode="External" /><Relationship Id="rId81" Type="http://schemas.openxmlformats.org/officeDocument/2006/relationships/hyperlink" Target="https://podminky.urs.cz/item/CS_URS_2025_02/735191910" TargetMode="External" /><Relationship Id="rId82" Type="http://schemas.openxmlformats.org/officeDocument/2006/relationships/hyperlink" Target="https://podminky.urs.cz/item/CS_URS_2025_02/998735311" TargetMode="External" /><Relationship Id="rId83" Type="http://schemas.openxmlformats.org/officeDocument/2006/relationships/hyperlink" Target="https://podminky.urs.cz/item/CS_URS_2025_02/763111481" TargetMode="External" /><Relationship Id="rId84" Type="http://schemas.openxmlformats.org/officeDocument/2006/relationships/hyperlink" Target="https://podminky.urs.cz/item/CS_URS_2025_02/763111712" TargetMode="External" /><Relationship Id="rId85" Type="http://schemas.openxmlformats.org/officeDocument/2006/relationships/hyperlink" Target="https://podminky.urs.cz/item/CS_URS_2025_02/763111717" TargetMode="External" /><Relationship Id="rId86" Type="http://schemas.openxmlformats.org/officeDocument/2006/relationships/hyperlink" Target="https://podminky.urs.cz/item/CS_URS_2025_02/763111718" TargetMode="External" /><Relationship Id="rId87" Type="http://schemas.openxmlformats.org/officeDocument/2006/relationships/hyperlink" Target="https://podminky.urs.cz/item/CS_URS_2025_02/763111720" TargetMode="External" /><Relationship Id="rId88" Type="http://schemas.openxmlformats.org/officeDocument/2006/relationships/hyperlink" Target="https://podminky.urs.cz/item/CS_URS_2025_02/763111724" TargetMode="External" /><Relationship Id="rId89" Type="http://schemas.openxmlformats.org/officeDocument/2006/relationships/hyperlink" Target="https://podminky.urs.cz/item/CS_URS_2025_02/763131532" TargetMode="External" /><Relationship Id="rId90" Type="http://schemas.openxmlformats.org/officeDocument/2006/relationships/hyperlink" Target="https://podminky.urs.cz/item/CS_URS_2025_02/763131572" TargetMode="External" /><Relationship Id="rId91" Type="http://schemas.openxmlformats.org/officeDocument/2006/relationships/hyperlink" Target="https://podminky.urs.cz/item/CS_URS_2025_02/763131622" TargetMode="External" /><Relationship Id="rId92" Type="http://schemas.openxmlformats.org/officeDocument/2006/relationships/hyperlink" Target="https://podminky.urs.cz/item/CS_URS_2025_02/763131712" TargetMode="External" /><Relationship Id="rId93" Type="http://schemas.openxmlformats.org/officeDocument/2006/relationships/hyperlink" Target="https://podminky.urs.cz/item/CS_URS_2025_02/763131714" TargetMode="External" /><Relationship Id="rId94" Type="http://schemas.openxmlformats.org/officeDocument/2006/relationships/hyperlink" Target="https://podminky.urs.cz/item/CS_URS_2025_02/763131721" TargetMode="External" /><Relationship Id="rId95" Type="http://schemas.openxmlformats.org/officeDocument/2006/relationships/hyperlink" Target="https://podminky.urs.cz/item/CS_URS_2025_02/763171412" TargetMode="External" /><Relationship Id="rId96" Type="http://schemas.openxmlformats.org/officeDocument/2006/relationships/hyperlink" Target="https://podminky.urs.cz/item/CS_URS_2025_02/763172321" TargetMode="External" /><Relationship Id="rId97" Type="http://schemas.openxmlformats.org/officeDocument/2006/relationships/hyperlink" Target="https://podminky.urs.cz/item/CS_URS_2025_02/763173111" TargetMode="External" /><Relationship Id="rId98" Type="http://schemas.openxmlformats.org/officeDocument/2006/relationships/hyperlink" Target="https://podminky.urs.cz/item/CS_URS_2025_02/763181311" TargetMode="External" /><Relationship Id="rId99" Type="http://schemas.openxmlformats.org/officeDocument/2006/relationships/hyperlink" Target="https://podminky.urs.cz/item/CS_URS_2025_02/763181421" TargetMode="External" /><Relationship Id="rId100" Type="http://schemas.openxmlformats.org/officeDocument/2006/relationships/hyperlink" Target="https://podminky.urs.cz/item/CS_URS_2025_02/998763331" TargetMode="External" /><Relationship Id="rId101" Type="http://schemas.openxmlformats.org/officeDocument/2006/relationships/hyperlink" Target="https://podminky.urs.cz/item/CS_URS_2025_02/998763339" TargetMode="External" /><Relationship Id="rId102" Type="http://schemas.openxmlformats.org/officeDocument/2006/relationships/hyperlink" Target="https://podminky.urs.cz/item/CS_URS_2025_02/766438111" TargetMode="External" /><Relationship Id="rId103" Type="http://schemas.openxmlformats.org/officeDocument/2006/relationships/hyperlink" Target="https://podminky.urs.cz/item/CS_URS_2025_02/998766311" TargetMode="External" /><Relationship Id="rId104" Type="http://schemas.openxmlformats.org/officeDocument/2006/relationships/hyperlink" Target="https://podminky.urs.cz/item/CS_URS_2025_02/998766319" TargetMode="External" /><Relationship Id="rId105" Type="http://schemas.openxmlformats.org/officeDocument/2006/relationships/hyperlink" Target="https://podminky.urs.cz/item/CS_URS_2025_02/771121011" TargetMode="External" /><Relationship Id="rId106" Type="http://schemas.openxmlformats.org/officeDocument/2006/relationships/hyperlink" Target="https://podminky.urs.cz/item/CS_URS_2025_02/771121022" TargetMode="External" /><Relationship Id="rId107" Type="http://schemas.openxmlformats.org/officeDocument/2006/relationships/hyperlink" Target="https://podminky.urs.cz/item/CS_URS_2025_02/771151013" TargetMode="External" /><Relationship Id="rId108" Type="http://schemas.openxmlformats.org/officeDocument/2006/relationships/hyperlink" Target="https://podminky.urs.cz/item/CS_URS_2025_02/771161011" TargetMode="External" /><Relationship Id="rId109" Type="http://schemas.openxmlformats.org/officeDocument/2006/relationships/hyperlink" Target="https://podminky.urs.cz/item/CS_URS_2025_02/771161021" TargetMode="External" /><Relationship Id="rId110" Type="http://schemas.openxmlformats.org/officeDocument/2006/relationships/hyperlink" Target="https://podminky.urs.cz/item/CS_URS_2025_02/771474112" TargetMode="External" /><Relationship Id="rId111" Type="http://schemas.openxmlformats.org/officeDocument/2006/relationships/hyperlink" Target="https://podminky.urs.cz/item/CS_URS_2025_02/771574416" TargetMode="External" /><Relationship Id="rId112" Type="http://schemas.openxmlformats.org/officeDocument/2006/relationships/hyperlink" Target="https://podminky.urs.cz/item/CS_URS_2025_02/771584411" TargetMode="External" /><Relationship Id="rId113" Type="http://schemas.openxmlformats.org/officeDocument/2006/relationships/hyperlink" Target="https://podminky.urs.cz/item/CS_URS_2025_02/771591112" TargetMode="External" /><Relationship Id="rId114" Type="http://schemas.openxmlformats.org/officeDocument/2006/relationships/hyperlink" Target="https://podminky.urs.cz/item/CS_URS_2025_02/771591115" TargetMode="External" /><Relationship Id="rId115" Type="http://schemas.openxmlformats.org/officeDocument/2006/relationships/hyperlink" Target="https://podminky.urs.cz/item/CS_URS_2025_02/771591123" TargetMode="External" /><Relationship Id="rId116" Type="http://schemas.openxmlformats.org/officeDocument/2006/relationships/hyperlink" Target="https://podminky.urs.cz/item/CS_URS_2025_02/771591184" TargetMode="External" /><Relationship Id="rId117" Type="http://schemas.openxmlformats.org/officeDocument/2006/relationships/hyperlink" Target="https://podminky.urs.cz/item/CS_URS_2025_02/771591241" TargetMode="External" /><Relationship Id="rId118" Type="http://schemas.openxmlformats.org/officeDocument/2006/relationships/hyperlink" Target="https://podminky.urs.cz/item/CS_URS_2025_02/771591242" TargetMode="External" /><Relationship Id="rId119" Type="http://schemas.openxmlformats.org/officeDocument/2006/relationships/hyperlink" Target="https://podminky.urs.cz/item/CS_URS_2025_02/771591251" TargetMode="External" /><Relationship Id="rId120" Type="http://schemas.openxmlformats.org/officeDocument/2006/relationships/hyperlink" Target="https://podminky.urs.cz/item/CS_URS_2025_02/771591264" TargetMode="External" /><Relationship Id="rId121" Type="http://schemas.openxmlformats.org/officeDocument/2006/relationships/hyperlink" Target="https://podminky.urs.cz/item/CS_URS_2025_02/771592011" TargetMode="External" /><Relationship Id="rId122" Type="http://schemas.openxmlformats.org/officeDocument/2006/relationships/hyperlink" Target="https://podminky.urs.cz/item/CS_URS_2025_02/998771121" TargetMode="External" /><Relationship Id="rId123" Type="http://schemas.openxmlformats.org/officeDocument/2006/relationships/hyperlink" Target="https://podminky.urs.cz/item/CS_URS_2025_02/776111112" TargetMode="External" /><Relationship Id="rId124" Type="http://schemas.openxmlformats.org/officeDocument/2006/relationships/hyperlink" Target="https://podminky.urs.cz/item/CS_URS_2025_02/776111311" TargetMode="External" /><Relationship Id="rId125" Type="http://schemas.openxmlformats.org/officeDocument/2006/relationships/hyperlink" Target="https://podminky.urs.cz/item/CS_URS_2025_02/776121321" TargetMode="External" /><Relationship Id="rId126" Type="http://schemas.openxmlformats.org/officeDocument/2006/relationships/hyperlink" Target="https://podminky.urs.cz/item/CS_URS_2025_02/776141113" TargetMode="External" /><Relationship Id="rId127" Type="http://schemas.openxmlformats.org/officeDocument/2006/relationships/hyperlink" Target="https://podminky.urs.cz/item/CS_URS_2025_02/776231111" TargetMode="External" /><Relationship Id="rId128" Type="http://schemas.openxmlformats.org/officeDocument/2006/relationships/hyperlink" Target="https://podminky.urs.cz/item/CS_URS_2025_02/776421111" TargetMode="External" /><Relationship Id="rId129" Type="http://schemas.openxmlformats.org/officeDocument/2006/relationships/hyperlink" Target="https://podminky.urs.cz/item/CS_URS_2025_02/998776311" TargetMode="External" /><Relationship Id="rId130" Type="http://schemas.openxmlformats.org/officeDocument/2006/relationships/hyperlink" Target="https://podminky.urs.cz/item/CS_URS_2025_02/781121011" TargetMode="External" /><Relationship Id="rId131" Type="http://schemas.openxmlformats.org/officeDocument/2006/relationships/hyperlink" Target="https://podminky.urs.cz/item/CS_URS_2025_02/781131112" TargetMode="External" /><Relationship Id="rId132" Type="http://schemas.openxmlformats.org/officeDocument/2006/relationships/hyperlink" Target="https://podminky.urs.cz/item/CS_URS_2025_02/781131232" TargetMode="External" /><Relationship Id="rId133" Type="http://schemas.openxmlformats.org/officeDocument/2006/relationships/hyperlink" Target="https://podminky.urs.cz/item/CS_URS_2025_02/781131251" TargetMode="External" /><Relationship Id="rId134" Type="http://schemas.openxmlformats.org/officeDocument/2006/relationships/hyperlink" Target="https://podminky.urs.cz/item/CS_URS_2025_02/781472221" TargetMode="External" /><Relationship Id="rId135" Type="http://schemas.openxmlformats.org/officeDocument/2006/relationships/hyperlink" Target="https://podminky.urs.cz/item/CS_URS_2025_02/781491011" TargetMode="External" /><Relationship Id="rId136" Type="http://schemas.openxmlformats.org/officeDocument/2006/relationships/hyperlink" Target="https://podminky.urs.cz/item/CS_URS_2025_02/781492211" TargetMode="External" /><Relationship Id="rId137" Type="http://schemas.openxmlformats.org/officeDocument/2006/relationships/hyperlink" Target="https://podminky.urs.cz/item/CS_URS_2025_02/781495115" TargetMode="External" /><Relationship Id="rId138" Type="http://schemas.openxmlformats.org/officeDocument/2006/relationships/hyperlink" Target="https://podminky.urs.cz/item/CS_URS_2025_02/781495141" TargetMode="External" /><Relationship Id="rId139" Type="http://schemas.openxmlformats.org/officeDocument/2006/relationships/hyperlink" Target="https://podminky.urs.cz/item/CS_URS_2025_02/781495142" TargetMode="External" /><Relationship Id="rId140" Type="http://schemas.openxmlformats.org/officeDocument/2006/relationships/hyperlink" Target="https://podminky.urs.cz/item/CS_URS_2025_02/781495143" TargetMode="External" /><Relationship Id="rId141" Type="http://schemas.openxmlformats.org/officeDocument/2006/relationships/hyperlink" Target="https://podminky.urs.cz/item/CS_URS_2025_02/781495211" TargetMode="External" /><Relationship Id="rId142" Type="http://schemas.openxmlformats.org/officeDocument/2006/relationships/hyperlink" Target="https://podminky.urs.cz/item/CS_URS_2025_02/998781201" TargetMode="External" /><Relationship Id="rId143" Type="http://schemas.openxmlformats.org/officeDocument/2006/relationships/hyperlink" Target="https://podminky.urs.cz/item/CS_URS_2025_02/783301313" TargetMode="External" /><Relationship Id="rId144" Type="http://schemas.openxmlformats.org/officeDocument/2006/relationships/hyperlink" Target="https://podminky.urs.cz/item/CS_URS_2025_02/783314101" TargetMode="External" /><Relationship Id="rId145" Type="http://schemas.openxmlformats.org/officeDocument/2006/relationships/hyperlink" Target="https://podminky.urs.cz/item/CS_URS_2025_02/783317101" TargetMode="External" /><Relationship Id="rId146" Type="http://schemas.openxmlformats.org/officeDocument/2006/relationships/hyperlink" Target="https://podminky.urs.cz/item/CS_URS_2025_02/783352101" TargetMode="External" /><Relationship Id="rId147" Type="http://schemas.openxmlformats.org/officeDocument/2006/relationships/hyperlink" Target="https://podminky.urs.cz/item/CS_URS_2025_02/783601713" TargetMode="External" /><Relationship Id="rId148" Type="http://schemas.openxmlformats.org/officeDocument/2006/relationships/hyperlink" Target="https://podminky.urs.cz/item/CS_URS_2025_02/783617615" TargetMode="External" /><Relationship Id="rId149" Type="http://schemas.openxmlformats.org/officeDocument/2006/relationships/hyperlink" Target="https://podminky.urs.cz/item/CS_URS_2025_02/783801201" TargetMode="External" /><Relationship Id="rId150" Type="http://schemas.openxmlformats.org/officeDocument/2006/relationships/hyperlink" Target="https://podminky.urs.cz/item/CS_URS_2025_02/783801401" TargetMode="External" /><Relationship Id="rId151" Type="http://schemas.openxmlformats.org/officeDocument/2006/relationships/hyperlink" Target="https://podminky.urs.cz/item/CS_URS_2025_02/783823134" TargetMode="External" /><Relationship Id="rId152" Type="http://schemas.openxmlformats.org/officeDocument/2006/relationships/hyperlink" Target="https://podminky.urs.cz/item/CS_URS_2025_02/783827424" TargetMode="External" /><Relationship Id="rId153" Type="http://schemas.openxmlformats.org/officeDocument/2006/relationships/hyperlink" Target="https://podminky.urs.cz/item/CS_URS_2025_02/783822211" TargetMode="External" /><Relationship Id="rId154" Type="http://schemas.openxmlformats.org/officeDocument/2006/relationships/hyperlink" Target="https://podminky.urs.cz/item/CS_URS_2025_02/783897611" TargetMode="External" /><Relationship Id="rId155" Type="http://schemas.openxmlformats.org/officeDocument/2006/relationships/hyperlink" Target="https://podminky.urs.cz/item/CS_URS_2025_02/784111011" TargetMode="External" /><Relationship Id="rId156" Type="http://schemas.openxmlformats.org/officeDocument/2006/relationships/hyperlink" Target="https://podminky.urs.cz/item/CS_URS_2025_02/784121001" TargetMode="External" /><Relationship Id="rId157" Type="http://schemas.openxmlformats.org/officeDocument/2006/relationships/hyperlink" Target="https://podminky.urs.cz/item/CS_URS_2025_02/784171101" TargetMode="External" /><Relationship Id="rId158" Type="http://schemas.openxmlformats.org/officeDocument/2006/relationships/hyperlink" Target="https://podminky.urs.cz/item/CS_URS_2025_02/784171111" TargetMode="External" /><Relationship Id="rId159" Type="http://schemas.openxmlformats.org/officeDocument/2006/relationships/hyperlink" Target="https://podminky.urs.cz/item/CS_URS_2025_02/784181101" TargetMode="External" /><Relationship Id="rId160" Type="http://schemas.openxmlformats.org/officeDocument/2006/relationships/hyperlink" Target="https://podminky.urs.cz/item/CS_URS_2025_02/784211101" TargetMode="External" /><Relationship Id="rId161" Type="http://schemas.openxmlformats.org/officeDocument/2006/relationships/hyperlink" Target="https://podminky.urs.cz/item/CS_URS_2025_02/787911125" TargetMode="External" /><Relationship Id="rId162" Type="http://schemas.openxmlformats.org/officeDocument/2006/relationships/hyperlink" Target="https://podminky.urs.cz/item/CS_URS_2025_02/998787311" TargetMode="External" /><Relationship Id="rId163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9202134" TargetMode="External" /><Relationship Id="rId2" Type="http://schemas.openxmlformats.org/officeDocument/2006/relationships/hyperlink" Target="https://podminky.urs.cz/item/CS_URS_2025_02/319202135" TargetMode="External" /><Relationship Id="rId3" Type="http://schemas.openxmlformats.org/officeDocument/2006/relationships/hyperlink" Target="https://podminky.urs.cz/item/CS_URS_2025_02/612131151" TargetMode="External" /><Relationship Id="rId4" Type="http://schemas.openxmlformats.org/officeDocument/2006/relationships/hyperlink" Target="https://podminky.urs.cz/item/CS_URS_2025_02/612316121" TargetMode="External" /><Relationship Id="rId5" Type="http://schemas.openxmlformats.org/officeDocument/2006/relationships/hyperlink" Target="https://podminky.urs.cz/item/CS_URS_2025_02/612328131" TargetMode="External" /><Relationship Id="rId6" Type="http://schemas.openxmlformats.org/officeDocument/2006/relationships/hyperlink" Target="https://podminky.urs.cz/item/CS_URS_2025_02/978013191" TargetMode="External" /><Relationship Id="rId7" Type="http://schemas.openxmlformats.org/officeDocument/2006/relationships/hyperlink" Target="https://podminky.urs.cz/item/CS_URS_2025_02/997013211" TargetMode="External" /><Relationship Id="rId8" Type="http://schemas.openxmlformats.org/officeDocument/2006/relationships/hyperlink" Target="https://podminky.urs.cz/item/CS_URS_2025_02/997013219" TargetMode="External" /><Relationship Id="rId9" Type="http://schemas.openxmlformats.org/officeDocument/2006/relationships/hyperlink" Target="https://podminky.urs.cz/item/CS_URS_2025_02/997013501" TargetMode="External" /><Relationship Id="rId10" Type="http://schemas.openxmlformats.org/officeDocument/2006/relationships/hyperlink" Target="https://podminky.urs.cz/item/CS_URS_2025_02/997013509" TargetMode="External" /><Relationship Id="rId11" Type="http://schemas.openxmlformats.org/officeDocument/2006/relationships/hyperlink" Target="https://podminky.urs.cz/item/CS_URS_2025_02/997013631" TargetMode="External" /><Relationship Id="rId12" Type="http://schemas.openxmlformats.org/officeDocument/2006/relationships/hyperlink" Target="https://podminky.urs.cz/item/CS_URS_2025_02/998018001" TargetMode="External" /><Relationship Id="rId13" Type="http://schemas.openxmlformats.org/officeDocument/2006/relationships/hyperlink" Target="https://podminky.urs.cz/item/CS_URS_2025_02/998018011" TargetMode="External" /><Relationship Id="rId14" Type="http://schemas.openxmlformats.org/officeDocument/2006/relationships/hyperlink" Target="https://podminky.urs.cz/item/CS_URS_2025_02/HZS1302" TargetMode="External" /><Relationship Id="rId15" Type="http://schemas.openxmlformats.org/officeDocument/2006/relationships/hyperlink" Target="https://podminky.urs.cz/item/CS_URS_2025_02/HZS2212" TargetMode="External" /><Relationship Id="rId16" Type="http://schemas.openxmlformats.org/officeDocument/2006/relationships/hyperlink" Target="https://podminky.urs.cz/item/CS_URS_2025_02/HZS2232" TargetMode="External" /><Relationship Id="rId1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7122" TargetMode="External" /><Relationship Id="rId2" Type="http://schemas.openxmlformats.org/officeDocument/2006/relationships/hyperlink" Target="https://podminky.urs.cz/item/CS_URS_2025_02/113107136" TargetMode="External" /><Relationship Id="rId3" Type="http://schemas.openxmlformats.org/officeDocument/2006/relationships/hyperlink" Target="https://podminky.urs.cz/item/CS_URS_2025_02/119001405" TargetMode="External" /><Relationship Id="rId4" Type="http://schemas.openxmlformats.org/officeDocument/2006/relationships/hyperlink" Target="https://podminky.urs.cz/item/CS_URS_2025_02/132212222" TargetMode="External" /><Relationship Id="rId5" Type="http://schemas.openxmlformats.org/officeDocument/2006/relationships/hyperlink" Target="https://podminky.urs.cz/item/CS_URS_2025_02/132212332" TargetMode="External" /><Relationship Id="rId6" Type="http://schemas.openxmlformats.org/officeDocument/2006/relationships/hyperlink" Target="https://podminky.urs.cz/item/CS_URS_2025_02/151101201" TargetMode="External" /><Relationship Id="rId7" Type="http://schemas.openxmlformats.org/officeDocument/2006/relationships/hyperlink" Target="https://podminky.urs.cz/item/CS_URS_2025_02/151101211" TargetMode="External" /><Relationship Id="rId8" Type="http://schemas.openxmlformats.org/officeDocument/2006/relationships/hyperlink" Target="https://podminky.urs.cz/item/CS_URS_2025_02/162211311" TargetMode="External" /><Relationship Id="rId9" Type="http://schemas.openxmlformats.org/officeDocument/2006/relationships/hyperlink" Target="https://podminky.urs.cz/item/CS_URS_2025_02/162351103" TargetMode="External" /><Relationship Id="rId10" Type="http://schemas.openxmlformats.org/officeDocument/2006/relationships/hyperlink" Target="https://podminky.urs.cz/item/CS_URS_2025_02/167111101" TargetMode="External" /><Relationship Id="rId11" Type="http://schemas.openxmlformats.org/officeDocument/2006/relationships/hyperlink" Target="https://podminky.urs.cz/item/CS_URS_2025_02/174151102" TargetMode="External" /><Relationship Id="rId12" Type="http://schemas.openxmlformats.org/officeDocument/2006/relationships/hyperlink" Target="https://podminky.urs.cz/item/CS_URS_2025_02/174111109" TargetMode="External" /><Relationship Id="rId13" Type="http://schemas.openxmlformats.org/officeDocument/2006/relationships/hyperlink" Target="https://podminky.urs.cz/item/CS_URS_2025_02/181912112" TargetMode="External" /><Relationship Id="rId14" Type="http://schemas.openxmlformats.org/officeDocument/2006/relationships/hyperlink" Target="https://podminky.urs.cz/item/CS_URS_2025_02/564851011" TargetMode="External" /><Relationship Id="rId15" Type="http://schemas.openxmlformats.org/officeDocument/2006/relationships/hyperlink" Target="https://podminky.urs.cz/item/CS_URS_2025_02/622325102" TargetMode="External" /><Relationship Id="rId16" Type="http://schemas.openxmlformats.org/officeDocument/2006/relationships/hyperlink" Target="https://podminky.urs.cz/item/CS_URS_2025_02/631311125" TargetMode="External" /><Relationship Id="rId17" Type="http://schemas.openxmlformats.org/officeDocument/2006/relationships/hyperlink" Target="https://podminky.urs.cz/item/CS_URS_2025_02/631319012" TargetMode="External" /><Relationship Id="rId18" Type="http://schemas.openxmlformats.org/officeDocument/2006/relationships/hyperlink" Target="https://podminky.urs.cz/item/CS_URS_2025_02/631319173" TargetMode="External" /><Relationship Id="rId19" Type="http://schemas.openxmlformats.org/officeDocument/2006/relationships/hyperlink" Target="https://podminky.urs.cz/item/CS_URS_2025_02/631362021" TargetMode="External" /><Relationship Id="rId20" Type="http://schemas.openxmlformats.org/officeDocument/2006/relationships/hyperlink" Target="https://podminky.urs.cz/item/CS_URS_2025_02/634112113" TargetMode="External" /><Relationship Id="rId21" Type="http://schemas.openxmlformats.org/officeDocument/2006/relationships/hyperlink" Target="https://podminky.urs.cz/item/CS_URS_2025_02/634663111" TargetMode="External" /><Relationship Id="rId22" Type="http://schemas.openxmlformats.org/officeDocument/2006/relationships/hyperlink" Target="https://podminky.urs.cz/item/CS_URS_2025_02/637311122" TargetMode="External" /><Relationship Id="rId23" Type="http://schemas.openxmlformats.org/officeDocument/2006/relationships/hyperlink" Target="https://podminky.urs.cz/item/CS_URS_2025_02/871263121" TargetMode="External" /><Relationship Id="rId24" Type="http://schemas.openxmlformats.org/officeDocument/2006/relationships/hyperlink" Target="https://podminky.urs.cz/item/CS_URS_2025_02/877260330" TargetMode="External" /><Relationship Id="rId25" Type="http://schemas.openxmlformats.org/officeDocument/2006/relationships/hyperlink" Target="https://podminky.urs.cz/item/CS_URS_2025_02/916231213" TargetMode="External" /><Relationship Id="rId26" Type="http://schemas.openxmlformats.org/officeDocument/2006/relationships/hyperlink" Target="https://podminky.urs.cz/item/CS_URS_2025_02/919111112" TargetMode="External" /><Relationship Id="rId27" Type="http://schemas.openxmlformats.org/officeDocument/2006/relationships/hyperlink" Target="https://podminky.urs.cz/item/CS_URS_2025_02/919121122" TargetMode="External" /><Relationship Id="rId28" Type="http://schemas.openxmlformats.org/officeDocument/2006/relationships/hyperlink" Target="https://podminky.urs.cz/item/CS_URS_2025_02/919735123" TargetMode="External" /><Relationship Id="rId29" Type="http://schemas.openxmlformats.org/officeDocument/2006/relationships/hyperlink" Target="https://podminky.urs.cz/item/CS_URS_2025_02/721219621" TargetMode="External" /><Relationship Id="rId30" Type="http://schemas.openxmlformats.org/officeDocument/2006/relationships/hyperlink" Target="https://podminky.urs.cz/item/CS_URS_2025_02/935112111" TargetMode="External" /><Relationship Id="rId31" Type="http://schemas.openxmlformats.org/officeDocument/2006/relationships/hyperlink" Target="https://podminky.urs.cz/item/CS_URS_2025_02/962031132" TargetMode="External" /><Relationship Id="rId32" Type="http://schemas.openxmlformats.org/officeDocument/2006/relationships/hyperlink" Target="https://podminky.urs.cz/item/CS_URS_2025_02/978036141" TargetMode="External" /><Relationship Id="rId33" Type="http://schemas.openxmlformats.org/officeDocument/2006/relationships/hyperlink" Target="https://podminky.urs.cz/item/CS_URS_2025_02/976085211" TargetMode="External" /><Relationship Id="rId34" Type="http://schemas.openxmlformats.org/officeDocument/2006/relationships/hyperlink" Target="https://podminky.urs.cz/item/CS_URS_2025_02/997006002" TargetMode="External" /><Relationship Id="rId35" Type="http://schemas.openxmlformats.org/officeDocument/2006/relationships/hyperlink" Target="https://podminky.urs.cz/item/CS_URS_2025_02/997013111" TargetMode="External" /><Relationship Id="rId36" Type="http://schemas.openxmlformats.org/officeDocument/2006/relationships/hyperlink" Target="https://podminky.urs.cz/item/CS_URS_2025_02/997013501" TargetMode="External" /><Relationship Id="rId37" Type="http://schemas.openxmlformats.org/officeDocument/2006/relationships/hyperlink" Target="https://podminky.urs.cz/item/CS_URS_2025_02/997013509" TargetMode="External" /><Relationship Id="rId38" Type="http://schemas.openxmlformats.org/officeDocument/2006/relationships/hyperlink" Target="https://podminky.urs.cz/item/CS_URS_2025_02/997013631" TargetMode="External" /><Relationship Id="rId39" Type="http://schemas.openxmlformats.org/officeDocument/2006/relationships/hyperlink" Target="https://podminky.urs.cz/item/CS_URS_2025_02/997221615" TargetMode="External" /><Relationship Id="rId40" Type="http://schemas.openxmlformats.org/officeDocument/2006/relationships/hyperlink" Target="https://podminky.urs.cz/item/CS_URS_2025_02/997221645" TargetMode="External" /><Relationship Id="rId41" Type="http://schemas.openxmlformats.org/officeDocument/2006/relationships/hyperlink" Target="https://podminky.urs.cz/item/CS_URS_2025_02/997221655" TargetMode="External" /><Relationship Id="rId42" Type="http://schemas.openxmlformats.org/officeDocument/2006/relationships/hyperlink" Target="https://podminky.urs.cz/item/CS_URS_2025_02/998018001" TargetMode="External" /><Relationship Id="rId43" Type="http://schemas.openxmlformats.org/officeDocument/2006/relationships/hyperlink" Target="https://podminky.urs.cz/item/CS_URS_2025_02/998018011" TargetMode="External" /><Relationship Id="rId44" Type="http://schemas.openxmlformats.org/officeDocument/2006/relationships/hyperlink" Target="https://podminky.urs.cz/item/CS_URS_2025_02/711112001" TargetMode="External" /><Relationship Id="rId45" Type="http://schemas.openxmlformats.org/officeDocument/2006/relationships/hyperlink" Target="https://podminky.urs.cz/item/CS_URS_2025_02/711132101" TargetMode="External" /><Relationship Id="rId46" Type="http://schemas.openxmlformats.org/officeDocument/2006/relationships/hyperlink" Target="https://podminky.urs.cz/item/CS_URS_2025_02/711142559" TargetMode="External" /><Relationship Id="rId47" Type="http://schemas.openxmlformats.org/officeDocument/2006/relationships/hyperlink" Target="https://podminky.urs.cz/item/CS_URS_2025_02/711142821" TargetMode="External" /><Relationship Id="rId48" Type="http://schemas.openxmlformats.org/officeDocument/2006/relationships/hyperlink" Target="https://podminky.urs.cz/item/CS_URS_2025_02/711161274" TargetMode="External" /><Relationship Id="rId49" Type="http://schemas.openxmlformats.org/officeDocument/2006/relationships/hyperlink" Target="https://podminky.urs.cz/item/CS_URS_2025_02/711161383" TargetMode="External" /><Relationship Id="rId50" Type="http://schemas.openxmlformats.org/officeDocument/2006/relationships/hyperlink" Target="https://podminky.urs.cz/item/CS_URS_2025_02/998711121" TargetMode="External" /><Relationship Id="rId51" Type="http://schemas.openxmlformats.org/officeDocument/2006/relationships/hyperlink" Target="https://podminky.urs.cz/item/CS_URS_2025_02/998711129" TargetMode="External" /><Relationship Id="rId52" Type="http://schemas.openxmlformats.org/officeDocument/2006/relationships/hyperlink" Target="https://podminky.urs.cz/item/CS_URS_2025_02/721171915" TargetMode="External" /><Relationship Id="rId53" Type="http://schemas.openxmlformats.org/officeDocument/2006/relationships/hyperlink" Target="https://podminky.urs.cz/item/CS_URS_2025_02/721242804" TargetMode="External" /><Relationship Id="rId54" Type="http://schemas.openxmlformats.org/officeDocument/2006/relationships/hyperlink" Target="https://podminky.urs.cz/item/CS_URS_2025_02/721249115" TargetMode="External" /><Relationship Id="rId55" Type="http://schemas.openxmlformats.org/officeDocument/2006/relationships/hyperlink" Target="https://podminky.urs.cz/item/CS_URS_2025_02/721290111" TargetMode="External" /><Relationship Id="rId56" Type="http://schemas.openxmlformats.org/officeDocument/2006/relationships/hyperlink" Target="https://podminky.urs.cz/item/CS_URS_2025_02/998721311" TargetMode="External" /><Relationship Id="rId57" Type="http://schemas.openxmlformats.org/officeDocument/2006/relationships/hyperlink" Target="https://podminky.urs.cz/item/CS_URS_2025_02/998721319" TargetMode="External" /><Relationship Id="rId58" Type="http://schemas.openxmlformats.org/officeDocument/2006/relationships/hyperlink" Target="https://podminky.urs.cz/item/CS_URS_2025_02/741410021" TargetMode="External" /><Relationship Id="rId59" Type="http://schemas.openxmlformats.org/officeDocument/2006/relationships/hyperlink" Target="https://podminky.urs.cz/item/CS_URS_2025_02/741420022" TargetMode="External" /><Relationship Id="rId60" Type="http://schemas.openxmlformats.org/officeDocument/2006/relationships/hyperlink" Target="https://podminky.urs.cz/item/CS_URS_2025_02/741820011" TargetMode="External" /><Relationship Id="rId61" Type="http://schemas.openxmlformats.org/officeDocument/2006/relationships/hyperlink" Target="https://podminky.urs.cz/item/CS_URS_2025_02/998741311" TargetMode="External" /><Relationship Id="rId62" Type="http://schemas.openxmlformats.org/officeDocument/2006/relationships/hyperlink" Target="https://podminky.urs.cz/item/CS_URS_2025_02/764001901" TargetMode="External" /><Relationship Id="rId63" Type="http://schemas.openxmlformats.org/officeDocument/2006/relationships/hyperlink" Target="https://podminky.urs.cz/item/CS_URS_2025_02/764004861" TargetMode="External" /><Relationship Id="rId64" Type="http://schemas.openxmlformats.org/officeDocument/2006/relationships/hyperlink" Target="https://podminky.urs.cz/item/CS_URS_2025_02/764548324" TargetMode="External" /><Relationship Id="rId65" Type="http://schemas.openxmlformats.org/officeDocument/2006/relationships/hyperlink" Target="https://podminky.urs.cz/item/CS_URS_2025_02/998764311" TargetMode="External" /><Relationship Id="rId66" Type="http://schemas.openxmlformats.org/officeDocument/2006/relationships/hyperlink" Target="https://podminky.urs.cz/item/CS_URS_2025_02/998764319" TargetMode="External" /><Relationship Id="rId67" Type="http://schemas.openxmlformats.org/officeDocument/2006/relationships/hyperlink" Target="https://podminky.urs.cz/item/CS_URS_2025_02/767531211" TargetMode="External" /><Relationship Id="rId68" Type="http://schemas.openxmlformats.org/officeDocument/2006/relationships/hyperlink" Target="https://podminky.urs.cz/item/CS_URS_2025_02/998767311" TargetMode="External" /><Relationship Id="rId69" Type="http://schemas.openxmlformats.org/officeDocument/2006/relationships/hyperlink" Target="https://podminky.urs.cz/item/CS_URS_2025_02/998767319" TargetMode="External" /><Relationship Id="rId70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135101" TargetMode="External" /><Relationship Id="rId2" Type="http://schemas.openxmlformats.org/officeDocument/2006/relationships/hyperlink" Target="https://podminky.urs.cz/item/CS_URS_2025_02/612325111" TargetMode="External" /><Relationship Id="rId3" Type="http://schemas.openxmlformats.org/officeDocument/2006/relationships/hyperlink" Target="https://podminky.urs.cz/item/CS_URS_2025_02/974031132" TargetMode="External" /><Relationship Id="rId4" Type="http://schemas.openxmlformats.org/officeDocument/2006/relationships/hyperlink" Target="https://podminky.urs.cz/item/CS_URS_2025_02/974031153" TargetMode="External" /><Relationship Id="rId5" Type="http://schemas.openxmlformats.org/officeDocument/2006/relationships/hyperlink" Target="https://podminky.urs.cz/item/CS_URS_2025_02/997013211" TargetMode="External" /><Relationship Id="rId6" Type="http://schemas.openxmlformats.org/officeDocument/2006/relationships/hyperlink" Target="https://podminky.urs.cz/item/CS_URS_2025_02/997013219" TargetMode="External" /><Relationship Id="rId7" Type="http://schemas.openxmlformats.org/officeDocument/2006/relationships/hyperlink" Target="https://podminky.urs.cz/item/CS_URS_2025_02/997013501" TargetMode="External" /><Relationship Id="rId8" Type="http://schemas.openxmlformats.org/officeDocument/2006/relationships/hyperlink" Target="https://podminky.urs.cz/item/CS_URS_2025_02/997013509" TargetMode="External" /><Relationship Id="rId9" Type="http://schemas.openxmlformats.org/officeDocument/2006/relationships/hyperlink" Target="https://podminky.urs.cz/item/CS_URS_2025_02/997013631" TargetMode="External" /><Relationship Id="rId10" Type="http://schemas.openxmlformats.org/officeDocument/2006/relationships/hyperlink" Target="https://podminky.urs.cz/item/CS_URS_2025_02/997013813" TargetMode="External" /><Relationship Id="rId11" Type="http://schemas.openxmlformats.org/officeDocument/2006/relationships/hyperlink" Target="https://podminky.urs.cz/item/CS_URS_2025_02/998018001" TargetMode="External" /><Relationship Id="rId12" Type="http://schemas.openxmlformats.org/officeDocument/2006/relationships/hyperlink" Target="https://podminky.urs.cz/item/CS_URS_2025_02/711747288" TargetMode="External" /><Relationship Id="rId13" Type="http://schemas.openxmlformats.org/officeDocument/2006/relationships/hyperlink" Target="https://podminky.urs.cz/item/CS_URS_2025_02/998711311" TargetMode="External" /><Relationship Id="rId14" Type="http://schemas.openxmlformats.org/officeDocument/2006/relationships/hyperlink" Target="https://podminky.urs.cz/item/CS_URS_2025_02/998711319" TargetMode="External" /><Relationship Id="rId15" Type="http://schemas.openxmlformats.org/officeDocument/2006/relationships/hyperlink" Target="https://podminky.urs.cz/item/CS_URS_2025_02/722130234" TargetMode="External" /><Relationship Id="rId16" Type="http://schemas.openxmlformats.org/officeDocument/2006/relationships/hyperlink" Target="https://podminky.urs.cz/item/CS_URS_2025_02/722130237" TargetMode="External" /><Relationship Id="rId17" Type="http://schemas.openxmlformats.org/officeDocument/2006/relationships/hyperlink" Target="https://podminky.urs.cz/item/CS_URS_2025_02/722170804" TargetMode="External" /><Relationship Id="rId18" Type="http://schemas.openxmlformats.org/officeDocument/2006/relationships/hyperlink" Target="https://podminky.urs.cz/item/CS_URS_2025_02/722171912" TargetMode="External" /><Relationship Id="rId19" Type="http://schemas.openxmlformats.org/officeDocument/2006/relationships/hyperlink" Target="https://podminky.urs.cz/item/CS_URS_2025_02/722171913" TargetMode="External" /><Relationship Id="rId20" Type="http://schemas.openxmlformats.org/officeDocument/2006/relationships/hyperlink" Target="https://podminky.urs.cz/item/CS_URS_2025_02/722171914" TargetMode="External" /><Relationship Id="rId21" Type="http://schemas.openxmlformats.org/officeDocument/2006/relationships/hyperlink" Target="https://podminky.urs.cz/item/CS_URS_2025_02/722175002" TargetMode="External" /><Relationship Id="rId22" Type="http://schemas.openxmlformats.org/officeDocument/2006/relationships/hyperlink" Target="https://podminky.urs.cz/item/CS_URS_2025_02/722175003" TargetMode="External" /><Relationship Id="rId23" Type="http://schemas.openxmlformats.org/officeDocument/2006/relationships/hyperlink" Target="https://podminky.urs.cz/item/CS_URS_2025_02/722175004" TargetMode="External" /><Relationship Id="rId24" Type="http://schemas.openxmlformats.org/officeDocument/2006/relationships/hyperlink" Target="https://podminky.urs.cz/item/CS_URS_2025_02/722181126" TargetMode="External" /><Relationship Id="rId25" Type="http://schemas.openxmlformats.org/officeDocument/2006/relationships/hyperlink" Target="https://podminky.urs.cz/item/CS_URS_2025_02/722181127" TargetMode="External" /><Relationship Id="rId26" Type="http://schemas.openxmlformats.org/officeDocument/2006/relationships/hyperlink" Target="https://podminky.urs.cz/item/CS_URS_2025_02/722181231" TargetMode="External" /><Relationship Id="rId27" Type="http://schemas.openxmlformats.org/officeDocument/2006/relationships/hyperlink" Target="https://podminky.urs.cz/item/CS_URS_2025_02/722181232" TargetMode="External" /><Relationship Id="rId28" Type="http://schemas.openxmlformats.org/officeDocument/2006/relationships/hyperlink" Target="https://podminky.urs.cz/item/CS_URS_2025_02/722181251" TargetMode="External" /><Relationship Id="rId29" Type="http://schemas.openxmlformats.org/officeDocument/2006/relationships/hyperlink" Target="https://podminky.urs.cz/item/CS_URS_2025_02/722181252" TargetMode="External" /><Relationship Id="rId30" Type="http://schemas.openxmlformats.org/officeDocument/2006/relationships/hyperlink" Target="https://podminky.urs.cz/item/CS_URS_2025_02/722190401" TargetMode="External" /><Relationship Id="rId31" Type="http://schemas.openxmlformats.org/officeDocument/2006/relationships/hyperlink" Target="https://podminky.urs.cz/item/CS_URS_2025_02/722220161" TargetMode="External" /><Relationship Id="rId32" Type="http://schemas.openxmlformats.org/officeDocument/2006/relationships/hyperlink" Target="https://podminky.urs.cz/item/CS_URS_2025_02/722220211" TargetMode="External" /><Relationship Id="rId33" Type="http://schemas.openxmlformats.org/officeDocument/2006/relationships/hyperlink" Target="https://podminky.urs.cz/item/CS_URS_2025_02/722220212" TargetMode="External" /><Relationship Id="rId34" Type="http://schemas.openxmlformats.org/officeDocument/2006/relationships/hyperlink" Target="https://podminky.urs.cz/item/CS_URS_2025_02/722220213" TargetMode="External" /><Relationship Id="rId35" Type="http://schemas.openxmlformats.org/officeDocument/2006/relationships/hyperlink" Target="https://podminky.urs.cz/item/CS_URS_2025_02/722220221" TargetMode="External" /><Relationship Id="rId36" Type="http://schemas.openxmlformats.org/officeDocument/2006/relationships/hyperlink" Target="https://podminky.urs.cz/item/CS_URS_2025_02/722220222" TargetMode="External" /><Relationship Id="rId37" Type="http://schemas.openxmlformats.org/officeDocument/2006/relationships/hyperlink" Target="https://podminky.urs.cz/item/CS_URS_2025_02/722220223" TargetMode="External" /><Relationship Id="rId38" Type="http://schemas.openxmlformats.org/officeDocument/2006/relationships/hyperlink" Target="https://podminky.urs.cz/item/CS_URS_2025_02/722220851" TargetMode="External" /><Relationship Id="rId39" Type="http://schemas.openxmlformats.org/officeDocument/2006/relationships/hyperlink" Target="https://podminky.urs.cz/item/CS_URS_2025_02/722231141" TargetMode="External" /><Relationship Id="rId40" Type="http://schemas.openxmlformats.org/officeDocument/2006/relationships/hyperlink" Target="https://podminky.urs.cz/item/CS_URS_2025_02/722232122" TargetMode="External" /><Relationship Id="rId41" Type="http://schemas.openxmlformats.org/officeDocument/2006/relationships/hyperlink" Target="https://podminky.urs.cz/item/CS_URS_2025_02/722232123" TargetMode="External" /><Relationship Id="rId42" Type="http://schemas.openxmlformats.org/officeDocument/2006/relationships/hyperlink" Target="https://podminky.urs.cz/item/CS_URS_2025_02/722239101" TargetMode="External" /><Relationship Id="rId43" Type="http://schemas.openxmlformats.org/officeDocument/2006/relationships/hyperlink" Target="https://podminky.urs.cz/item/CS_URS_2025_02/722239102" TargetMode="External" /><Relationship Id="rId44" Type="http://schemas.openxmlformats.org/officeDocument/2006/relationships/hyperlink" Target="https://podminky.urs.cz/item/CS_URS_2025_02/722239103" TargetMode="External" /><Relationship Id="rId45" Type="http://schemas.openxmlformats.org/officeDocument/2006/relationships/hyperlink" Target="https://podminky.urs.cz/item/CS_URS_2025_02/722239106" TargetMode="External" /><Relationship Id="rId46" Type="http://schemas.openxmlformats.org/officeDocument/2006/relationships/hyperlink" Target="https://podminky.urs.cz/item/CS_URS_2025_02/722250133" TargetMode="External" /><Relationship Id="rId47" Type="http://schemas.openxmlformats.org/officeDocument/2006/relationships/hyperlink" Target="https://podminky.urs.cz/item/CS_URS_2025_02/722259112" TargetMode="External" /><Relationship Id="rId48" Type="http://schemas.openxmlformats.org/officeDocument/2006/relationships/hyperlink" Target="https://podminky.urs.cz/item/CS_URS_2025_02/722290234" TargetMode="External" /><Relationship Id="rId49" Type="http://schemas.openxmlformats.org/officeDocument/2006/relationships/hyperlink" Target="https://podminky.urs.cz/item/CS_URS_2025_02/722290246" TargetMode="External" /><Relationship Id="rId50" Type="http://schemas.openxmlformats.org/officeDocument/2006/relationships/hyperlink" Target="https://podminky.urs.cz/item/CS_URS_2025_02/998722311" TargetMode="External" /><Relationship Id="rId51" Type="http://schemas.openxmlformats.org/officeDocument/2006/relationships/hyperlink" Target="https://podminky.urs.cz/item/CS_URS_2025_02/998722319" TargetMode="External" /><Relationship Id="rId52" Type="http://schemas.openxmlformats.org/officeDocument/2006/relationships/hyperlink" Target="https://podminky.urs.cz/item/CS_URS_2025_02/727212104" TargetMode="External" /><Relationship Id="rId53" Type="http://schemas.openxmlformats.org/officeDocument/2006/relationships/hyperlink" Target="https://podminky.urs.cz/item/CS_URS_2025_02/998727311" TargetMode="External" /><Relationship Id="rId54" Type="http://schemas.openxmlformats.org/officeDocument/2006/relationships/hyperlink" Target="https://podminky.urs.cz/item/CS_URS_2025_02/998727319" TargetMode="External" /><Relationship Id="rId55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312132" TargetMode="External" /><Relationship Id="rId2" Type="http://schemas.openxmlformats.org/officeDocument/2006/relationships/hyperlink" Target="https://podminky.urs.cz/item/CS_URS_2025_02/161111512" TargetMode="External" /><Relationship Id="rId3" Type="http://schemas.openxmlformats.org/officeDocument/2006/relationships/hyperlink" Target="https://podminky.urs.cz/item/CS_URS_2025_02/162211311" TargetMode="External" /><Relationship Id="rId4" Type="http://schemas.openxmlformats.org/officeDocument/2006/relationships/hyperlink" Target="https://podminky.urs.cz/item/CS_URS_2025_02/162211319" TargetMode="External" /><Relationship Id="rId5" Type="http://schemas.openxmlformats.org/officeDocument/2006/relationships/hyperlink" Target="https://podminky.urs.cz/item/CS_URS_2025_02/162751117" TargetMode="External" /><Relationship Id="rId6" Type="http://schemas.openxmlformats.org/officeDocument/2006/relationships/hyperlink" Target="https://podminky.urs.cz/item/CS_URS_2025_02/162751119" TargetMode="External" /><Relationship Id="rId7" Type="http://schemas.openxmlformats.org/officeDocument/2006/relationships/hyperlink" Target="https://podminky.urs.cz/item/CS_URS_2025_02/171201231" TargetMode="External" /><Relationship Id="rId8" Type="http://schemas.openxmlformats.org/officeDocument/2006/relationships/hyperlink" Target="https://podminky.urs.cz/item/CS_URS_2025_02/174151101" TargetMode="External" /><Relationship Id="rId9" Type="http://schemas.openxmlformats.org/officeDocument/2006/relationships/hyperlink" Target="https://podminky.urs.cz/item/CS_URS_2025_02/175111101" TargetMode="External" /><Relationship Id="rId10" Type="http://schemas.openxmlformats.org/officeDocument/2006/relationships/hyperlink" Target="https://podminky.urs.cz/item/CS_URS_2025_02/451573111" TargetMode="External" /><Relationship Id="rId11" Type="http://schemas.openxmlformats.org/officeDocument/2006/relationships/hyperlink" Target="https://podminky.urs.cz/item/CS_URS_2025_02/612135101" TargetMode="External" /><Relationship Id="rId12" Type="http://schemas.openxmlformats.org/officeDocument/2006/relationships/hyperlink" Target="https://podminky.urs.cz/item/CS_URS_2025_02/612325111" TargetMode="External" /><Relationship Id="rId13" Type="http://schemas.openxmlformats.org/officeDocument/2006/relationships/hyperlink" Target="https://podminky.urs.cz/item/CS_URS_2025_02/974031142" TargetMode="External" /><Relationship Id="rId14" Type="http://schemas.openxmlformats.org/officeDocument/2006/relationships/hyperlink" Target="https://podminky.urs.cz/item/CS_URS_2025_02/974031153" TargetMode="External" /><Relationship Id="rId15" Type="http://schemas.openxmlformats.org/officeDocument/2006/relationships/hyperlink" Target="https://podminky.urs.cz/item/CS_URS_2025_02/974031164" TargetMode="External" /><Relationship Id="rId16" Type="http://schemas.openxmlformats.org/officeDocument/2006/relationships/hyperlink" Target="https://podminky.urs.cz/item/CS_URS_2025_02/997013211" TargetMode="External" /><Relationship Id="rId17" Type="http://schemas.openxmlformats.org/officeDocument/2006/relationships/hyperlink" Target="https://podminky.urs.cz/item/CS_URS_2025_02/997013219" TargetMode="External" /><Relationship Id="rId18" Type="http://schemas.openxmlformats.org/officeDocument/2006/relationships/hyperlink" Target="https://podminky.urs.cz/item/CS_URS_2025_02/997013501" TargetMode="External" /><Relationship Id="rId19" Type="http://schemas.openxmlformats.org/officeDocument/2006/relationships/hyperlink" Target="https://podminky.urs.cz/item/CS_URS_2025_02/997013509" TargetMode="External" /><Relationship Id="rId20" Type="http://schemas.openxmlformats.org/officeDocument/2006/relationships/hyperlink" Target="https://podminky.urs.cz/item/CS_URS_2025_02/997013631" TargetMode="External" /><Relationship Id="rId21" Type="http://schemas.openxmlformats.org/officeDocument/2006/relationships/hyperlink" Target="https://podminky.urs.cz/item/CS_URS_2025_02/997013813" TargetMode="External" /><Relationship Id="rId22" Type="http://schemas.openxmlformats.org/officeDocument/2006/relationships/hyperlink" Target="https://podminky.urs.cz/item/CS_URS_2025_02/998018001" TargetMode="External" /><Relationship Id="rId23" Type="http://schemas.openxmlformats.org/officeDocument/2006/relationships/hyperlink" Target="https://podminky.urs.cz/item/CS_URS_2025_02/711747288" TargetMode="External" /><Relationship Id="rId24" Type="http://schemas.openxmlformats.org/officeDocument/2006/relationships/hyperlink" Target="https://podminky.urs.cz/item/CS_URS_2025_02/998711311" TargetMode="External" /><Relationship Id="rId25" Type="http://schemas.openxmlformats.org/officeDocument/2006/relationships/hyperlink" Target="https://podminky.urs.cz/item/CS_URS_2025_02/998711319" TargetMode="External" /><Relationship Id="rId26" Type="http://schemas.openxmlformats.org/officeDocument/2006/relationships/hyperlink" Target="https://podminky.urs.cz/item/CS_URS_2025_02/721171803" TargetMode="External" /><Relationship Id="rId27" Type="http://schemas.openxmlformats.org/officeDocument/2006/relationships/hyperlink" Target="https://podminky.urs.cz/item/CS_URS_2025_02/721171808" TargetMode="External" /><Relationship Id="rId28" Type="http://schemas.openxmlformats.org/officeDocument/2006/relationships/hyperlink" Target="https://podminky.urs.cz/item/CS_URS_2025_02/721171915" TargetMode="External" /><Relationship Id="rId29" Type="http://schemas.openxmlformats.org/officeDocument/2006/relationships/hyperlink" Target="https://podminky.urs.cz/item/CS_URS_2025_02/721173401" TargetMode="External" /><Relationship Id="rId30" Type="http://schemas.openxmlformats.org/officeDocument/2006/relationships/hyperlink" Target="https://podminky.urs.cz/item/CS_URS_2025_02/721173403" TargetMode="External" /><Relationship Id="rId31" Type="http://schemas.openxmlformats.org/officeDocument/2006/relationships/hyperlink" Target="https://podminky.urs.cz/item/CS_URS_2025_02/721174042" TargetMode="External" /><Relationship Id="rId32" Type="http://schemas.openxmlformats.org/officeDocument/2006/relationships/hyperlink" Target="https://podminky.urs.cz/item/CS_URS_2025_02/721174043" TargetMode="External" /><Relationship Id="rId33" Type="http://schemas.openxmlformats.org/officeDocument/2006/relationships/hyperlink" Target="https://podminky.urs.cz/item/CS_URS_2025_02/721174044" TargetMode="External" /><Relationship Id="rId34" Type="http://schemas.openxmlformats.org/officeDocument/2006/relationships/hyperlink" Target="https://podminky.urs.cz/item/CS_URS_2025_02/721194104" TargetMode="External" /><Relationship Id="rId35" Type="http://schemas.openxmlformats.org/officeDocument/2006/relationships/hyperlink" Target="https://podminky.urs.cz/item/CS_URS_2025_02/721194105" TargetMode="External" /><Relationship Id="rId36" Type="http://schemas.openxmlformats.org/officeDocument/2006/relationships/hyperlink" Target="https://podminky.urs.cz/item/CS_URS_2025_02/721194107" TargetMode="External" /><Relationship Id="rId37" Type="http://schemas.openxmlformats.org/officeDocument/2006/relationships/hyperlink" Target="https://podminky.urs.cz/item/CS_URS_2025_02/721194109" TargetMode="External" /><Relationship Id="rId38" Type="http://schemas.openxmlformats.org/officeDocument/2006/relationships/hyperlink" Target="https://podminky.urs.cz/item/CS_URS_2025_02/721211421" TargetMode="External" /><Relationship Id="rId39" Type="http://schemas.openxmlformats.org/officeDocument/2006/relationships/hyperlink" Target="https://podminky.urs.cz/item/CS_URS_2025_02/721290111" TargetMode="External" /><Relationship Id="rId40" Type="http://schemas.openxmlformats.org/officeDocument/2006/relationships/hyperlink" Target="https://podminky.urs.cz/item/CS_URS_2025_02/721290112" TargetMode="External" /><Relationship Id="rId41" Type="http://schemas.openxmlformats.org/officeDocument/2006/relationships/hyperlink" Target="https://podminky.urs.cz/item/CS_URS_2025_02/721910922" TargetMode="External" /><Relationship Id="rId42" Type="http://schemas.openxmlformats.org/officeDocument/2006/relationships/hyperlink" Target="https://podminky.urs.cz/item/CS_URS_2025_02/722181116" TargetMode="External" /><Relationship Id="rId43" Type="http://schemas.openxmlformats.org/officeDocument/2006/relationships/hyperlink" Target="https://podminky.urs.cz/item/CS_URS_2025_02/722181117" TargetMode="External" /><Relationship Id="rId44" Type="http://schemas.openxmlformats.org/officeDocument/2006/relationships/hyperlink" Target="https://podminky.urs.cz/item/CS_URS_2025_02/998721311" TargetMode="External" /><Relationship Id="rId45" Type="http://schemas.openxmlformats.org/officeDocument/2006/relationships/hyperlink" Target="https://podminky.urs.cz/item/CS_URS_2025_02/998721319" TargetMode="External" /><Relationship Id="rId46" Type="http://schemas.openxmlformats.org/officeDocument/2006/relationships/hyperlink" Target="https://podminky.urs.cz/item/CS_URS_2025_02/725869101" TargetMode="External" /><Relationship Id="rId47" Type="http://schemas.openxmlformats.org/officeDocument/2006/relationships/hyperlink" Target="https://podminky.urs.cz/item/CS_URS_2025_02/998725311" TargetMode="External" /><Relationship Id="rId48" Type="http://schemas.openxmlformats.org/officeDocument/2006/relationships/hyperlink" Target="https://podminky.urs.cz/item/CS_URS_2025_02/998725319" TargetMode="External" /><Relationship Id="rId49" Type="http://schemas.openxmlformats.org/officeDocument/2006/relationships/hyperlink" Target="https://podminky.urs.cz/item/CS_URS_2025_02/727223101" TargetMode="External" /><Relationship Id="rId50" Type="http://schemas.openxmlformats.org/officeDocument/2006/relationships/hyperlink" Target="https://podminky.urs.cz/item/CS_URS_2025_02/727223103" TargetMode="External" /><Relationship Id="rId51" Type="http://schemas.openxmlformats.org/officeDocument/2006/relationships/hyperlink" Target="https://podminky.urs.cz/item/CS_URS_2025_02/727223105" TargetMode="External" /><Relationship Id="rId52" Type="http://schemas.openxmlformats.org/officeDocument/2006/relationships/hyperlink" Target="https://podminky.urs.cz/item/CS_URS_2025_02/727223108" TargetMode="External" /><Relationship Id="rId53" Type="http://schemas.openxmlformats.org/officeDocument/2006/relationships/hyperlink" Target="https://podminky.urs.cz/item/CS_URS_2025_02/998727311" TargetMode="External" /><Relationship Id="rId54" Type="http://schemas.openxmlformats.org/officeDocument/2006/relationships/hyperlink" Target="https://podminky.urs.cz/item/CS_URS_2025_02/998727319" TargetMode="External" /><Relationship Id="rId55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25112022" TargetMode="External" /><Relationship Id="rId2" Type="http://schemas.openxmlformats.org/officeDocument/2006/relationships/hyperlink" Target="https://podminky.urs.cz/item/CS_URS_2025_02/725112023" TargetMode="External" /><Relationship Id="rId3" Type="http://schemas.openxmlformats.org/officeDocument/2006/relationships/hyperlink" Target="https://podminky.urs.cz/item/CS_URS_2025_02/725129102" TargetMode="External" /><Relationship Id="rId4" Type="http://schemas.openxmlformats.org/officeDocument/2006/relationships/hyperlink" Target="https://podminky.urs.cz/item/CS_URS_2025_02/725211602" TargetMode="External" /><Relationship Id="rId5" Type="http://schemas.openxmlformats.org/officeDocument/2006/relationships/hyperlink" Target="https://podminky.urs.cz/item/CS_URS_2025_02/725211681" TargetMode="External" /><Relationship Id="rId6" Type="http://schemas.openxmlformats.org/officeDocument/2006/relationships/hyperlink" Target="https://podminky.urs.cz/item/CS_URS_2025_02/725291668" TargetMode="External" /><Relationship Id="rId7" Type="http://schemas.openxmlformats.org/officeDocument/2006/relationships/hyperlink" Target="https://podminky.urs.cz/item/CS_URS_2025_02/725291679" TargetMode="External" /><Relationship Id="rId8" Type="http://schemas.openxmlformats.org/officeDocument/2006/relationships/hyperlink" Target="https://podminky.urs.cz/item/CS_URS_2025_02/725291669" TargetMode="External" /><Relationship Id="rId9" Type="http://schemas.openxmlformats.org/officeDocument/2006/relationships/hyperlink" Target="https://podminky.urs.cz/item/CS_URS_2025_02/725291670" TargetMode="External" /><Relationship Id="rId10" Type="http://schemas.openxmlformats.org/officeDocument/2006/relationships/hyperlink" Target="https://podminky.urs.cz/item/CS_URS_2025_02/725311121" TargetMode="External" /><Relationship Id="rId11" Type="http://schemas.openxmlformats.org/officeDocument/2006/relationships/hyperlink" Target="https://podminky.urs.cz/item/CS_URS_2025_02/725331112" TargetMode="External" /><Relationship Id="rId12" Type="http://schemas.openxmlformats.org/officeDocument/2006/relationships/hyperlink" Target="https://podminky.urs.cz/item/CS_URS_2025_02/725821311" TargetMode="External" /><Relationship Id="rId13" Type="http://schemas.openxmlformats.org/officeDocument/2006/relationships/hyperlink" Target="https://podminky.urs.cz/item/CS_URS_2025_02/725821312" TargetMode="External" /><Relationship Id="rId14" Type="http://schemas.openxmlformats.org/officeDocument/2006/relationships/hyperlink" Target="https://podminky.urs.cz/item/CS_URS_2025_02/725822651" TargetMode="External" /><Relationship Id="rId15" Type="http://schemas.openxmlformats.org/officeDocument/2006/relationships/hyperlink" Target="https://podminky.urs.cz/item/CS_URS_2025_02/725829132" TargetMode="External" /><Relationship Id="rId16" Type="http://schemas.openxmlformats.org/officeDocument/2006/relationships/hyperlink" Target="https://podminky.urs.cz/item/CS_URS_2025_02/725841354" TargetMode="External" /><Relationship Id="rId17" Type="http://schemas.openxmlformats.org/officeDocument/2006/relationships/hyperlink" Target="https://podminky.urs.cz/item/CS_URS_2025_02/725859102" TargetMode="External" /><Relationship Id="rId18" Type="http://schemas.openxmlformats.org/officeDocument/2006/relationships/hyperlink" Target="https://podminky.urs.cz/item/CS_URS_2025_02/998725311" TargetMode="External" /><Relationship Id="rId19" Type="http://schemas.openxmlformats.org/officeDocument/2006/relationships/hyperlink" Target="https://podminky.urs.cz/item/CS_URS_2025_02/998725319" TargetMode="External" /><Relationship Id="rId20" Type="http://schemas.openxmlformats.org/officeDocument/2006/relationships/hyperlink" Target="https://podminky.urs.cz/item/CS_URS_2025_02/726111031" TargetMode="External" /><Relationship Id="rId21" Type="http://schemas.openxmlformats.org/officeDocument/2006/relationships/hyperlink" Target="https://podminky.urs.cz/item/CS_URS_2025_02/726111041" TargetMode="External" /><Relationship Id="rId22" Type="http://schemas.openxmlformats.org/officeDocument/2006/relationships/hyperlink" Target="https://podminky.urs.cz/item/CS_URS_2025_02/726191001" TargetMode="External" /><Relationship Id="rId23" Type="http://schemas.openxmlformats.org/officeDocument/2006/relationships/hyperlink" Target="https://podminky.urs.cz/item/CS_URS_2025_02/998726311" TargetMode="External" /><Relationship Id="rId24" Type="http://schemas.openxmlformats.org/officeDocument/2006/relationships/hyperlink" Target="https://podminky.urs.cz/item/CS_URS_2025_02/998726319" TargetMode="External" /><Relationship Id="rId25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612135101" TargetMode="External" /><Relationship Id="rId2" Type="http://schemas.openxmlformats.org/officeDocument/2006/relationships/hyperlink" Target="https://podminky.urs.cz/item/CS_URS_2025_02/612325111" TargetMode="External" /><Relationship Id="rId3" Type="http://schemas.openxmlformats.org/officeDocument/2006/relationships/hyperlink" Target="https://podminky.urs.cz/item/CS_URS_2025_02/974031153" TargetMode="External" /><Relationship Id="rId4" Type="http://schemas.openxmlformats.org/officeDocument/2006/relationships/hyperlink" Target="https://podminky.urs.cz/item/CS_URS_2025_02/977151111" TargetMode="External" /><Relationship Id="rId5" Type="http://schemas.openxmlformats.org/officeDocument/2006/relationships/hyperlink" Target="https://podminky.urs.cz/item/CS_URS_2025_02/977151113" TargetMode="External" /><Relationship Id="rId6" Type="http://schemas.openxmlformats.org/officeDocument/2006/relationships/hyperlink" Target="https://podminky.urs.cz/item/CS_URS_2025_02/977332121" TargetMode="External" /><Relationship Id="rId7" Type="http://schemas.openxmlformats.org/officeDocument/2006/relationships/hyperlink" Target="https://podminky.urs.cz/item/CS_URS_2025_02/997013211" TargetMode="External" /><Relationship Id="rId8" Type="http://schemas.openxmlformats.org/officeDocument/2006/relationships/hyperlink" Target="https://podminky.urs.cz/item/CS_URS_2025_02/997013219" TargetMode="External" /><Relationship Id="rId9" Type="http://schemas.openxmlformats.org/officeDocument/2006/relationships/hyperlink" Target="https://podminky.urs.cz/item/CS_URS_2025_02/997013501" TargetMode="External" /><Relationship Id="rId10" Type="http://schemas.openxmlformats.org/officeDocument/2006/relationships/hyperlink" Target="https://podminky.urs.cz/item/CS_URS_2025_02/997013509" TargetMode="External" /><Relationship Id="rId11" Type="http://schemas.openxmlformats.org/officeDocument/2006/relationships/hyperlink" Target="https://podminky.urs.cz/item/CS_URS_2025_02/997013631" TargetMode="External" /><Relationship Id="rId12" Type="http://schemas.openxmlformats.org/officeDocument/2006/relationships/hyperlink" Target="https://podminky.urs.cz/item/CS_URS_2025_02/998018001" TargetMode="External" /><Relationship Id="rId13" Type="http://schemas.openxmlformats.org/officeDocument/2006/relationships/hyperlink" Target="https://podminky.urs.cz/item/CS_URS_2025_02/741112101" TargetMode="External" /><Relationship Id="rId14" Type="http://schemas.openxmlformats.org/officeDocument/2006/relationships/hyperlink" Target="https://podminky.urs.cz/item/CS_URS_2025_02/741112106" TargetMode="External" /><Relationship Id="rId15" Type="http://schemas.openxmlformats.org/officeDocument/2006/relationships/hyperlink" Target="https://podminky.urs.cz/item/CS_URS_2025_02/741120001" TargetMode="External" /><Relationship Id="rId16" Type="http://schemas.openxmlformats.org/officeDocument/2006/relationships/hyperlink" Target="https://podminky.urs.cz/item/CS_URS_2025_02/741120001" TargetMode="External" /><Relationship Id="rId17" Type="http://schemas.openxmlformats.org/officeDocument/2006/relationships/hyperlink" Target="https://podminky.urs.cz/item/CS_URS_2025_02/741120003" TargetMode="External" /><Relationship Id="rId18" Type="http://schemas.openxmlformats.org/officeDocument/2006/relationships/hyperlink" Target="https://podminky.urs.cz/item/CS_URS_2025_02/741122011" TargetMode="External" /><Relationship Id="rId19" Type="http://schemas.openxmlformats.org/officeDocument/2006/relationships/hyperlink" Target="https://podminky.urs.cz/item/CS_URS_2025_02/741122015" TargetMode="External" /><Relationship Id="rId20" Type="http://schemas.openxmlformats.org/officeDocument/2006/relationships/hyperlink" Target="https://podminky.urs.cz/item/CS_URS_2025_02/741122031" TargetMode="External" /><Relationship Id="rId21" Type="http://schemas.openxmlformats.org/officeDocument/2006/relationships/hyperlink" Target="https://podminky.urs.cz/item/CS_URS_2025_02/741122032" TargetMode="External" /><Relationship Id="rId22" Type="http://schemas.openxmlformats.org/officeDocument/2006/relationships/hyperlink" Target="https://podminky.urs.cz/item/CS_URS_2025_02/741122211" TargetMode="External" /><Relationship Id="rId23" Type="http://schemas.openxmlformats.org/officeDocument/2006/relationships/hyperlink" Target="https://podminky.urs.cz/item/CS_URS_2025_02/741122211" TargetMode="External" /><Relationship Id="rId24" Type="http://schemas.openxmlformats.org/officeDocument/2006/relationships/hyperlink" Target="https://podminky.urs.cz/item/CS_URS_2025_02/741122643" TargetMode="External" /><Relationship Id="rId25" Type="http://schemas.openxmlformats.org/officeDocument/2006/relationships/hyperlink" Target="https://podminky.urs.cz/item/CS_URS_2025_02/741122645" TargetMode="External" /><Relationship Id="rId26" Type="http://schemas.openxmlformats.org/officeDocument/2006/relationships/hyperlink" Target="https://podminky.urs.cz/item/CS_URS_2025_02/741130021" TargetMode="External" /><Relationship Id="rId27" Type="http://schemas.openxmlformats.org/officeDocument/2006/relationships/hyperlink" Target="https://podminky.urs.cz/item/CS_URS_2025_02/741130022" TargetMode="External" /><Relationship Id="rId28" Type="http://schemas.openxmlformats.org/officeDocument/2006/relationships/hyperlink" Target="https://podminky.urs.cz/item/CS_URS_2025_02/741130024" TargetMode="External" /><Relationship Id="rId29" Type="http://schemas.openxmlformats.org/officeDocument/2006/relationships/hyperlink" Target="https://podminky.urs.cz/item/CS_URS_2025_02/741130026" TargetMode="External" /><Relationship Id="rId30" Type="http://schemas.openxmlformats.org/officeDocument/2006/relationships/hyperlink" Target="https://podminky.urs.cz/item/CS_URS_2025_02/741310201" TargetMode="External" /><Relationship Id="rId31" Type="http://schemas.openxmlformats.org/officeDocument/2006/relationships/hyperlink" Target="https://podminky.urs.cz/item/CS_URS_2025_02/741310231" TargetMode="External" /><Relationship Id="rId32" Type="http://schemas.openxmlformats.org/officeDocument/2006/relationships/hyperlink" Target="https://podminky.urs.cz/item/CS_URS_2025_02/741310233" TargetMode="External" /><Relationship Id="rId33" Type="http://schemas.openxmlformats.org/officeDocument/2006/relationships/hyperlink" Target="https://podminky.urs.cz/item/CS_URS_2025_02/741310252" TargetMode="External" /><Relationship Id="rId34" Type="http://schemas.openxmlformats.org/officeDocument/2006/relationships/hyperlink" Target="https://podminky.urs.cz/item/CS_URS_2025_02/741311004" TargetMode="External" /><Relationship Id="rId35" Type="http://schemas.openxmlformats.org/officeDocument/2006/relationships/hyperlink" Target="https://podminky.urs.cz/item/CS_URS_2025_02/741313002" TargetMode="External" /><Relationship Id="rId36" Type="http://schemas.openxmlformats.org/officeDocument/2006/relationships/hyperlink" Target="https://podminky.urs.cz/item/CS_URS_2025_02/741313011" TargetMode="External" /><Relationship Id="rId37" Type="http://schemas.openxmlformats.org/officeDocument/2006/relationships/hyperlink" Target="https://podminky.urs.cz/item/CS_URS_2025_02/741313042" TargetMode="External" /><Relationship Id="rId38" Type="http://schemas.openxmlformats.org/officeDocument/2006/relationships/hyperlink" Target="https://podminky.urs.cz/item/CS_URS_2025_02/741313082" TargetMode="External" /><Relationship Id="rId39" Type="http://schemas.openxmlformats.org/officeDocument/2006/relationships/hyperlink" Target="https://podminky.urs.cz/item/CS_URS_2025_02/741313083" TargetMode="External" /><Relationship Id="rId40" Type="http://schemas.openxmlformats.org/officeDocument/2006/relationships/hyperlink" Target="https://podminky.urs.cz/item/CS_URS_2025_02/741372031" TargetMode="External" /><Relationship Id="rId41" Type="http://schemas.openxmlformats.org/officeDocument/2006/relationships/hyperlink" Target="https://podminky.urs.cz/item/CS_URS_2025_02/741372061" TargetMode="External" /><Relationship Id="rId42" Type="http://schemas.openxmlformats.org/officeDocument/2006/relationships/hyperlink" Target="https://podminky.urs.cz/item/CS_URS_2025_02/741372074" TargetMode="External" /><Relationship Id="rId43" Type="http://schemas.openxmlformats.org/officeDocument/2006/relationships/hyperlink" Target="https://podminky.urs.cz/item/CS_URS_2025_02/741378006" TargetMode="External" /><Relationship Id="rId44" Type="http://schemas.openxmlformats.org/officeDocument/2006/relationships/hyperlink" Target="https://podminky.urs.cz/item/CS_URS_2025_02/741810003" TargetMode="External" /><Relationship Id="rId45" Type="http://schemas.openxmlformats.org/officeDocument/2006/relationships/hyperlink" Target="https://podminky.urs.cz/item/CS_URS_2025_02/741810011" TargetMode="External" /><Relationship Id="rId46" Type="http://schemas.openxmlformats.org/officeDocument/2006/relationships/hyperlink" Target="https://podminky.urs.cz/item/CS_URS_2025_02/741910412" TargetMode="External" /><Relationship Id="rId47" Type="http://schemas.openxmlformats.org/officeDocument/2006/relationships/hyperlink" Target="https://podminky.urs.cz/item/CS_URS_2025_02/741910413" TargetMode="External" /><Relationship Id="rId48" Type="http://schemas.openxmlformats.org/officeDocument/2006/relationships/hyperlink" Target="https://podminky.urs.cz/item/CS_URS_2025_02/741910414" TargetMode="External" /><Relationship Id="rId49" Type="http://schemas.openxmlformats.org/officeDocument/2006/relationships/hyperlink" Target="https://podminky.urs.cz/item/CS_URS_2025_02/742110202" TargetMode="External" /><Relationship Id="rId50" Type="http://schemas.openxmlformats.org/officeDocument/2006/relationships/hyperlink" Target="https://podminky.urs.cz/item/CS_URS_2025_02/998741121" TargetMode="External" /><Relationship Id="rId51" Type="http://schemas.openxmlformats.org/officeDocument/2006/relationships/hyperlink" Target="https://podminky.urs.cz/item/CS_URS_2025_02/742330044" TargetMode="External" /><Relationship Id="rId52" Type="http://schemas.openxmlformats.org/officeDocument/2006/relationships/hyperlink" Target="https://podminky.urs.cz/item/CS_URS_2025_02/742350001" TargetMode="External" /><Relationship Id="rId53" Type="http://schemas.openxmlformats.org/officeDocument/2006/relationships/hyperlink" Target="https://podminky.urs.cz/item/CS_URS_2025_02/742350002" TargetMode="External" /><Relationship Id="rId54" Type="http://schemas.openxmlformats.org/officeDocument/2006/relationships/hyperlink" Target="https://podminky.urs.cz/item/CS_URS_2025_02/742350003" TargetMode="External" /><Relationship Id="rId55" Type="http://schemas.openxmlformats.org/officeDocument/2006/relationships/hyperlink" Target="https://podminky.urs.cz/item/CS_URS_2025_02/742350004" TargetMode="External" /><Relationship Id="rId56" Type="http://schemas.openxmlformats.org/officeDocument/2006/relationships/hyperlink" Target="https://podminky.urs.cz/item/CS_URS_2025_02/210170001" TargetMode="External" /><Relationship Id="rId57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1" t="s">
        <v>6</v>
      </c>
      <c r="BT2" s="21" t="s">
        <v>7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4"/>
      <c r="BS3" s="21" t="s">
        <v>6</v>
      </c>
      <c r="BT3" s="21" t="s">
        <v>8</v>
      </c>
    </row>
    <row r="4" s="1" customFormat="1" ht="24.96" customHeight="1">
      <c r="B4" s="25"/>
      <c r="C4" s="26"/>
      <c r="D4" s="27" t="s">
        <v>9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4"/>
      <c r="AS4" s="28" t="s">
        <v>10</v>
      </c>
      <c r="BE4" s="29" t="s">
        <v>11</v>
      </c>
      <c r="BS4" s="21" t="s">
        <v>6</v>
      </c>
    </row>
    <row r="5" s="1" customFormat="1" ht="12" customHeight="1">
      <c r="B5" s="25"/>
      <c r="C5" s="26"/>
      <c r="D5" s="30" t="s">
        <v>12</v>
      </c>
      <c r="E5" s="26"/>
      <c r="F5" s="26"/>
      <c r="G5" s="26"/>
      <c r="H5" s="26"/>
      <c r="I5" s="26"/>
      <c r="J5" s="26"/>
      <c r="K5" s="31" t="s">
        <v>13</v>
      </c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4"/>
      <c r="BE5" s="32" t="s">
        <v>14</v>
      </c>
      <c r="BS5" s="21" t="s">
        <v>6</v>
      </c>
    </row>
    <row r="6" s="1" customFormat="1" ht="36.96" customHeight="1">
      <c r="B6" s="25"/>
      <c r="C6" s="26"/>
      <c r="D6" s="33" t="s">
        <v>15</v>
      </c>
      <c r="E6" s="26"/>
      <c r="F6" s="26"/>
      <c r="G6" s="26"/>
      <c r="H6" s="26"/>
      <c r="I6" s="26"/>
      <c r="J6" s="26"/>
      <c r="K6" s="34" t="s">
        <v>16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4"/>
      <c r="BE6" s="35"/>
      <c r="BS6" s="21" t="s">
        <v>6</v>
      </c>
    </row>
    <row r="7" s="1" customFormat="1" ht="12" customHeight="1">
      <c r="B7" s="25"/>
      <c r="C7" s="26"/>
      <c r="D7" s="36" t="s">
        <v>17</v>
      </c>
      <c r="E7" s="26"/>
      <c r="F7" s="26"/>
      <c r="G7" s="26"/>
      <c r="H7" s="26"/>
      <c r="I7" s="26"/>
      <c r="J7" s="26"/>
      <c r="K7" s="31" t="s">
        <v>18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6" t="s">
        <v>19</v>
      </c>
      <c r="AL7" s="26"/>
      <c r="AM7" s="26"/>
      <c r="AN7" s="31" t="s">
        <v>18</v>
      </c>
      <c r="AO7" s="26"/>
      <c r="AP7" s="26"/>
      <c r="AQ7" s="26"/>
      <c r="AR7" s="24"/>
      <c r="BE7" s="35"/>
      <c r="BS7" s="21" t="s">
        <v>6</v>
      </c>
    </row>
    <row r="8" s="1" customFormat="1" ht="12" customHeight="1">
      <c r="B8" s="25"/>
      <c r="C8" s="26"/>
      <c r="D8" s="36" t="s">
        <v>20</v>
      </c>
      <c r="E8" s="26"/>
      <c r="F8" s="26"/>
      <c r="G8" s="26"/>
      <c r="H8" s="26"/>
      <c r="I8" s="26"/>
      <c r="J8" s="26"/>
      <c r="K8" s="31" t="s">
        <v>21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6" t="s">
        <v>22</v>
      </c>
      <c r="AL8" s="26"/>
      <c r="AM8" s="26"/>
      <c r="AN8" s="37" t="s">
        <v>23</v>
      </c>
      <c r="AO8" s="26"/>
      <c r="AP8" s="26"/>
      <c r="AQ8" s="26"/>
      <c r="AR8" s="24"/>
      <c r="BE8" s="35"/>
      <c r="BS8" s="21" t="s">
        <v>6</v>
      </c>
    </row>
    <row r="9" s="1" customFormat="1" ht="14.4" customHeight="1">
      <c r="B9" s="25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4"/>
      <c r="BE9" s="35"/>
      <c r="BS9" s="21" t="s">
        <v>6</v>
      </c>
    </row>
    <row r="10" s="1" customFormat="1" ht="12" customHeight="1">
      <c r="B10" s="25"/>
      <c r="C10" s="26"/>
      <c r="D10" s="36" t="s">
        <v>24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6" t="s">
        <v>25</v>
      </c>
      <c r="AL10" s="26"/>
      <c r="AM10" s="26"/>
      <c r="AN10" s="31" t="s">
        <v>26</v>
      </c>
      <c r="AO10" s="26"/>
      <c r="AP10" s="26"/>
      <c r="AQ10" s="26"/>
      <c r="AR10" s="24"/>
      <c r="BE10" s="35"/>
      <c r="BS10" s="21" t="s">
        <v>6</v>
      </c>
    </row>
    <row r="11" s="1" customFormat="1" ht="18.48" customHeight="1">
      <c r="B11" s="25"/>
      <c r="C11" s="26"/>
      <c r="D11" s="26"/>
      <c r="E11" s="31" t="s">
        <v>27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6" t="s">
        <v>28</v>
      </c>
      <c r="AL11" s="26"/>
      <c r="AM11" s="26"/>
      <c r="AN11" s="31" t="s">
        <v>29</v>
      </c>
      <c r="AO11" s="26"/>
      <c r="AP11" s="26"/>
      <c r="AQ11" s="26"/>
      <c r="AR11" s="24"/>
      <c r="BE11" s="35"/>
      <c r="BS11" s="21" t="s">
        <v>6</v>
      </c>
    </row>
    <row r="12" s="1" customFormat="1" ht="6.96" customHeight="1">
      <c r="B12" s="25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4"/>
      <c r="BE12" s="35"/>
      <c r="BS12" s="21" t="s">
        <v>6</v>
      </c>
    </row>
    <row r="13" s="1" customFormat="1" ht="12" customHeight="1">
      <c r="B13" s="25"/>
      <c r="C13" s="26"/>
      <c r="D13" s="36" t="s">
        <v>30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6" t="s">
        <v>25</v>
      </c>
      <c r="AL13" s="26"/>
      <c r="AM13" s="26"/>
      <c r="AN13" s="38" t="s">
        <v>31</v>
      </c>
      <c r="AO13" s="26"/>
      <c r="AP13" s="26"/>
      <c r="AQ13" s="26"/>
      <c r="AR13" s="24"/>
      <c r="BE13" s="35"/>
      <c r="BS13" s="21" t="s">
        <v>6</v>
      </c>
    </row>
    <row r="14">
      <c r="B14" s="25"/>
      <c r="C14" s="26"/>
      <c r="D14" s="26"/>
      <c r="E14" s="38" t="s">
        <v>31</v>
      </c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6" t="s">
        <v>28</v>
      </c>
      <c r="AL14" s="26"/>
      <c r="AM14" s="26"/>
      <c r="AN14" s="38" t="s">
        <v>31</v>
      </c>
      <c r="AO14" s="26"/>
      <c r="AP14" s="26"/>
      <c r="AQ14" s="26"/>
      <c r="AR14" s="24"/>
      <c r="BE14" s="35"/>
      <c r="BS14" s="21" t="s">
        <v>6</v>
      </c>
    </row>
    <row r="15" s="1" customFormat="1" ht="6.96" customHeight="1"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4"/>
      <c r="BE15" s="35"/>
      <c r="BS15" s="21" t="s">
        <v>4</v>
      </c>
    </row>
    <row r="16" s="1" customFormat="1" ht="12" customHeight="1">
      <c r="B16" s="25"/>
      <c r="C16" s="26"/>
      <c r="D16" s="36" t="s">
        <v>32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6" t="s">
        <v>25</v>
      </c>
      <c r="AL16" s="26"/>
      <c r="AM16" s="26"/>
      <c r="AN16" s="31" t="s">
        <v>18</v>
      </c>
      <c r="AO16" s="26"/>
      <c r="AP16" s="26"/>
      <c r="AQ16" s="26"/>
      <c r="AR16" s="24"/>
      <c r="BE16" s="35"/>
      <c r="BS16" s="21" t="s">
        <v>4</v>
      </c>
    </row>
    <row r="17" s="1" customFormat="1" ht="18.48" customHeight="1">
      <c r="B17" s="25"/>
      <c r="C17" s="26"/>
      <c r="D17" s="26"/>
      <c r="E17" s="31" t="s">
        <v>21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6" t="s">
        <v>28</v>
      </c>
      <c r="AL17" s="26"/>
      <c r="AM17" s="26"/>
      <c r="AN17" s="31" t="s">
        <v>18</v>
      </c>
      <c r="AO17" s="26"/>
      <c r="AP17" s="26"/>
      <c r="AQ17" s="26"/>
      <c r="AR17" s="24"/>
      <c r="BE17" s="35"/>
      <c r="BS17" s="21" t="s">
        <v>33</v>
      </c>
    </row>
    <row r="18" s="1" customFormat="1" ht="6.96" customHeight="1"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4"/>
      <c r="BE18" s="35"/>
      <c r="BS18" s="21" t="s">
        <v>6</v>
      </c>
    </row>
    <row r="19" s="1" customFormat="1" ht="12" customHeight="1">
      <c r="B19" s="25"/>
      <c r="C19" s="26"/>
      <c r="D19" s="36" t="s">
        <v>34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36" t="s">
        <v>25</v>
      </c>
      <c r="AL19" s="26"/>
      <c r="AM19" s="26"/>
      <c r="AN19" s="31" t="s">
        <v>18</v>
      </c>
      <c r="AO19" s="26"/>
      <c r="AP19" s="26"/>
      <c r="AQ19" s="26"/>
      <c r="AR19" s="24"/>
      <c r="BE19" s="35"/>
      <c r="BS19" s="21" t="s">
        <v>6</v>
      </c>
    </row>
    <row r="20" s="1" customFormat="1" ht="18.48" customHeight="1">
      <c r="B20" s="25"/>
      <c r="C20" s="26"/>
      <c r="D20" s="26"/>
      <c r="E20" s="31" t="s">
        <v>21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36" t="s">
        <v>28</v>
      </c>
      <c r="AL20" s="26"/>
      <c r="AM20" s="26"/>
      <c r="AN20" s="31" t="s">
        <v>18</v>
      </c>
      <c r="AO20" s="26"/>
      <c r="AP20" s="26"/>
      <c r="AQ20" s="26"/>
      <c r="AR20" s="24"/>
      <c r="BE20" s="35"/>
      <c r="BS20" s="21" t="s">
        <v>4</v>
      </c>
    </row>
    <row r="21" s="1" customFormat="1" ht="6.96" customHeight="1"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4"/>
      <c r="BE21" s="35"/>
    </row>
    <row r="22" s="1" customFormat="1" ht="12" customHeight="1">
      <c r="B22" s="25"/>
      <c r="C22" s="26"/>
      <c r="D22" s="36" t="s">
        <v>35</v>
      </c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4"/>
      <c r="BE22" s="35"/>
    </row>
    <row r="23" s="1" customFormat="1" ht="47.25" customHeight="1">
      <c r="B23" s="25"/>
      <c r="C23" s="26"/>
      <c r="D23" s="26"/>
      <c r="E23" s="40" t="s">
        <v>36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26"/>
      <c r="AP23" s="26"/>
      <c r="AQ23" s="26"/>
      <c r="AR23" s="24"/>
      <c r="BE23" s="35"/>
    </row>
    <row r="24" s="1" customFormat="1" ht="6.96" customHeight="1"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4"/>
      <c r="BE24" s="35"/>
    </row>
    <row r="25" s="1" customFormat="1" ht="6.96" customHeight="1">
      <c r="B25" s="25"/>
      <c r="C25" s="26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26"/>
      <c r="AQ25" s="26"/>
      <c r="AR25" s="24"/>
      <c r="BE25" s="35"/>
    </row>
    <row r="26" s="2" customFormat="1" ht="25.92" customHeight="1">
      <c r="A26" s="42"/>
      <c r="B26" s="43"/>
      <c r="C26" s="44"/>
      <c r="D26" s="45" t="s">
        <v>37</v>
      </c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7">
        <f>ROUND(AG54,2)</f>
        <v>0</v>
      </c>
      <c r="AL26" s="46"/>
      <c r="AM26" s="46"/>
      <c r="AN26" s="46"/>
      <c r="AO26" s="46"/>
      <c r="AP26" s="44"/>
      <c r="AQ26" s="44"/>
      <c r="AR26" s="48"/>
      <c r="BE26" s="35"/>
    </row>
    <row r="27" s="2" customFormat="1" ht="6.96" customHeight="1">
      <c r="A27" s="42"/>
      <c r="B27" s="43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8"/>
      <c r="BE27" s="35"/>
    </row>
    <row r="28" s="2" customFormat="1">
      <c r="A28" s="42"/>
      <c r="B28" s="43"/>
      <c r="C28" s="44"/>
      <c r="D28" s="44"/>
      <c r="E28" s="44"/>
      <c r="F28" s="44"/>
      <c r="G28" s="44"/>
      <c r="H28" s="44"/>
      <c r="I28" s="44"/>
      <c r="J28" s="44"/>
      <c r="K28" s="44"/>
      <c r="L28" s="49" t="s">
        <v>38</v>
      </c>
      <c r="M28" s="49"/>
      <c r="N28" s="49"/>
      <c r="O28" s="49"/>
      <c r="P28" s="49"/>
      <c r="Q28" s="44"/>
      <c r="R28" s="44"/>
      <c r="S28" s="44"/>
      <c r="T28" s="44"/>
      <c r="U28" s="44"/>
      <c r="V28" s="44"/>
      <c r="W28" s="49" t="s">
        <v>39</v>
      </c>
      <c r="X28" s="49"/>
      <c r="Y28" s="49"/>
      <c r="Z28" s="49"/>
      <c r="AA28" s="49"/>
      <c r="AB28" s="49"/>
      <c r="AC28" s="49"/>
      <c r="AD28" s="49"/>
      <c r="AE28" s="49"/>
      <c r="AF28" s="44"/>
      <c r="AG28" s="44"/>
      <c r="AH28" s="44"/>
      <c r="AI28" s="44"/>
      <c r="AJ28" s="44"/>
      <c r="AK28" s="49" t="s">
        <v>40</v>
      </c>
      <c r="AL28" s="49"/>
      <c r="AM28" s="49"/>
      <c r="AN28" s="49"/>
      <c r="AO28" s="49"/>
      <c r="AP28" s="44"/>
      <c r="AQ28" s="44"/>
      <c r="AR28" s="48"/>
      <c r="BE28" s="35"/>
    </row>
    <row r="29" s="3" customFormat="1" ht="14.4" customHeight="1">
      <c r="A29" s="3"/>
      <c r="B29" s="50"/>
      <c r="C29" s="51"/>
      <c r="D29" s="36" t="s">
        <v>41</v>
      </c>
      <c r="E29" s="51"/>
      <c r="F29" s="36" t="s">
        <v>42</v>
      </c>
      <c r="G29" s="51"/>
      <c r="H29" s="51"/>
      <c r="I29" s="51"/>
      <c r="J29" s="51"/>
      <c r="K29" s="51"/>
      <c r="L29" s="52">
        <v>0.20999999999999999</v>
      </c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3">
        <f>ROUND(AZ54, 2)</f>
        <v>0</v>
      </c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3">
        <f>ROUND(AV54, 2)</f>
        <v>0</v>
      </c>
      <c r="AL29" s="51"/>
      <c r="AM29" s="51"/>
      <c r="AN29" s="51"/>
      <c r="AO29" s="51"/>
      <c r="AP29" s="51"/>
      <c r="AQ29" s="51"/>
      <c r="AR29" s="54"/>
      <c r="BE29" s="55"/>
    </row>
    <row r="30" s="3" customFormat="1" ht="14.4" customHeight="1">
      <c r="A30" s="3"/>
      <c r="B30" s="50"/>
      <c r="C30" s="51"/>
      <c r="D30" s="51"/>
      <c r="E30" s="51"/>
      <c r="F30" s="36" t="s">
        <v>43</v>
      </c>
      <c r="G30" s="51"/>
      <c r="H30" s="51"/>
      <c r="I30" s="51"/>
      <c r="J30" s="51"/>
      <c r="K30" s="51"/>
      <c r="L30" s="52">
        <v>0.12</v>
      </c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3">
        <f>ROUND(BA54, 2)</f>
        <v>0</v>
      </c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3">
        <f>ROUND(AW54, 2)</f>
        <v>0</v>
      </c>
      <c r="AL30" s="51"/>
      <c r="AM30" s="51"/>
      <c r="AN30" s="51"/>
      <c r="AO30" s="51"/>
      <c r="AP30" s="51"/>
      <c r="AQ30" s="51"/>
      <c r="AR30" s="54"/>
      <c r="BE30" s="55"/>
    </row>
    <row r="31" hidden="1" s="3" customFormat="1" ht="14.4" customHeight="1">
      <c r="A31" s="3"/>
      <c r="B31" s="50"/>
      <c r="C31" s="51"/>
      <c r="D31" s="51"/>
      <c r="E31" s="51"/>
      <c r="F31" s="36" t="s">
        <v>44</v>
      </c>
      <c r="G31" s="51"/>
      <c r="H31" s="51"/>
      <c r="I31" s="51"/>
      <c r="J31" s="51"/>
      <c r="K31" s="51"/>
      <c r="L31" s="52">
        <v>0.20999999999999999</v>
      </c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3">
        <f>ROUND(BB54, 2)</f>
        <v>0</v>
      </c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3">
        <v>0</v>
      </c>
      <c r="AL31" s="51"/>
      <c r="AM31" s="51"/>
      <c r="AN31" s="51"/>
      <c r="AO31" s="51"/>
      <c r="AP31" s="51"/>
      <c r="AQ31" s="51"/>
      <c r="AR31" s="54"/>
      <c r="BE31" s="55"/>
    </row>
    <row r="32" hidden="1" s="3" customFormat="1" ht="14.4" customHeight="1">
      <c r="A32" s="3"/>
      <c r="B32" s="50"/>
      <c r="C32" s="51"/>
      <c r="D32" s="51"/>
      <c r="E32" s="51"/>
      <c r="F32" s="36" t="s">
        <v>45</v>
      </c>
      <c r="G32" s="51"/>
      <c r="H32" s="51"/>
      <c r="I32" s="51"/>
      <c r="J32" s="51"/>
      <c r="K32" s="51"/>
      <c r="L32" s="52">
        <v>0.12</v>
      </c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3">
        <f>ROUND(BC54, 2)</f>
        <v>0</v>
      </c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3">
        <v>0</v>
      </c>
      <c r="AL32" s="51"/>
      <c r="AM32" s="51"/>
      <c r="AN32" s="51"/>
      <c r="AO32" s="51"/>
      <c r="AP32" s="51"/>
      <c r="AQ32" s="51"/>
      <c r="AR32" s="54"/>
      <c r="BE32" s="55"/>
    </row>
    <row r="33" hidden="1" s="3" customFormat="1" ht="14.4" customHeight="1">
      <c r="A33" s="3"/>
      <c r="B33" s="50"/>
      <c r="C33" s="51"/>
      <c r="D33" s="51"/>
      <c r="E33" s="51"/>
      <c r="F33" s="36" t="s">
        <v>46</v>
      </c>
      <c r="G33" s="51"/>
      <c r="H33" s="51"/>
      <c r="I33" s="51"/>
      <c r="J33" s="51"/>
      <c r="K33" s="51"/>
      <c r="L33" s="52">
        <v>0</v>
      </c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3">
        <f>ROUND(BD54, 2)</f>
        <v>0</v>
      </c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3">
        <v>0</v>
      </c>
      <c r="AL33" s="51"/>
      <c r="AM33" s="51"/>
      <c r="AN33" s="51"/>
      <c r="AO33" s="51"/>
      <c r="AP33" s="51"/>
      <c r="AQ33" s="51"/>
      <c r="AR33" s="54"/>
      <c r="BE33" s="3"/>
    </row>
    <row r="34" s="2" customFormat="1" ht="6.96" customHeight="1">
      <c r="A34" s="42"/>
      <c r="B34" s="43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8"/>
      <c r="BE34" s="42"/>
    </row>
    <row r="35" s="2" customFormat="1" ht="25.92" customHeight="1">
      <c r="A35" s="42"/>
      <c r="B35" s="43"/>
      <c r="C35" s="56"/>
      <c r="D35" s="57" t="s">
        <v>47</v>
      </c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9" t="s">
        <v>48</v>
      </c>
      <c r="U35" s="58"/>
      <c r="V35" s="58"/>
      <c r="W35" s="58"/>
      <c r="X35" s="60" t="s">
        <v>49</v>
      </c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61">
        <f>SUM(AK26:AK33)</f>
        <v>0</v>
      </c>
      <c r="AL35" s="58"/>
      <c r="AM35" s="58"/>
      <c r="AN35" s="58"/>
      <c r="AO35" s="62"/>
      <c r="AP35" s="56"/>
      <c r="AQ35" s="56"/>
      <c r="AR35" s="48"/>
      <c r="BE35" s="42"/>
    </row>
    <row r="36" s="2" customFormat="1" ht="6.96" customHeight="1">
      <c r="A36" s="42"/>
      <c r="B36" s="43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8"/>
      <c r="BE36" s="42"/>
    </row>
    <row r="37" s="2" customFormat="1" ht="6.96" customHeight="1">
      <c r="A37" s="42"/>
      <c r="B37" s="63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48"/>
      <c r="BE37" s="42"/>
    </row>
    <row r="41" s="2" customFormat="1" ht="6.96" customHeight="1">
      <c r="A41" s="42"/>
      <c r="B41" s="65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48"/>
      <c r="BE41" s="42"/>
    </row>
    <row r="42" s="2" customFormat="1" ht="24.96" customHeight="1">
      <c r="A42" s="42"/>
      <c r="B42" s="43"/>
      <c r="C42" s="27" t="s">
        <v>50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8"/>
      <c r="BE42" s="42"/>
    </row>
    <row r="43" s="2" customFormat="1" ht="6.96" customHeight="1">
      <c r="A43" s="42"/>
      <c r="B43" s="4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8"/>
      <c r="BE43" s="42"/>
    </row>
    <row r="44" s="4" customFormat="1" ht="12" customHeight="1">
      <c r="A44" s="4"/>
      <c r="B44" s="67"/>
      <c r="C44" s="36" t="s">
        <v>12</v>
      </c>
      <c r="D44" s="68"/>
      <c r="E44" s="68"/>
      <c r="F44" s="68"/>
      <c r="G44" s="68"/>
      <c r="H44" s="68"/>
      <c r="I44" s="68"/>
      <c r="J44" s="68"/>
      <c r="K44" s="68"/>
      <c r="L44" s="68" t="str">
        <f>K5</f>
        <v>2025/04/21</v>
      </c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9"/>
      <c r="BE44" s="4"/>
    </row>
    <row r="45" s="5" customFormat="1" ht="36.96" customHeight="1">
      <c r="A45" s="5"/>
      <c r="B45" s="70"/>
      <c r="C45" s="71" t="s">
        <v>15</v>
      </c>
      <c r="D45" s="72"/>
      <c r="E45" s="72"/>
      <c r="F45" s="72"/>
      <c r="G45" s="72"/>
      <c r="H45" s="72"/>
      <c r="I45" s="72"/>
      <c r="J45" s="72"/>
      <c r="K45" s="72"/>
      <c r="L45" s="73" t="str">
        <f>K6</f>
        <v>Rekonstrukce rehabilitace v 1.PP budovy B v HNSP v Bílině</v>
      </c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4"/>
      <c r="BE45" s="5"/>
    </row>
    <row r="46" s="2" customFormat="1" ht="6.96" customHeight="1">
      <c r="A46" s="42"/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8"/>
      <c r="BE46" s="42"/>
    </row>
    <row r="47" s="2" customFormat="1" ht="12" customHeight="1">
      <c r="A47" s="42"/>
      <c r="B47" s="43"/>
      <c r="C47" s="36" t="s">
        <v>20</v>
      </c>
      <c r="D47" s="44"/>
      <c r="E47" s="44"/>
      <c r="F47" s="44"/>
      <c r="G47" s="44"/>
      <c r="H47" s="44"/>
      <c r="I47" s="44"/>
      <c r="J47" s="44"/>
      <c r="K47" s="44"/>
      <c r="L47" s="75" t="str">
        <f>IF(K8="","",K8)</f>
        <v xml:space="preserve"> </v>
      </c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36" t="s">
        <v>22</v>
      </c>
      <c r="AJ47" s="44"/>
      <c r="AK47" s="44"/>
      <c r="AL47" s="44"/>
      <c r="AM47" s="76" t="str">
        <f>IF(AN8= "","",AN8)</f>
        <v>14. 12. 2025</v>
      </c>
      <c r="AN47" s="76"/>
      <c r="AO47" s="44"/>
      <c r="AP47" s="44"/>
      <c r="AQ47" s="44"/>
      <c r="AR47" s="48"/>
      <c r="B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8"/>
      <c r="BE48" s="42"/>
    </row>
    <row r="49" s="2" customFormat="1" ht="15.15" customHeight="1">
      <c r="A49" s="42"/>
      <c r="B49" s="43"/>
      <c r="C49" s="36" t="s">
        <v>24</v>
      </c>
      <c r="D49" s="44"/>
      <c r="E49" s="44"/>
      <c r="F49" s="44"/>
      <c r="G49" s="44"/>
      <c r="H49" s="44"/>
      <c r="I49" s="44"/>
      <c r="J49" s="44"/>
      <c r="K49" s="44"/>
      <c r="L49" s="68" t="str">
        <f>IF(E11= "","",E11)</f>
        <v>Město Bílina, Břežánská 50/4, 418 01 Bílina</v>
      </c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36" t="s">
        <v>32</v>
      </c>
      <c r="AJ49" s="44"/>
      <c r="AK49" s="44"/>
      <c r="AL49" s="44"/>
      <c r="AM49" s="77" t="str">
        <f>IF(E17="","",E17)</f>
        <v xml:space="preserve"> </v>
      </c>
      <c r="AN49" s="68"/>
      <c r="AO49" s="68"/>
      <c r="AP49" s="68"/>
      <c r="AQ49" s="44"/>
      <c r="AR49" s="48"/>
      <c r="AS49" s="78" t="s">
        <v>51</v>
      </c>
      <c r="AT49" s="79"/>
      <c r="AU49" s="80"/>
      <c r="AV49" s="80"/>
      <c r="AW49" s="80"/>
      <c r="AX49" s="80"/>
      <c r="AY49" s="80"/>
      <c r="AZ49" s="80"/>
      <c r="BA49" s="80"/>
      <c r="BB49" s="80"/>
      <c r="BC49" s="80"/>
      <c r="BD49" s="81"/>
      <c r="BE49" s="42"/>
    </row>
    <row r="50" s="2" customFormat="1" ht="15.15" customHeight="1">
      <c r="A50" s="42"/>
      <c r="B50" s="43"/>
      <c r="C50" s="36" t="s">
        <v>30</v>
      </c>
      <c r="D50" s="44"/>
      <c r="E50" s="44"/>
      <c r="F50" s="44"/>
      <c r="G50" s="44"/>
      <c r="H50" s="44"/>
      <c r="I50" s="44"/>
      <c r="J50" s="44"/>
      <c r="K50" s="44"/>
      <c r="L50" s="68" t="str">
        <f>IF(E14= "Vyplň údaj","",E14)</f>
        <v/>
      </c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36" t="s">
        <v>34</v>
      </c>
      <c r="AJ50" s="44"/>
      <c r="AK50" s="44"/>
      <c r="AL50" s="44"/>
      <c r="AM50" s="77" t="str">
        <f>IF(E20="","",E20)</f>
        <v xml:space="preserve"> </v>
      </c>
      <c r="AN50" s="68"/>
      <c r="AO50" s="68"/>
      <c r="AP50" s="68"/>
      <c r="AQ50" s="44"/>
      <c r="AR50" s="48"/>
      <c r="AS50" s="82"/>
      <c r="AT50" s="83"/>
      <c r="AU50" s="84"/>
      <c r="AV50" s="84"/>
      <c r="AW50" s="84"/>
      <c r="AX50" s="84"/>
      <c r="AY50" s="84"/>
      <c r="AZ50" s="84"/>
      <c r="BA50" s="84"/>
      <c r="BB50" s="84"/>
      <c r="BC50" s="84"/>
      <c r="BD50" s="85"/>
      <c r="BE50" s="42"/>
    </row>
    <row r="51" s="2" customFormat="1" ht="10.8" customHeight="1">
      <c r="A51" s="42"/>
      <c r="B51" s="4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8"/>
      <c r="AS51" s="86"/>
      <c r="AT51" s="87"/>
      <c r="AU51" s="88"/>
      <c r="AV51" s="88"/>
      <c r="AW51" s="88"/>
      <c r="AX51" s="88"/>
      <c r="AY51" s="88"/>
      <c r="AZ51" s="88"/>
      <c r="BA51" s="88"/>
      <c r="BB51" s="88"/>
      <c r="BC51" s="88"/>
      <c r="BD51" s="89"/>
      <c r="BE51" s="42"/>
    </row>
    <row r="52" s="2" customFormat="1" ht="29.28" customHeight="1">
      <c r="A52" s="42"/>
      <c r="B52" s="43"/>
      <c r="C52" s="90" t="s">
        <v>52</v>
      </c>
      <c r="D52" s="91"/>
      <c r="E52" s="91"/>
      <c r="F52" s="91"/>
      <c r="G52" s="91"/>
      <c r="H52" s="92"/>
      <c r="I52" s="93" t="s">
        <v>53</v>
      </c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4" t="s">
        <v>54</v>
      </c>
      <c r="AH52" s="91"/>
      <c r="AI52" s="91"/>
      <c r="AJ52" s="91"/>
      <c r="AK52" s="91"/>
      <c r="AL52" s="91"/>
      <c r="AM52" s="91"/>
      <c r="AN52" s="93" t="s">
        <v>55</v>
      </c>
      <c r="AO52" s="91"/>
      <c r="AP52" s="91"/>
      <c r="AQ52" s="95" t="s">
        <v>56</v>
      </c>
      <c r="AR52" s="48"/>
      <c r="AS52" s="96" t="s">
        <v>57</v>
      </c>
      <c r="AT52" s="97" t="s">
        <v>58</v>
      </c>
      <c r="AU52" s="97" t="s">
        <v>59</v>
      </c>
      <c r="AV52" s="97" t="s">
        <v>60</v>
      </c>
      <c r="AW52" s="97" t="s">
        <v>61</v>
      </c>
      <c r="AX52" s="97" t="s">
        <v>62</v>
      </c>
      <c r="AY52" s="97" t="s">
        <v>63</v>
      </c>
      <c r="AZ52" s="97" t="s">
        <v>64</v>
      </c>
      <c r="BA52" s="97" t="s">
        <v>65</v>
      </c>
      <c r="BB52" s="97" t="s">
        <v>66</v>
      </c>
      <c r="BC52" s="97" t="s">
        <v>67</v>
      </c>
      <c r="BD52" s="98" t="s">
        <v>68</v>
      </c>
      <c r="BE52" s="42"/>
    </row>
    <row r="53" s="2" customFormat="1" ht="10.8" customHeight="1">
      <c r="A53" s="42"/>
      <c r="B53" s="4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8"/>
      <c r="AS53" s="99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1"/>
      <c r="BE53" s="42"/>
    </row>
    <row r="54" s="6" customFormat="1" ht="32.4" customHeight="1">
      <c r="A54" s="6"/>
      <c r="B54" s="102"/>
      <c r="C54" s="103" t="s">
        <v>69</v>
      </c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5">
        <f>ROUND(AG55+AG56+AG57+AG59+AG61+AG65+AG72+AG73,2)</f>
        <v>0</v>
      </c>
      <c r="AH54" s="105"/>
      <c r="AI54" s="105"/>
      <c r="AJ54" s="105"/>
      <c r="AK54" s="105"/>
      <c r="AL54" s="105"/>
      <c r="AM54" s="105"/>
      <c r="AN54" s="106">
        <f>SUM(AG54,AT54)</f>
        <v>0</v>
      </c>
      <c r="AO54" s="106"/>
      <c r="AP54" s="106"/>
      <c r="AQ54" s="107" t="s">
        <v>18</v>
      </c>
      <c r="AR54" s="108"/>
      <c r="AS54" s="109">
        <f>ROUND(AS55+AS56+AS57+AS59+AS61+AS65+AS72+AS73,2)</f>
        <v>0</v>
      </c>
      <c r="AT54" s="110">
        <f>ROUND(SUM(AV54:AW54),2)</f>
        <v>0</v>
      </c>
      <c r="AU54" s="111">
        <f>ROUND(AU55+AU56+AU57+AU59+AU61+AU65+AU72+AU73,5)</f>
        <v>0</v>
      </c>
      <c r="AV54" s="110">
        <f>ROUND(AZ54*L29,2)</f>
        <v>0</v>
      </c>
      <c r="AW54" s="110">
        <f>ROUND(BA54*L30,2)</f>
        <v>0</v>
      </c>
      <c r="AX54" s="110">
        <f>ROUND(BB54*L29,2)</f>
        <v>0</v>
      </c>
      <c r="AY54" s="110">
        <f>ROUND(BC54*L30,2)</f>
        <v>0</v>
      </c>
      <c r="AZ54" s="110">
        <f>ROUND(AZ55+AZ56+AZ57+AZ59+AZ61+AZ65+AZ72+AZ73,2)</f>
        <v>0</v>
      </c>
      <c r="BA54" s="110">
        <f>ROUND(BA55+BA56+BA57+BA59+BA61+BA65+BA72+BA73,2)</f>
        <v>0</v>
      </c>
      <c r="BB54" s="110">
        <f>ROUND(BB55+BB56+BB57+BB59+BB61+BB65+BB72+BB73,2)</f>
        <v>0</v>
      </c>
      <c r="BC54" s="110">
        <f>ROUND(BC55+BC56+BC57+BC59+BC61+BC65+BC72+BC73,2)</f>
        <v>0</v>
      </c>
      <c r="BD54" s="112">
        <f>ROUND(BD55+BD56+BD57+BD59+BD61+BD65+BD72+BD73,2)</f>
        <v>0</v>
      </c>
      <c r="BE54" s="6"/>
      <c r="BS54" s="113" t="s">
        <v>70</v>
      </c>
      <c r="BT54" s="113" t="s">
        <v>71</v>
      </c>
      <c r="BU54" s="114" t="s">
        <v>72</v>
      </c>
      <c r="BV54" s="113" t="s">
        <v>73</v>
      </c>
      <c r="BW54" s="113" t="s">
        <v>5</v>
      </c>
      <c r="BX54" s="113" t="s">
        <v>74</v>
      </c>
      <c r="CL54" s="113" t="s">
        <v>18</v>
      </c>
    </row>
    <row r="55" s="7" customFormat="1" ht="16.5" customHeight="1">
      <c r="A55" s="115" t="s">
        <v>75</v>
      </c>
      <c r="B55" s="116"/>
      <c r="C55" s="117"/>
      <c r="D55" s="118" t="s">
        <v>76</v>
      </c>
      <c r="E55" s="118"/>
      <c r="F55" s="118"/>
      <c r="G55" s="118"/>
      <c r="H55" s="118"/>
      <c r="I55" s="119"/>
      <c r="J55" s="118" t="s">
        <v>77</v>
      </c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20">
        <f>'1 - SO 01 - Bourací práce'!J30</f>
        <v>0</v>
      </c>
      <c r="AH55" s="119"/>
      <c r="AI55" s="119"/>
      <c r="AJ55" s="119"/>
      <c r="AK55" s="119"/>
      <c r="AL55" s="119"/>
      <c r="AM55" s="119"/>
      <c r="AN55" s="120">
        <f>SUM(AG55,AT55)</f>
        <v>0</v>
      </c>
      <c r="AO55" s="119"/>
      <c r="AP55" s="119"/>
      <c r="AQ55" s="121" t="s">
        <v>78</v>
      </c>
      <c r="AR55" s="122"/>
      <c r="AS55" s="123">
        <v>0</v>
      </c>
      <c r="AT55" s="124">
        <f>ROUND(SUM(AV55:AW55),2)</f>
        <v>0</v>
      </c>
      <c r="AU55" s="125">
        <f>'1 - SO 01 - Bourací práce'!P104</f>
        <v>0</v>
      </c>
      <c r="AV55" s="124">
        <f>'1 - SO 01 - Bourací práce'!J33</f>
        <v>0</v>
      </c>
      <c r="AW55" s="124">
        <f>'1 - SO 01 - Bourací práce'!J34</f>
        <v>0</v>
      </c>
      <c r="AX55" s="124">
        <f>'1 - SO 01 - Bourací práce'!J35</f>
        <v>0</v>
      </c>
      <c r="AY55" s="124">
        <f>'1 - SO 01 - Bourací práce'!J36</f>
        <v>0</v>
      </c>
      <c r="AZ55" s="124">
        <f>'1 - SO 01 - Bourací práce'!F33</f>
        <v>0</v>
      </c>
      <c r="BA55" s="124">
        <f>'1 - SO 01 - Bourací práce'!F34</f>
        <v>0</v>
      </c>
      <c r="BB55" s="124">
        <f>'1 - SO 01 - Bourací práce'!F35</f>
        <v>0</v>
      </c>
      <c r="BC55" s="124">
        <f>'1 - SO 01 - Bourací práce'!F36</f>
        <v>0</v>
      </c>
      <c r="BD55" s="126">
        <f>'1 - SO 01 - Bourací práce'!F37</f>
        <v>0</v>
      </c>
      <c r="BE55" s="7"/>
      <c r="BT55" s="127" t="s">
        <v>76</v>
      </c>
      <c r="BV55" s="127" t="s">
        <v>73</v>
      </c>
      <c r="BW55" s="127" t="s">
        <v>79</v>
      </c>
      <c r="BX55" s="127" t="s">
        <v>5</v>
      </c>
      <c r="CL55" s="127" t="s">
        <v>18</v>
      </c>
      <c r="CM55" s="127" t="s">
        <v>80</v>
      </c>
    </row>
    <row r="56" s="7" customFormat="1" ht="16.5" customHeight="1">
      <c r="A56" s="115" t="s">
        <v>75</v>
      </c>
      <c r="B56" s="116"/>
      <c r="C56" s="117"/>
      <c r="D56" s="118" t="s">
        <v>80</v>
      </c>
      <c r="E56" s="118"/>
      <c r="F56" s="118"/>
      <c r="G56" s="118"/>
      <c r="H56" s="118"/>
      <c r="I56" s="119"/>
      <c r="J56" s="118" t="s">
        <v>81</v>
      </c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20">
        <f>'2 - SO 01 - Stavební úpravy'!J30</f>
        <v>0</v>
      </c>
      <c r="AH56" s="119"/>
      <c r="AI56" s="119"/>
      <c r="AJ56" s="119"/>
      <c r="AK56" s="119"/>
      <c r="AL56" s="119"/>
      <c r="AM56" s="119"/>
      <c r="AN56" s="120">
        <f>SUM(AG56,AT56)</f>
        <v>0</v>
      </c>
      <c r="AO56" s="119"/>
      <c r="AP56" s="119"/>
      <c r="AQ56" s="121" t="s">
        <v>78</v>
      </c>
      <c r="AR56" s="122"/>
      <c r="AS56" s="123">
        <v>0</v>
      </c>
      <c r="AT56" s="124">
        <f>ROUND(SUM(AV56:AW56),2)</f>
        <v>0</v>
      </c>
      <c r="AU56" s="125">
        <f>'2 - SO 01 - Stavební úpravy'!P110</f>
        <v>0</v>
      </c>
      <c r="AV56" s="124">
        <f>'2 - SO 01 - Stavební úpravy'!J33</f>
        <v>0</v>
      </c>
      <c r="AW56" s="124">
        <f>'2 - SO 01 - Stavební úpravy'!J34</f>
        <v>0</v>
      </c>
      <c r="AX56" s="124">
        <f>'2 - SO 01 - Stavební úpravy'!J35</f>
        <v>0</v>
      </c>
      <c r="AY56" s="124">
        <f>'2 - SO 01 - Stavební úpravy'!J36</f>
        <v>0</v>
      </c>
      <c r="AZ56" s="124">
        <f>'2 - SO 01 - Stavební úpravy'!F33</f>
        <v>0</v>
      </c>
      <c r="BA56" s="124">
        <f>'2 - SO 01 - Stavební úpravy'!F34</f>
        <v>0</v>
      </c>
      <c r="BB56" s="124">
        <f>'2 - SO 01 - Stavební úpravy'!F35</f>
        <v>0</v>
      </c>
      <c r="BC56" s="124">
        <f>'2 - SO 01 - Stavební úpravy'!F36</f>
        <v>0</v>
      </c>
      <c r="BD56" s="126">
        <f>'2 - SO 01 - Stavební úpravy'!F37</f>
        <v>0</v>
      </c>
      <c r="BE56" s="7"/>
      <c r="BT56" s="127" t="s">
        <v>76</v>
      </c>
      <c r="BV56" s="127" t="s">
        <v>73</v>
      </c>
      <c r="BW56" s="127" t="s">
        <v>82</v>
      </c>
      <c r="BX56" s="127" t="s">
        <v>5</v>
      </c>
      <c r="CL56" s="127" t="s">
        <v>18</v>
      </c>
      <c r="CM56" s="127" t="s">
        <v>80</v>
      </c>
    </row>
    <row r="57" s="7" customFormat="1" ht="16.5" customHeight="1">
      <c r="A57" s="7"/>
      <c r="B57" s="116"/>
      <c r="C57" s="117"/>
      <c r="D57" s="118" t="s">
        <v>83</v>
      </c>
      <c r="E57" s="118"/>
      <c r="F57" s="118"/>
      <c r="G57" s="118"/>
      <c r="H57" s="118"/>
      <c r="I57" s="119"/>
      <c r="J57" s="118" t="s">
        <v>84</v>
      </c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28">
        <f>ROUND(AG58,2)</f>
        <v>0</v>
      </c>
      <c r="AH57" s="119"/>
      <c r="AI57" s="119"/>
      <c r="AJ57" s="119"/>
      <c r="AK57" s="119"/>
      <c r="AL57" s="119"/>
      <c r="AM57" s="119"/>
      <c r="AN57" s="120">
        <f>SUM(AG57,AT57)</f>
        <v>0</v>
      </c>
      <c r="AO57" s="119"/>
      <c r="AP57" s="119"/>
      <c r="AQ57" s="121" t="s">
        <v>78</v>
      </c>
      <c r="AR57" s="122"/>
      <c r="AS57" s="123">
        <f>ROUND(AS58,2)</f>
        <v>0</v>
      </c>
      <c r="AT57" s="124">
        <f>ROUND(SUM(AV57:AW57),2)</f>
        <v>0</v>
      </c>
      <c r="AU57" s="125">
        <f>ROUND(AU58,5)</f>
        <v>0</v>
      </c>
      <c r="AV57" s="124">
        <f>ROUND(AZ57*L29,2)</f>
        <v>0</v>
      </c>
      <c r="AW57" s="124">
        <f>ROUND(BA57*L30,2)</f>
        <v>0</v>
      </c>
      <c r="AX57" s="124">
        <f>ROUND(BB57*L29,2)</f>
        <v>0</v>
      </c>
      <c r="AY57" s="124">
        <f>ROUND(BC57*L30,2)</f>
        <v>0</v>
      </c>
      <c r="AZ57" s="124">
        <f>ROUND(AZ58,2)</f>
        <v>0</v>
      </c>
      <c r="BA57" s="124">
        <f>ROUND(BA58,2)</f>
        <v>0</v>
      </c>
      <c r="BB57" s="124">
        <f>ROUND(BB58,2)</f>
        <v>0</v>
      </c>
      <c r="BC57" s="124">
        <f>ROUND(BC58,2)</f>
        <v>0</v>
      </c>
      <c r="BD57" s="126">
        <f>ROUND(BD58,2)</f>
        <v>0</v>
      </c>
      <c r="BE57" s="7"/>
      <c r="BS57" s="127" t="s">
        <v>70</v>
      </c>
      <c r="BT57" s="127" t="s">
        <v>76</v>
      </c>
      <c r="BU57" s="127" t="s">
        <v>72</v>
      </c>
      <c r="BV57" s="127" t="s">
        <v>73</v>
      </c>
      <c r="BW57" s="127" t="s">
        <v>85</v>
      </c>
      <c r="BX57" s="127" t="s">
        <v>5</v>
      </c>
      <c r="CL57" s="127" t="s">
        <v>18</v>
      </c>
      <c r="CM57" s="127" t="s">
        <v>80</v>
      </c>
    </row>
    <row r="58" s="4" customFormat="1" ht="16.5" customHeight="1">
      <c r="A58" s="115" t="s">
        <v>75</v>
      </c>
      <c r="B58" s="67"/>
      <c r="C58" s="129"/>
      <c r="D58" s="129"/>
      <c r="E58" s="130" t="s">
        <v>76</v>
      </c>
      <c r="F58" s="130"/>
      <c r="G58" s="130"/>
      <c r="H58" s="130"/>
      <c r="I58" s="130"/>
      <c r="J58" s="129"/>
      <c r="K58" s="130" t="s">
        <v>86</v>
      </c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1">
        <f>'1 - Sanační omítky a inje...'!J32</f>
        <v>0</v>
      </c>
      <c r="AH58" s="129"/>
      <c r="AI58" s="129"/>
      <c r="AJ58" s="129"/>
      <c r="AK58" s="129"/>
      <c r="AL58" s="129"/>
      <c r="AM58" s="129"/>
      <c r="AN58" s="131">
        <f>SUM(AG58,AT58)</f>
        <v>0</v>
      </c>
      <c r="AO58" s="129"/>
      <c r="AP58" s="129"/>
      <c r="AQ58" s="132" t="s">
        <v>87</v>
      </c>
      <c r="AR58" s="69"/>
      <c r="AS58" s="133">
        <v>0</v>
      </c>
      <c r="AT58" s="134">
        <f>ROUND(SUM(AV58:AW58),2)</f>
        <v>0</v>
      </c>
      <c r="AU58" s="135">
        <f>'1 - Sanační omítky a inje...'!P95</f>
        <v>0</v>
      </c>
      <c r="AV58" s="134">
        <f>'1 - Sanační omítky a inje...'!J35</f>
        <v>0</v>
      </c>
      <c r="AW58" s="134">
        <f>'1 - Sanační omítky a inje...'!J36</f>
        <v>0</v>
      </c>
      <c r="AX58" s="134">
        <f>'1 - Sanační omítky a inje...'!J37</f>
        <v>0</v>
      </c>
      <c r="AY58" s="134">
        <f>'1 - Sanační omítky a inje...'!J38</f>
        <v>0</v>
      </c>
      <c r="AZ58" s="134">
        <f>'1 - Sanační omítky a inje...'!F35</f>
        <v>0</v>
      </c>
      <c r="BA58" s="134">
        <f>'1 - Sanační omítky a inje...'!F36</f>
        <v>0</v>
      </c>
      <c r="BB58" s="134">
        <f>'1 - Sanační omítky a inje...'!F37</f>
        <v>0</v>
      </c>
      <c r="BC58" s="134">
        <f>'1 - Sanační omítky a inje...'!F38</f>
        <v>0</v>
      </c>
      <c r="BD58" s="136">
        <f>'1 - Sanační omítky a inje...'!F39</f>
        <v>0</v>
      </c>
      <c r="BE58" s="4"/>
      <c r="BT58" s="137" t="s">
        <v>80</v>
      </c>
      <c r="BV58" s="137" t="s">
        <v>73</v>
      </c>
      <c r="BW58" s="137" t="s">
        <v>88</v>
      </c>
      <c r="BX58" s="137" t="s">
        <v>85</v>
      </c>
      <c r="CL58" s="137" t="s">
        <v>18</v>
      </c>
    </row>
    <row r="59" s="7" customFormat="1" ht="16.5" customHeight="1">
      <c r="A59" s="7"/>
      <c r="B59" s="116"/>
      <c r="C59" s="117"/>
      <c r="D59" s="118" t="s">
        <v>89</v>
      </c>
      <c r="E59" s="118"/>
      <c r="F59" s="118"/>
      <c r="G59" s="118"/>
      <c r="H59" s="118"/>
      <c r="I59" s="119"/>
      <c r="J59" s="118" t="s">
        <v>90</v>
      </c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28">
        <f>ROUND(AG60,2)</f>
        <v>0</v>
      </c>
      <c r="AH59" s="119"/>
      <c r="AI59" s="119"/>
      <c r="AJ59" s="119"/>
      <c r="AK59" s="119"/>
      <c r="AL59" s="119"/>
      <c r="AM59" s="119"/>
      <c r="AN59" s="120">
        <f>SUM(AG59,AT59)</f>
        <v>0</v>
      </c>
      <c r="AO59" s="119"/>
      <c r="AP59" s="119"/>
      <c r="AQ59" s="121" t="s">
        <v>78</v>
      </c>
      <c r="AR59" s="122"/>
      <c r="AS59" s="123">
        <f>ROUND(AS60,2)</f>
        <v>0</v>
      </c>
      <c r="AT59" s="124">
        <f>ROUND(SUM(AV59:AW59),2)</f>
        <v>0</v>
      </c>
      <c r="AU59" s="125">
        <f>ROUND(AU60,5)</f>
        <v>0</v>
      </c>
      <c r="AV59" s="124">
        <f>ROUND(AZ59*L29,2)</f>
        <v>0</v>
      </c>
      <c r="AW59" s="124">
        <f>ROUND(BA59*L30,2)</f>
        <v>0</v>
      </c>
      <c r="AX59" s="124">
        <f>ROUND(BB59*L29,2)</f>
        <v>0</v>
      </c>
      <c r="AY59" s="124">
        <f>ROUND(BC59*L30,2)</f>
        <v>0</v>
      </c>
      <c r="AZ59" s="124">
        <f>ROUND(AZ60,2)</f>
        <v>0</v>
      </c>
      <c r="BA59" s="124">
        <f>ROUND(BA60,2)</f>
        <v>0</v>
      </c>
      <c r="BB59" s="124">
        <f>ROUND(BB60,2)</f>
        <v>0</v>
      </c>
      <c r="BC59" s="124">
        <f>ROUND(BC60,2)</f>
        <v>0</v>
      </c>
      <c r="BD59" s="126">
        <f>ROUND(BD60,2)</f>
        <v>0</v>
      </c>
      <c r="BE59" s="7"/>
      <c r="BS59" s="127" t="s">
        <v>70</v>
      </c>
      <c r="BT59" s="127" t="s">
        <v>76</v>
      </c>
      <c r="BU59" s="127" t="s">
        <v>72</v>
      </c>
      <c r="BV59" s="127" t="s">
        <v>73</v>
      </c>
      <c r="BW59" s="127" t="s">
        <v>91</v>
      </c>
      <c r="BX59" s="127" t="s">
        <v>5</v>
      </c>
      <c r="CL59" s="127" t="s">
        <v>18</v>
      </c>
      <c r="CM59" s="127" t="s">
        <v>80</v>
      </c>
    </row>
    <row r="60" s="4" customFormat="1" ht="16.5" customHeight="1">
      <c r="A60" s="115" t="s">
        <v>75</v>
      </c>
      <c r="B60" s="67"/>
      <c r="C60" s="129"/>
      <c r="D60" s="129"/>
      <c r="E60" s="130" t="s">
        <v>76</v>
      </c>
      <c r="F60" s="130"/>
      <c r="G60" s="130"/>
      <c r="H60" s="130"/>
      <c r="I60" s="130"/>
      <c r="J60" s="129"/>
      <c r="K60" s="130" t="s">
        <v>92</v>
      </c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1">
        <f>'1 - Okapový chodník a svi...'!J32</f>
        <v>0</v>
      </c>
      <c r="AH60" s="129"/>
      <c r="AI60" s="129"/>
      <c r="AJ60" s="129"/>
      <c r="AK60" s="129"/>
      <c r="AL60" s="129"/>
      <c r="AM60" s="129"/>
      <c r="AN60" s="131">
        <f>SUM(AG60,AT60)</f>
        <v>0</v>
      </c>
      <c r="AO60" s="129"/>
      <c r="AP60" s="129"/>
      <c r="AQ60" s="132" t="s">
        <v>87</v>
      </c>
      <c r="AR60" s="69"/>
      <c r="AS60" s="133">
        <v>0</v>
      </c>
      <c r="AT60" s="134">
        <f>ROUND(SUM(AV60:AW60),2)</f>
        <v>0</v>
      </c>
      <c r="AU60" s="135">
        <f>'1 - Okapový chodník a svi...'!P115</f>
        <v>0</v>
      </c>
      <c r="AV60" s="134">
        <f>'1 - Okapový chodník a svi...'!J35</f>
        <v>0</v>
      </c>
      <c r="AW60" s="134">
        <f>'1 - Okapový chodník a svi...'!J36</f>
        <v>0</v>
      </c>
      <c r="AX60" s="134">
        <f>'1 - Okapový chodník a svi...'!J37</f>
        <v>0</v>
      </c>
      <c r="AY60" s="134">
        <f>'1 - Okapový chodník a svi...'!J38</f>
        <v>0</v>
      </c>
      <c r="AZ60" s="134">
        <f>'1 - Okapový chodník a svi...'!F35</f>
        <v>0</v>
      </c>
      <c r="BA60" s="134">
        <f>'1 - Okapový chodník a svi...'!F36</f>
        <v>0</v>
      </c>
      <c r="BB60" s="134">
        <f>'1 - Okapový chodník a svi...'!F37</f>
        <v>0</v>
      </c>
      <c r="BC60" s="134">
        <f>'1 - Okapový chodník a svi...'!F38</f>
        <v>0</v>
      </c>
      <c r="BD60" s="136">
        <f>'1 - Okapový chodník a svi...'!F39</f>
        <v>0</v>
      </c>
      <c r="BE60" s="4"/>
      <c r="BT60" s="137" t="s">
        <v>80</v>
      </c>
      <c r="BV60" s="137" t="s">
        <v>73</v>
      </c>
      <c r="BW60" s="137" t="s">
        <v>93</v>
      </c>
      <c r="BX60" s="137" t="s">
        <v>91</v>
      </c>
      <c r="CL60" s="137" t="s">
        <v>18</v>
      </c>
    </row>
    <row r="61" s="7" customFormat="1" ht="16.5" customHeight="1">
      <c r="A61" s="7"/>
      <c r="B61" s="116"/>
      <c r="C61" s="117"/>
      <c r="D61" s="118" t="s">
        <v>94</v>
      </c>
      <c r="E61" s="118"/>
      <c r="F61" s="118"/>
      <c r="G61" s="118"/>
      <c r="H61" s="118"/>
      <c r="I61" s="119"/>
      <c r="J61" s="118" t="s">
        <v>95</v>
      </c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28">
        <f>ROUND(SUM(AG62:AG64),2)</f>
        <v>0</v>
      </c>
      <c r="AH61" s="119"/>
      <c r="AI61" s="119"/>
      <c r="AJ61" s="119"/>
      <c r="AK61" s="119"/>
      <c r="AL61" s="119"/>
      <c r="AM61" s="119"/>
      <c r="AN61" s="120">
        <f>SUM(AG61,AT61)</f>
        <v>0</v>
      </c>
      <c r="AO61" s="119"/>
      <c r="AP61" s="119"/>
      <c r="AQ61" s="121" t="s">
        <v>78</v>
      </c>
      <c r="AR61" s="122"/>
      <c r="AS61" s="123">
        <f>ROUND(SUM(AS62:AS64),2)</f>
        <v>0</v>
      </c>
      <c r="AT61" s="124">
        <f>ROUND(SUM(AV61:AW61),2)</f>
        <v>0</v>
      </c>
      <c r="AU61" s="125">
        <f>ROUND(SUM(AU62:AU64),5)</f>
        <v>0</v>
      </c>
      <c r="AV61" s="124">
        <f>ROUND(AZ61*L29,2)</f>
        <v>0</v>
      </c>
      <c r="AW61" s="124">
        <f>ROUND(BA61*L30,2)</f>
        <v>0</v>
      </c>
      <c r="AX61" s="124">
        <f>ROUND(BB61*L29,2)</f>
        <v>0</v>
      </c>
      <c r="AY61" s="124">
        <f>ROUND(BC61*L30,2)</f>
        <v>0</v>
      </c>
      <c r="AZ61" s="124">
        <f>ROUND(SUM(AZ62:AZ64),2)</f>
        <v>0</v>
      </c>
      <c r="BA61" s="124">
        <f>ROUND(SUM(BA62:BA64),2)</f>
        <v>0</v>
      </c>
      <c r="BB61" s="124">
        <f>ROUND(SUM(BB62:BB64),2)</f>
        <v>0</v>
      </c>
      <c r="BC61" s="124">
        <f>ROUND(SUM(BC62:BC64),2)</f>
        <v>0</v>
      </c>
      <c r="BD61" s="126">
        <f>ROUND(SUM(BD62:BD64),2)</f>
        <v>0</v>
      </c>
      <c r="BE61" s="7"/>
      <c r="BS61" s="127" t="s">
        <v>70</v>
      </c>
      <c r="BT61" s="127" t="s">
        <v>76</v>
      </c>
      <c r="BU61" s="127" t="s">
        <v>72</v>
      </c>
      <c r="BV61" s="127" t="s">
        <v>73</v>
      </c>
      <c r="BW61" s="127" t="s">
        <v>96</v>
      </c>
      <c r="BX61" s="127" t="s">
        <v>5</v>
      </c>
      <c r="CL61" s="127" t="s">
        <v>18</v>
      </c>
      <c r="CM61" s="127" t="s">
        <v>80</v>
      </c>
    </row>
    <row r="62" s="4" customFormat="1" ht="16.5" customHeight="1">
      <c r="A62" s="115" t="s">
        <v>75</v>
      </c>
      <c r="B62" s="67"/>
      <c r="C62" s="129"/>
      <c r="D62" s="129"/>
      <c r="E62" s="130" t="s">
        <v>76</v>
      </c>
      <c r="F62" s="130"/>
      <c r="G62" s="130"/>
      <c r="H62" s="130"/>
      <c r="I62" s="130"/>
      <c r="J62" s="129"/>
      <c r="K62" s="130" t="s">
        <v>97</v>
      </c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1">
        <f>'1 - Vodovod'!J32</f>
        <v>0</v>
      </c>
      <c r="AH62" s="129"/>
      <c r="AI62" s="129"/>
      <c r="AJ62" s="129"/>
      <c r="AK62" s="129"/>
      <c r="AL62" s="129"/>
      <c r="AM62" s="129"/>
      <c r="AN62" s="131">
        <f>SUM(AG62,AT62)</f>
        <v>0</v>
      </c>
      <c r="AO62" s="129"/>
      <c r="AP62" s="129"/>
      <c r="AQ62" s="132" t="s">
        <v>87</v>
      </c>
      <c r="AR62" s="69"/>
      <c r="AS62" s="133">
        <v>0</v>
      </c>
      <c r="AT62" s="134">
        <f>ROUND(SUM(AV62:AW62),2)</f>
        <v>0</v>
      </c>
      <c r="AU62" s="135">
        <f>'1 - Vodovod'!P96</f>
        <v>0</v>
      </c>
      <c r="AV62" s="134">
        <f>'1 - Vodovod'!J35</f>
        <v>0</v>
      </c>
      <c r="AW62" s="134">
        <f>'1 - Vodovod'!J36</f>
        <v>0</v>
      </c>
      <c r="AX62" s="134">
        <f>'1 - Vodovod'!J37</f>
        <v>0</v>
      </c>
      <c r="AY62" s="134">
        <f>'1 - Vodovod'!J38</f>
        <v>0</v>
      </c>
      <c r="AZ62" s="134">
        <f>'1 - Vodovod'!F35</f>
        <v>0</v>
      </c>
      <c r="BA62" s="134">
        <f>'1 - Vodovod'!F36</f>
        <v>0</v>
      </c>
      <c r="BB62" s="134">
        <f>'1 - Vodovod'!F37</f>
        <v>0</v>
      </c>
      <c r="BC62" s="134">
        <f>'1 - Vodovod'!F38</f>
        <v>0</v>
      </c>
      <c r="BD62" s="136">
        <f>'1 - Vodovod'!F39</f>
        <v>0</v>
      </c>
      <c r="BE62" s="4"/>
      <c r="BT62" s="137" t="s">
        <v>80</v>
      </c>
      <c r="BV62" s="137" t="s">
        <v>73</v>
      </c>
      <c r="BW62" s="137" t="s">
        <v>98</v>
      </c>
      <c r="BX62" s="137" t="s">
        <v>96</v>
      </c>
      <c r="CL62" s="137" t="s">
        <v>18</v>
      </c>
    </row>
    <row r="63" s="4" customFormat="1" ht="16.5" customHeight="1">
      <c r="A63" s="115" t="s">
        <v>75</v>
      </c>
      <c r="B63" s="67"/>
      <c r="C63" s="129"/>
      <c r="D63" s="129"/>
      <c r="E63" s="130" t="s">
        <v>80</v>
      </c>
      <c r="F63" s="130"/>
      <c r="G63" s="130"/>
      <c r="H63" s="130"/>
      <c r="I63" s="130"/>
      <c r="J63" s="129"/>
      <c r="K63" s="130" t="s">
        <v>99</v>
      </c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1">
        <f>'2 - Kanalizace'!J32</f>
        <v>0</v>
      </c>
      <c r="AH63" s="129"/>
      <c r="AI63" s="129"/>
      <c r="AJ63" s="129"/>
      <c r="AK63" s="129"/>
      <c r="AL63" s="129"/>
      <c r="AM63" s="129"/>
      <c r="AN63" s="131">
        <f>SUM(AG63,AT63)</f>
        <v>0</v>
      </c>
      <c r="AO63" s="129"/>
      <c r="AP63" s="129"/>
      <c r="AQ63" s="132" t="s">
        <v>87</v>
      </c>
      <c r="AR63" s="69"/>
      <c r="AS63" s="133">
        <v>0</v>
      </c>
      <c r="AT63" s="134">
        <f>ROUND(SUM(AV63:AW63),2)</f>
        <v>0</v>
      </c>
      <c r="AU63" s="135">
        <f>'2 - Kanalizace'!P104</f>
        <v>0</v>
      </c>
      <c r="AV63" s="134">
        <f>'2 - Kanalizace'!J35</f>
        <v>0</v>
      </c>
      <c r="AW63" s="134">
        <f>'2 - Kanalizace'!J36</f>
        <v>0</v>
      </c>
      <c r="AX63" s="134">
        <f>'2 - Kanalizace'!J37</f>
        <v>0</v>
      </c>
      <c r="AY63" s="134">
        <f>'2 - Kanalizace'!J38</f>
        <v>0</v>
      </c>
      <c r="AZ63" s="134">
        <f>'2 - Kanalizace'!F35</f>
        <v>0</v>
      </c>
      <c r="BA63" s="134">
        <f>'2 - Kanalizace'!F36</f>
        <v>0</v>
      </c>
      <c r="BB63" s="134">
        <f>'2 - Kanalizace'!F37</f>
        <v>0</v>
      </c>
      <c r="BC63" s="134">
        <f>'2 - Kanalizace'!F38</f>
        <v>0</v>
      </c>
      <c r="BD63" s="136">
        <f>'2 - Kanalizace'!F39</f>
        <v>0</v>
      </c>
      <c r="BE63" s="4"/>
      <c r="BT63" s="137" t="s">
        <v>80</v>
      </c>
      <c r="BV63" s="137" t="s">
        <v>73</v>
      </c>
      <c r="BW63" s="137" t="s">
        <v>100</v>
      </c>
      <c r="BX63" s="137" t="s">
        <v>96</v>
      </c>
      <c r="CL63" s="137" t="s">
        <v>18</v>
      </c>
    </row>
    <row r="64" s="4" customFormat="1" ht="16.5" customHeight="1">
      <c r="A64" s="115" t="s">
        <v>75</v>
      </c>
      <c r="B64" s="67"/>
      <c r="C64" s="129"/>
      <c r="D64" s="129"/>
      <c r="E64" s="130" t="s">
        <v>83</v>
      </c>
      <c r="F64" s="130"/>
      <c r="G64" s="130"/>
      <c r="H64" s="130"/>
      <c r="I64" s="130"/>
      <c r="J64" s="129"/>
      <c r="K64" s="130" t="s">
        <v>101</v>
      </c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G64" s="131">
        <f>'3 - Zařizovací předměty'!J32</f>
        <v>0</v>
      </c>
      <c r="AH64" s="129"/>
      <c r="AI64" s="129"/>
      <c r="AJ64" s="129"/>
      <c r="AK64" s="129"/>
      <c r="AL64" s="129"/>
      <c r="AM64" s="129"/>
      <c r="AN64" s="131">
        <f>SUM(AG64,AT64)</f>
        <v>0</v>
      </c>
      <c r="AO64" s="129"/>
      <c r="AP64" s="129"/>
      <c r="AQ64" s="132" t="s">
        <v>87</v>
      </c>
      <c r="AR64" s="69"/>
      <c r="AS64" s="133">
        <v>0</v>
      </c>
      <c r="AT64" s="134">
        <f>ROUND(SUM(AV64:AW64),2)</f>
        <v>0</v>
      </c>
      <c r="AU64" s="135">
        <f>'3 - Zařizovací předměty'!P88</f>
        <v>0</v>
      </c>
      <c r="AV64" s="134">
        <f>'3 - Zařizovací předměty'!J35</f>
        <v>0</v>
      </c>
      <c r="AW64" s="134">
        <f>'3 - Zařizovací předměty'!J36</f>
        <v>0</v>
      </c>
      <c r="AX64" s="134">
        <f>'3 - Zařizovací předměty'!J37</f>
        <v>0</v>
      </c>
      <c r="AY64" s="134">
        <f>'3 - Zařizovací předměty'!J38</f>
        <v>0</v>
      </c>
      <c r="AZ64" s="134">
        <f>'3 - Zařizovací předměty'!F35</f>
        <v>0</v>
      </c>
      <c r="BA64" s="134">
        <f>'3 - Zařizovací předměty'!F36</f>
        <v>0</v>
      </c>
      <c r="BB64" s="134">
        <f>'3 - Zařizovací předměty'!F37</f>
        <v>0</v>
      </c>
      <c r="BC64" s="134">
        <f>'3 - Zařizovací předměty'!F38</f>
        <v>0</v>
      </c>
      <c r="BD64" s="136">
        <f>'3 - Zařizovací předměty'!F39</f>
        <v>0</v>
      </c>
      <c r="BE64" s="4"/>
      <c r="BT64" s="137" t="s">
        <v>80</v>
      </c>
      <c r="BV64" s="137" t="s">
        <v>73</v>
      </c>
      <c r="BW64" s="137" t="s">
        <v>102</v>
      </c>
      <c r="BX64" s="137" t="s">
        <v>96</v>
      </c>
      <c r="CL64" s="137" t="s">
        <v>18</v>
      </c>
    </row>
    <row r="65" s="7" customFormat="1" ht="16.5" customHeight="1">
      <c r="A65" s="7"/>
      <c r="B65" s="116"/>
      <c r="C65" s="117"/>
      <c r="D65" s="118" t="s">
        <v>103</v>
      </c>
      <c r="E65" s="118"/>
      <c r="F65" s="118"/>
      <c r="G65" s="118"/>
      <c r="H65" s="118"/>
      <c r="I65" s="119"/>
      <c r="J65" s="118" t="s">
        <v>104</v>
      </c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28">
        <f>ROUND(SUM(AG66:AG71),2)</f>
        <v>0</v>
      </c>
      <c r="AH65" s="119"/>
      <c r="AI65" s="119"/>
      <c r="AJ65" s="119"/>
      <c r="AK65" s="119"/>
      <c r="AL65" s="119"/>
      <c r="AM65" s="119"/>
      <c r="AN65" s="120">
        <f>SUM(AG65,AT65)</f>
        <v>0</v>
      </c>
      <c r="AO65" s="119"/>
      <c r="AP65" s="119"/>
      <c r="AQ65" s="121" t="s">
        <v>78</v>
      </c>
      <c r="AR65" s="122"/>
      <c r="AS65" s="123">
        <f>ROUND(SUM(AS66:AS71),2)</f>
        <v>0</v>
      </c>
      <c r="AT65" s="124">
        <f>ROUND(SUM(AV65:AW65),2)</f>
        <v>0</v>
      </c>
      <c r="AU65" s="125">
        <f>ROUND(SUM(AU66:AU71),5)</f>
        <v>0</v>
      </c>
      <c r="AV65" s="124">
        <f>ROUND(AZ65*L29,2)</f>
        <v>0</v>
      </c>
      <c r="AW65" s="124">
        <f>ROUND(BA65*L30,2)</f>
        <v>0</v>
      </c>
      <c r="AX65" s="124">
        <f>ROUND(BB65*L29,2)</f>
        <v>0</v>
      </c>
      <c r="AY65" s="124">
        <f>ROUND(BC65*L30,2)</f>
        <v>0</v>
      </c>
      <c r="AZ65" s="124">
        <f>ROUND(SUM(AZ66:AZ71),2)</f>
        <v>0</v>
      </c>
      <c r="BA65" s="124">
        <f>ROUND(SUM(BA66:BA71),2)</f>
        <v>0</v>
      </c>
      <c r="BB65" s="124">
        <f>ROUND(SUM(BB66:BB71),2)</f>
        <v>0</v>
      </c>
      <c r="BC65" s="124">
        <f>ROUND(SUM(BC66:BC71),2)</f>
        <v>0</v>
      </c>
      <c r="BD65" s="126">
        <f>ROUND(SUM(BD66:BD71),2)</f>
        <v>0</v>
      </c>
      <c r="BE65" s="7"/>
      <c r="BS65" s="127" t="s">
        <v>70</v>
      </c>
      <c r="BT65" s="127" t="s">
        <v>76</v>
      </c>
      <c r="BU65" s="127" t="s">
        <v>72</v>
      </c>
      <c r="BV65" s="127" t="s">
        <v>73</v>
      </c>
      <c r="BW65" s="127" t="s">
        <v>105</v>
      </c>
      <c r="BX65" s="127" t="s">
        <v>5</v>
      </c>
      <c r="CL65" s="127" t="s">
        <v>18</v>
      </c>
      <c r="CM65" s="127" t="s">
        <v>80</v>
      </c>
    </row>
    <row r="66" s="4" customFormat="1" ht="16.5" customHeight="1">
      <c r="A66" s="115" t="s">
        <v>75</v>
      </c>
      <c r="B66" s="67"/>
      <c r="C66" s="129"/>
      <c r="D66" s="129"/>
      <c r="E66" s="130" t="s">
        <v>76</v>
      </c>
      <c r="F66" s="130"/>
      <c r="G66" s="130"/>
      <c r="H66" s="130"/>
      <c r="I66" s="130"/>
      <c r="J66" s="129"/>
      <c r="K66" s="130" t="s">
        <v>106</v>
      </c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1">
        <f>'1 - Elektroinstalace - si...'!J32</f>
        <v>0</v>
      </c>
      <c r="AH66" s="129"/>
      <c r="AI66" s="129"/>
      <c r="AJ66" s="129"/>
      <c r="AK66" s="129"/>
      <c r="AL66" s="129"/>
      <c r="AM66" s="129"/>
      <c r="AN66" s="131">
        <f>SUM(AG66,AT66)</f>
        <v>0</v>
      </c>
      <c r="AO66" s="129"/>
      <c r="AP66" s="129"/>
      <c r="AQ66" s="132" t="s">
        <v>87</v>
      </c>
      <c r="AR66" s="69"/>
      <c r="AS66" s="133">
        <v>0</v>
      </c>
      <c r="AT66" s="134">
        <f>ROUND(SUM(AV66:AW66),2)</f>
        <v>0</v>
      </c>
      <c r="AU66" s="135">
        <f>'1 - Elektroinstalace - si...'!P97</f>
        <v>0</v>
      </c>
      <c r="AV66" s="134">
        <f>'1 - Elektroinstalace - si...'!J35</f>
        <v>0</v>
      </c>
      <c r="AW66" s="134">
        <f>'1 - Elektroinstalace - si...'!J36</f>
        <v>0</v>
      </c>
      <c r="AX66" s="134">
        <f>'1 - Elektroinstalace - si...'!J37</f>
        <v>0</v>
      </c>
      <c r="AY66" s="134">
        <f>'1 - Elektroinstalace - si...'!J38</f>
        <v>0</v>
      </c>
      <c r="AZ66" s="134">
        <f>'1 - Elektroinstalace - si...'!F35</f>
        <v>0</v>
      </c>
      <c r="BA66" s="134">
        <f>'1 - Elektroinstalace - si...'!F36</f>
        <v>0</v>
      </c>
      <c r="BB66" s="134">
        <f>'1 - Elektroinstalace - si...'!F37</f>
        <v>0</v>
      </c>
      <c r="BC66" s="134">
        <f>'1 - Elektroinstalace - si...'!F38</f>
        <v>0</v>
      </c>
      <c r="BD66" s="136">
        <f>'1 - Elektroinstalace - si...'!F39</f>
        <v>0</v>
      </c>
      <c r="BE66" s="4"/>
      <c r="BT66" s="137" t="s">
        <v>80</v>
      </c>
      <c r="BV66" s="137" t="s">
        <v>73</v>
      </c>
      <c r="BW66" s="137" t="s">
        <v>107</v>
      </c>
      <c r="BX66" s="137" t="s">
        <v>105</v>
      </c>
      <c r="CL66" s="137" t="s">
        <v>18</v>
      </c>
    </row>
    <row r="67" s="4" customFormat="1" ht="23.25" customHeight="1">
      <c r="A67" s="115" t="s">
        <v>75</v>
      </c>
      <c r="B67" s="67"/>
      <c r="C67" s="129"/>
      <c r="D67" s="129"/>
      <c r="E67" s="130" t="s">
        <v>108</v>
      </c>
      <c r="F67" s="130"/>
      <c r="G67" s="130"/>
      <c r="H67" s="130"/>
      <c r="I67" s="130"/>
      <c r="J67" s="129"/>
      <c r="K67" s="130" t="s">
        <v>109</v>
      </c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G67" s="131">
        <f>'1.1 - Elektroinstalace  -...'!J32</f>
        <v>0</v>
      </c>
      <c r="AH67" s="129"/>
      <c r="AI67" s="129"/>
      <c r="AJ67" s="129"/>
      <c r="AK67" s="129"/>
      <c r="AL67" s="129"/>
      <c r="AM67" s="129"/>
      <c r="AN67" s="131">
        <f>SUM(AG67,AT67)</f>
        <v>0</v>
      </c>
      <c r="AO67" s="129"/>
      <c r="AP67" s="129"/>
      <c r="AQ67" s="132" t="s">
        <v>87</v>
      </c>
      <c r="AR67" s="69"/>
      <c r="AS67" s="133">
        <v>0</v>
      </c>
      <c r="AT67" s="134">
        <f>ROUND(SUM(AV67:AW67),2)</f>
        <v>0</v>
      </c>
      <c r="AU67" s="135">
        <f>'1.1 - Elektroinstalace  -...'!P87</f>
        <v>0</v>
      </c>
      <c r="AV67" s="134">
        <f>'1.1 - Elektroinstalace  -...'!J35</f>
        <v>0</v>
      </c>
      <c r="AW67" s="134">
        <f>'1.1 - Elektroinstalace  -...'!J36</f>
        <v>0</v>
      </c>
      <c r="AX67" s="134">
        <f>'1.1 - Elektroinstalace  -...'!J37</f>
        <v>0</v>
      </c>
      <c r="AY67" s="134">
        <f>'1.1 - Elektroinstalace  -...'!J38</f>
        <v>0</v>
      </c>
      <c r="AZ67" s="134">
        <f>'1.1 - Elektroinstalace  -...'!F35</f>
        <v>0</v>
      </c>
      <c r="BA67" s="134">
        <f>'1.1 - Elektroinstalace  -...'!F36</f>
        <v>0</v>
      </c>
      <c r="BB67" s="134">
        <f>'1.1 - Elektroinstalace  -...'!F37</f>
        <v>0</v>
      </c>
      <c r="BC67" s="134">
        <f>'1.1 - Elektroinstalace  -...'!F38</f>
        <v>0</v>
      </c>
      <c r="BD67" s="136">
        <f>'1.1 - Elektroinstalace  -...'!F39</f>
        <v>0</v>
      </c>
      <c r="BE67" s="4"/>
      <c r="BT67" s="137" t="s">
        <v>80</v>
      </c>
      <c r="BV67" s="137" t="s">
        <v>73</v>
      </c>
      <c r="BW67" s="137" t="s">
        <v>110</v>
      </c>
      <c r="BX67" s="137" t="s">
        <v>105</v>
      </c>
      <c r="CL67" s="137" t="s">
        <v>18</v>
      </c>
    </row>
    <row r="68" s="4" customFormat="1" ht="23.25" customHeight="1">
      <c r="A68" s="115" t="s">
        <v>75</v>
      </c>
      <c r="B68" s="67"/>
      <c r="C68" s="129"/>
      <c r="D68" s="129"/>
      <c r="E68" s="130" t="s">
        <v>111</v>
      </c>
      <c r="F68" s="130"/>
      <c r="G68" s="130"/>
      <c r="H68" s="130"/>
      <c r="I68" s="130"/>
      <c r="J68" s="129"/>
      <c r="K68" s="130" t="s">
        <v>112</v>
      </c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1">
        <f>'1.2 - Elektroinstalace - ...'!J32</f>
        <v>0</v>
      </c>
      <c r="AH68" s="129"/>
      <c r="AI68" s="129"/>
      <c r="AJ68" s="129"/>
      <c r="AK68" s="129"/>
      <c r="AL68" s="129"/>
      <c r="AM68" s="129"/>
      <c r="AN68" s="131">
        <f>SUM(AG68,AT68)</f>
        <v>0</v>
      </c>
      <c r="AO68" s="129"/>
      <c r="AP68" s="129"/>
      <c r="AQ68" s="132" t="s">
        <v>87</v>
      </c>
      <c r="AR68" s="69"/>
      <c r="AS68" s="133">
        <v>0</v>
      </c>
      <c r="AT68" s="134">
        <f>ROUND(SUM(AV68:AW68),2)</f>
        <v>0</v>
      </c>
      <c r="AU68" s="135">
        <f>'1.2 - Elektroinstalace - ...'!P87</f>
        <v>0</v>
      </c>
      <c r="AV68" s="134">
        <f>'1.2 - Elektroinstalace - ...'!J35</f>
        <v>0</v>
      </c>
      <c r="AW68" s="134">
        <f>'1.2 - Elektroinstalace - ...'!J36</f>
        <v>0</v>
      </c>
      <c r="AX68" s="134">
        <f>'1.2 - Elektroinstalace - ...'!J37</f>
        <v>0</v>
      </c>
      <c r="AY68" s="134">
        <f>'1.2 - Elektroinstalace - ...'!J38</f>
        <v>0</v>
      </c>
      <c r="AZ68" s="134">
        <f>'1.2 - Elektroinstalace - ...'!F35</f>
        <v>0</v>
      </c>
      <c r="BA68" s="134">
        <f>'1.2 - Elektroinstalace - ...'!F36</f>
        <v>0</v>
      </c>
      <c r="BB68" s="134">
        <f>'1.2 - Elektroinstalace - ...'!F37</f>
        <v>0</v>
      </c>
      <c r="BC68" s="134">
        <f>'1.2 - Elektroinstalace - ...'!F38</f>
        <v>0</v>
      </c>
      <c r="BD68" s="136">
        <f>'1.2 - Elektroinstalace - ...'!F39</f>
        <v>0</v>
      </c>
      <c r="BE68" s="4"/>
      <c r="BT68" s="137" t="s">
        <v>80</v>
      </c>
      <c r="BV68" s="137" t="s">
        <v>73</v>
      </c>
      <c r="BW68" s="137" t="s">
        <v>113</v>
      </c>
      <c r="BX68" s="137" t="s">
        <v>105</v>
      </c>
      <c r="CL68" s="137" t="s">
        <v>18</v>
      </c>
    </row>
    <row r="69" s="4" customFormat="1" ht="16.5" customHeight="1">
      <c r="A69" s="115" t="s">
        <v>75</v>
      </c>
      <c r="B69" s="67"/>
      <c r="C69" s="129"/>
      <c r="D69" s="129"/>
      <c r="E69" s="130" t="s">
        <v>80</v>
      </c>
      <c r="F69" s="130"/>
      <c r="G69" s="130"/>
      <c r="H69" s="130"/>
      <c r="I69" s="130"/>
      <c r="J69" s="129"/>
      <c r="K69" s="130" t="s">
        <v>114</v>
      </c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1">
        <f>'2 - Elektroinstalace - sl...'!J32</f>
        <v>0</v>
      </c>
      <c r="AH69" s="129"/>
      <c r="AI69" s="129"/>
      <c r="AJ69" s="129"/>
      <c r="AK69" s="129"/>
      <c r="AL69" s="129"/>
      <c r="AM69" s="129"/>
      <c r="AN69" s="131">
        <f>SUM(AG69,AT69)</f>
        <v>0</v>
      </c>
      <c r="AO69" s="129"/>
      <c r="AP69" s="129"/>
      <c r="AQ69" s="132" t="s">
        <v>87</v>
      </c>
      <c r="AR69" s="69"/>
      <c r="AS69" s="133">
        <v>0</v>
      </c>
      <c r="AT69" s="134">
        <f>ROUND(SUM(AV69:AW69),2)</f>
        <v>0</v>
      </c>
      <c r="AU69" s="135">
        <f>'2 - Elektroinstalace - sl...'!P107</f>
        <v>0</v>
      </c>
      <c r="AV69" s="134">
        <f>'2 - Elektroinstalace - sl...'!J35</f>
        <v>0</v>
      </c>
      <c r="AW69" s="134">
        <f>'2 - Elektroinstalace - sl...'!J36</f>
        <v>0</v>
      </c>
      <c r="AX69" s="134">
        <f>'2 - Elektroinstalace - sl...'!J37</f>
        <v>0</v>
      </c>
      <c r="AY69" s="134">
        <f>'2 - Elektroinstalace - sl...'!J38</f>
        <v>0</v>
      </c>
      <c r="AZ69" s="134">
        <f>'2 - Elektroinstalace - sl...'!F35</f>
        <v>0</v>
      </c>
      <c r="BA69" s="134">
        <f>'2 - Elektroinstalace - sl...'!F36</f>
        <v>0</v>
      </c>
      <c r="BB69" s="134">
        <f>'2 - Elektroinstalace - sl...'!F37</f>
        <v>0</v>
      </c>
      <c r="BC69" s="134">
        <f>'2 - Elektroinstalace - sl...'!F38</f>
        <v>0</v>
      </c>
      <c r="BD69" s="136">
        <f>'2 - Elektroinstalace - sl...'!F39</f>
        <v>0</v>
      </c>
      <c r="BE69" s="4"/>
      <c r="BT69" s="137" t="s">
        <v>80</v>
      </c>
      <c r="BV69" s="137" t="s">
        <v>73</v>
      </c>
      <c r="BW69" s="137" t="s">
        <v>115</v>
      </c>
      <c r="BX69" s="137" t="s">
        <v>105</v>
      </c>
      <c r="CL69" s="137" t="s">
        <v>18</v>
      </c>
    </row>
    <row r="70" s="4" customFormat="1" ht="23.25" customHeight="1">
      <c r="A70" s="115" t="s">
        <v>75</v>
      </c>
      <c r="B70" s="67"/>
      <c r="C70" s="129"/>
      <c r="D70" s="129"/>
      <c r="E70" s="130" t="s">
        <v>116</v>
      </c>
      <c r="F70" s="130"/>
      <c r="G70" s="130"/>
      <c r="H70" s="130"/>
      <c r="I70" s="130"/>
      <c r="J70" s="129"/>
      <c r="K70" s="130" t="s">
        <v>117</v>
      </c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1">
        <f>'2.1 - Elektroinstalace - ...'!J32</f>
        <v>0</v>
      </c>
      <c r="AH70" s="129"/>
      <c r="AI70" s="129"/>
      <c r="AJ70" s="129"/>
      <c r="AK70" s="129"/>
      <c r="AL70" s="129"/>
      <c r="AM70" s="129"/>
      <c r="AN70" s="131">
        <f>SUM(AG70,AT70)</f>
        <v>0</v>
      </c>
      <c r="AO70" s="129"/>
      <c r="AP70" s="129"/>
      <c r="AQ70" s="132" t="s">
        <v>87</v>
      </c>
      <c r="AR70" s="69"/>
      <c r="AS70" s="133">
        <v>0</v>
      </c>
      <c r="AT70" s="134">
        <f>ROUND(SUM(AV70:AW70),2)</f>
        <v>0</v>
      </c>
      <c r="AU70" s="135">
        <f>'2.1 - Elektroinstalace - ...'!P93</f>
        <v>0</v>
      </c>
      <c r="AV70" s="134">
        <f>'2.1 - Elektroinstalace - ...'!J35</f>
        <v>0</v>
      </c>
      <c r="AW70" s="134">
        <f>'2.1 - Elektroinstalace - ...'!J36</f>
        <v>0</v>
      </c>
      <c r="AX70" s="134">
        <f>'2.1 - Elektroinstalace - ...'!J37</f>
        <v>0</v>
      </c>
      <c r="AY70" s="134">
        <f>'2.1 - Elektroinstalace - ...'!J38</f>
        <v>0</v>
      </c>
      <c r="AZ70" s="134">
        <f>'2.1 - Elektroinstalace - ...'!F35</f>
        <v>0</v>
      </c>
      <c r="BA70" s="134">
        <f>'2.1 - Elektroinstalace - ...'!F36</f>
        <v>0</v>
      </c>
      <c r="BB70" s="134">
        <f>'2.1 - Elektroinstalace - ...'!F37</f>
        <v>0</v>
      </c>
      <c r="BC70" s="134">
        <f>'2.1 - Elektroinstalace - ...'!F38</f>
        <v>0</v>
      </c>
      <c r="BD70" s="136">
        <f>'2.1 - Elektroinstalace - ...'!F39</f>
        <v>0</v>
      </c>
      <c r="BE70" s="4"/>
      <c r="BT70" s="137" t="s">
        <v>80</v>
      </c>
      <c r="BV70" s="137" t="s">
        <v>73</v>
      </c>
      <c r="BW70" s="137" t="s">
        <v>118</v>
      </c>
      <c r="BX70" s="137" t="s">
        <v>105</v>
      </c>
      <c r="CL70" s="137" t="s">
        <v>18</v>
      </c>
    </row>
    <row r="71" s="4" customFormat="1" ht="16.5" customHeight="1">
      <c r="A71" s="115" t="s">
        <v>75</v>
      </c>
      <c r="B71" s="67"/>
      <c r="C71" s="129"/>
      <c r="D71" s="129"/>
      <c r="E71" s="130" t="s">
        <v>83</v>
      </c>
      <c r="F71" s="130"/>
      <c r="G71" s="130"/>
      <c r="H71" s="130"/>
      <c r="I71" s="130"/>
      <c r="J71" s="129"/>
      <c r="K71" s="130" t="s">
        <v>119</v>
      </c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1">
        <f>'3 - GSM'!J32</f>
        <v>0</v>
      </c>
      <c r="AH71" s="129"/>
      <c r="AI71" s="129"/>
      <c r="AJ71" s="129"/>
      <c r="AK71" s="129"/>
      <c r="AL71" s="129"/>
      <c r="AM71" s="129"/>
      <c r="AN71" s="131">
        <f>SUM(AG71,AT71)</f>
        <v>0</v>
      </c>
      <c r="AO71" s="129"/>
      <c r="AP71" s="129"/>
      <c r="AQ71" s="132" t="s">
        <v>87</v>
      </c>
      <c r="AR71" s="69"/>
      <c r="AS71" s="133">
        <v>0</v>
      </c>
      <c r="AT71" s="134">
        <f>ROUND(SUM(AV71:AW71),2)</f>
        <v>0</v>
      </c>
      <c r="AU71" s="135">
        <f>'3 - GSM'!P94</f>
        <v>0</v>
      </c>
      <c r="AV71" s="134">
        <f>'3 - GSM'!J35</f>
        <v>0</v>
      </c>
      <c r="AW71" s="134">
        <f>'3 - GSM'!J36</f>
        <v>0</v>
      </c>
      <c r="AX71" s="134">
        <f>'3 - GSM'!J37</f>
        <v>0</v>
      </c>
      <c r="AY71" s="134">
        <f>'3 - GSM'!J38</f>
        <v>0</v>
      </c>
      <c r="AZ71" s="134">
        <f>'3 - GSM'!F35</f>
        <v>0</v>
      </c>
      <c r="BA71" s="134">
        <f>'3 - GSM'!F36</f>
        <v>0</v>
      </c>
      <c r="BB71" s="134">
        <f>'3 - GSM'!F37</f>
        <v>0</v>
      </c>
      <c r="BC71" s="134">
        <f>'3 - GSM'!F38</f>
        <v>0</v>
      </c>
      <c r="BD71" s="136">
        <f>'3 - GSM'!F39</f>
        <v>0</v>
      </c>
      <c r="BE71" s="4"/>
      <c r="BT71" s="137" t="s">
        <v>80</v>
      </c>
      <c r="BV71" s="137" t="s">
        <v>73</v>
      </c>
      <c r="BW71" s="137" t="s">
        <v>120</v>
      </c>
      <c r="BX71" s="137" t="s">
        <v>105</v>
      </c>
      <c r="CL71" s="137" t="s">
        <v>18</v>
      </c>
    </row>
    <row r="72" s="7" customFormat="1" ht="16.5" customHeight="1">
      <c r="A72" s="115" t="s">
        <v>75</v>
      </c>
      <c r="B72" s="116"/>
      <c r="C72" s="117"/>
      <c r="D72" s="118" t="s">
        <v>121</v>
      </c>
      <c r="E72" s="118"/>
      <c r="F72" s="118"/>
      <c r="G72" s="118"/>
      <c r="H72" s="118"/>
      <c r="I72" s="119"/>
      <c r="J72" s="118" t="s">
        <v>122</v>
      </c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20">
        <f>'7 - Vzduchotechnika'!J30</f>
        <v>0</v>
      </c>
      <c r="AH72" s="119"/>
      <c r="AI72" s="119"/>
      <c r="AJ72" s="119"/>
      <c r="AK72" s="119"/>
      <c r="AL72" s="119"/>
      <c r="AM72" s="119"/>
      <c r="AN72" s="120">
        <f>SUM(AG72,AT72)</f>
        <v>0</v>
      </c>
      <c r="AO72" s="119"/>
      <c r="AP72" s="119"/>
      <c r="AQ72" s="121" t="s">
        <v>78</v>
      </c>
      <c r="AR72" s="122"/>
      <c r="AS72" s="123">
        <v>0</v>
      </c>
      <c r="AT72" s="124">
        <f>ROUND(SUM(AV72:AW72),2)</f>
        <v>0</v>
      </c>
      <c r="AU72" s="125">
        <f>'7 - Vzduchotechnika'!P101</f>
        <v>0</v>
      </c>
      <c r="AV72" s="124">
        <f>'7 - Vzduchotechnika'!J33</f>
        <v>0</v>
      </c>
      <c r="AW72" s="124">
        <f>'7 - Vzduchotechnika'!J34</f>
        <v>0</v>
      </c>
      <c r="AX72" s="124">
        <f>'7 - Vzduchotechnika'!J35</f>
        <v>0</v>
      </c>
      <c r="AY72" s="124">
        <f>'7 - Vzduchotechnika'!J36</f>
        <v>0</v>
      </c>
      <c r="AZ72" s="124">
        <f>'7 - Vzduchotechnika'!F33</f>
        <v>0</v>
      </c>
      <c r="BA72" s="124">
        <f>'7 - Vzduchotechnika'!F34</f>
        <v>0</v>
      </c>
      <c r="BB72" s="124">
        <f>'7 - Vzduchotechnika'!F35</f>
        <v>0</v>
      </c>
      <c r="BC72" s="124">
        <f>'7 - Vzduchotechnika'!F36</f>
        <v>0</v>
      </c>
      <c r="BD72" s="126">
        <f>'7 - Vzduchotechnika'!F37</f>
        <v>0</v>
      </c>
      <c r="BE72" s="7"/>
      <c r="BT72" s="127" t="s">
        <v>76</v>
      </c>
      <c r="BV72" s="127" t="s">
        <v>73</v>
      </c>
      <c r="BW72" s="127" t="s">
        <v>123</v>
      </c>
      <c r="BX72" s="127" t="s">
        <v>5</v>
      </c>
      <c r="CL72" s="127" t="s">
        <v>18</v>
      </c>
      <c r="CM72" s="127" t="s">
        <v>80</v>
      </c>
    </row>
    <row r="73" s="7" customFormat="1" ht="16.5" customHeight="1">
      <c r="A73" s="115" t="s">
        <v>75</v>
      </c>
      <c r="B73" s="116"/>
      <c r="C73" s="117"/>
      <c r="D73" s="118" t="s">
        <v>124</v>
      </c>
      <c r="E73" s="118"/>
      <c r="F73" s="118"/>
      <c r="G73" s="118"/>
      <c r="H73" s="118"/>
      <c r="I73" s="119"/>
      <c r="J73" s="118" t="s">
        <v>125</v>
      </c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20">
        <f>'8 - VRN'!J30</f>
        <v>0</v>
      </c>
      <c r="AH73" s="119"/>
      <c r="AI73" s="119"/>
      <c r="AJ73" s="119"/>
      <c r="AK73" s="119"/>
      <c r="AL73" s="119"/>
      <c r="AM73" s="119"/>
      <c r="AN73" s="120">
        <f>SUM(AG73,AT73)</f>
        <v>0</v>
      </c>
      <c r="AO73" s="119"/>
      <c r="AP73" s="119"/>
      <c r="AQ73" s="121" t="s">
        <v>78</v>
      </c>
      <c r="AR73" s="122"/>
      <c r="AS73" s="138">
        <v>0</v>
      </c>
      <c r="AT73" s="139">
        <f>ROUND(SUM(AV73:AW73),2)</f>
        <v>0</v>
      </c>
      <c r="AU73" s="140">
        <f>'8 - VRN'!P86</f>
        <v>0</v>
      </c>
      <c r="AV73" s="139">
        <f>'8 - VRN'!J33</f>
        <v>0</v>
      </c>
      <c r="AW73" s="139">
        <f>'8 - VRN'!J34</f>
        <v>0</v>
      </c>
      <c r="AX73" s="139">
        <f>'8 - VRN'!J35</f>
        <v>0</v>
      </c>
      <c r="AY73" s="139">
        <f>'8 - VRN'!J36</f>
        <v>0</v>
      </c>
      <c r="AZ73" s="139">
        <f>'8 - VRN'!F33</f>
        <v>0</v>
      </c>
      <c r="BA73" s="139">
        <f>'8 - VRN'!F34</f>
        <v>0</v>
      </c>
      <c r="BB73" s="139">
        <f>'8 - VRN'!F35</f>
        <v>0</v>
      </c>
      <c r="BC73" s="139">
        <f>'8 - VRN'!F36</f>
        <v>0</v>
      </c>
      <c r="BD73" s="141">
        <f>'8 - VRN'!F37</f>
        <v>0</v>
      </c>
      <c r="BE73" s="7"/>
      <c r="BT73" s="127" t="s">
        <v>76</v>
      </c>
      <c r="BV73" s="127" t="s">
        <v>73</v>
      </c>
      <c r="BW73" s="127" t="s">
        <v>126</v>
      </c>
      <c r="BX73" s="127" t="s">
        <v>5</v>
      </c>
      <c r="CL73" s="127" t="s">
        <v>18</v>
      </c>
      <c r="CM73" s="127" t="s">
        <v>80</v>
      </c>
    </row>
    <row r="74" s="2" customFormat="1" ht="30" customHeight="1">
      <c r="A74" s="42"/>
      <c r="B74" s="4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8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</row>
    <row r="75" s="2" customFormat="1" ht="6.96" customHeight="1">
      <c r="A75" s="42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48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</row>
  </sheetData>
  <sheetProtection sheet="1" formatColumns="0" formatRows="0" objects="1" scenarios="1" spinCount="100000" saltValue="L9tSEdlxSejV6aMx/AlMy+6oNnYF6lfv82OPNg0r32IK8PBwrH5ocCPtMrIZO7L0Qga8o/YU15niVdjJ1GEZ/w==" hashValue="k+4+nIdE0b4j3nXGxxc8aszxdqJwL5FzWJt+bkXn5aNEK8kgSEUqXZzBR3/ORyZohPE071f3Z7T8yZzn8Jn2kw==" algorithmName="SHA-512" password="CC35"/>
  <mergeCells count="114">
    <mergeCell ref="C52:G52"/>
    <mergeCell ref="D61:H61"/>
    <mergeCell ref="D56:H56"/>
    <mergeCell ref="D57:H57"/>
    <mergeCell ref="D59:H59"/>
    <mergeCell ref="D55:H55"/>
    <mergeCell ref="E58:I58"/>
    <mergeCell ref="E63:I63"/>
    <mergeCell ref="E64:I64"/>
    <mergeCell ref="E62:I62"/>
    <mergeCell ref="E60:I60"/>
    <mergeCell ref="I52:AF52"/>
    <mergeCell ref="J56:AF56"/>
    <mergeCell ref="J57:AF57"/>
    <mergeCell ref="J59:AF59"/>
    <mergeCell ref="J61:AF61"/>
    <mergeCell ref="J55:AF55"/>
    <mergeCell ref="K62:AF62"/>
    <mergeCell ref="K58:AF58"/>
    <mergeCell ref="K63:AF63"/>
    <mergeCell ref="K60:AF60"/>
    <mergeCell ref="K64:AF64"/>
    <mergeCell ref="L45:AO45"/>
    <mergeCell ref="D65:H65"/>
    <mergeCell ref="J65:AF65"/>
    <mergeCell ref="E66:I66"/>
    <mergeCell ref="K66:AF66"/>
    <mergeCell ref="E67:I67"/>
    <mergeCell ref="K67:AF67"/>
    <mergeCell ref="E68:I68"/>
    <mergeCell ref="K68:AF68"/>
    <mergeCell ref="E69:I69"/>
    <mergeCell ref="K69:AF69"/>
    <mergeCell ref="E70:I70"/>
    <mergeCell ref="K70:AF70"/>
    <mergeCell ref="E71:I71"/>
    <mergeCell ref="K71:AF71"/>
    <mergeCell ref="D72:H72"/>
    <mergeCell ref="J72:AF72"/>
    <mergeCell ref="D73:H73"/>
    <mergeCell ref="J73:AF73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64:AM64"/>
    <mergeCell ref="AG63:AM63"/>
    <mergeCell ref="AG62:AM62"/>
    <mergeCell ref="AG52:AM52"/>
    <mergeCell ref="AG61:AM61"/>
    <mergeCell ref="AG60:AM60"/>
    <mergeCell ref="AG57:AM57"/>
    <mergeCell ref="AG56:AM56"/>
    <mergeCell ref="AG55:AM55"/>
    <mergeCell ref="AG59:AM59"/>
    <mergeCell ref="AG58:AM58"/>
    <mergeCell ref="AM47:AN47"/>
    <mergeCell ref="AM49:AP49"/>
    <mergeCell ref="AM50:AP50"/>
    <mergeCell ref="AN56:AP56"/>
    <mergeCell ref="AN64:AP64"/>
    <mergeCell ref="AN63:AP63"/>
    <mergeCell ref="AN58:AP58"/>
    <mergeCell ref="AN62:AP62"/>
    <mergeCell ref="AN52:AP52"/>
    <mergeCell ref="AN57:AP57"/>
    <mergeCell ref="AN55:AP55"/>
    <mergeCell ref="AN60:AP60"/>
    <mergeCell ref="AN59:AP59"/>
    <mergeCell ref="AN61:AP61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N54:AP54"/>
  </mergeCells>
  <hyperlinks>
    <hyperlink ref="A55" location="'1 - SO 01 - Bourací práce'!C2" display="/"/>
    <hyperlink ref="A56" location="'2 - SO 01 - Stavební úpravy'!C2" display="/"/>
    <hyperlink ref="A58" location="'1 - Sanační omítky a inje...'!C2" display="/"/>
    <hyperlink ref="A60" location="'1 - Okapový chodník a svi...'!C2" display="/"/>
    <hyperlink ref="A62" location="'1 - Vodovod'!C2" display="/"/>
    <hyperlink ref="A63" location="'2 - Kanalizace'!C2" display="/"/>
    <hyperlink ref="A64" location="'3 - Zařizovací předměty'!C2" display="/"/>
    <hyperlink ref="A66" location="'1 - Elektroinstalace - si...'!C2" display="/"/>
    <hyperlink ref="A67" location="'1.1 - Elektroinstalace  -...'!C2" display="/"/>
    <hyperlink ref="A68" location="'1.2 - Elektroinstalace - ...'!C2" display="/"/>
    <hyperlink ref="A69" location="'2 - Elektroinstalace - sl...'!C2" display="/"/>
    <hyperlink ref="A70" location="'2.1 - Elektroinstalace - ...'!C2" display="/"/>
    <hyperlink ref="A71" location="'3 - GSM'!C2" display="/"/>
    <hyperlink ref="A72" location="'7 - Vzduchotechnika'!C2" display="/"/>
    <hyperlink ref="A73" location="'8 - VRN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110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3976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ROUND(J87,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ROUND((SUM(BE87:BE112)),  2)</f>
        <v>0</v>
      </c>
      <c r="G35" s="42"/>
      <c r="H35" s="42"/>
      <c r="I35" s="162">
        <v>0.20999999999999999</v>
      </c>
      <c r="J35" s="161">
        <f>ROUND(((SUM(BE87:BE112))*I35),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ROUND((SUM(BF87:BF112)),  2)</f>
        <v>0</v>
      </c>
      <c r="G36" s="42"/>
      <c r="H36" s="42"/>
      <c r="I36" s="162">
        <v>0.12</v>
      </c>
      <c r="J36" s="161">
        <f>ROUND(((SUM(BF87:BF112))*I36),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ROUND((SUM(BG87:BG112)),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ROUND((SUM(BH87:BH112)),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ROUND((SUM(BI87:BI112)),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 xml:space="preserve">1.1 - Elektroinstalace  - silnoproud - doplnění 1 bezdotykové otevírání dveří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J87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1006</v>
      </c>
      <c r="E64" s="182"/>
      <c r="F64" s="182"/>
      <c r="G64" s="182"/>
      <c r="H64" s="182"/>
      <c r="I64" s="182"/>
      <c r="J64" s="183">
        <f>J88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182</v>
      </c>
      <c r="E65" s="187"/>
      <c r="F65" s="187"/>
      <c r="G65" s="187"/>
      <c r="H65" s="187"/>
      <c r="I65" s="187"/>
      <c r="J65" s="188">
        <f>J89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2"/>
      <c r="B66" s="43"/>
      <c r="C66" s="44"/>
      <c r="D66" s="44"/>
      <c r="E66" s="44"/>
      <c r="F66" s="44"/>
      <c r="G66" s="44"/>
      <c r="H66" s="44"/>
      <c r="I66" s="44"/>
      <c r="J66" s="44"/>
      <c r="K66" s="44"/>
      <c r="L66" s="149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</row>
    <row r="67" s="2" customFormat="1" ht="6.96" customHeight="1">
      <c r="A67" s="42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49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</row>
    <row r="71" s="2" customFormat="1" ht="6.96" customHeight="1">
      <c r="A71" s="42"/>
      <c r="B71" s="65"/>
      <c r="C71" s="66"/>
      <c r="D71" s="66"/>
      <c r="E71" s="66"/>
      <c r="F71" s="66"/>
      <c r="G71" s="66"/>
      <c r="H71" s="66"/>
      <c r="I71" s="66"/>
      <c r="J71" s="66"/>
      <c r="K71" s="66"/>
      <c r="L71" s="149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</row>
    <row r="72" s="2" customFormat="1" ht="24.96" customHeight="1">
      <c r="A72" s="42"/>
      <c r="B72" s="43"/>
      <c r="C72" s="27" t="s">
        <v>192</v>
      </c>
      <c r="D72" s="44"/>
      <c r="E72" s="44"/>
      <c r="F72" s="44"/>
      <c r="G72" s="44"/>
      <c r="H72" s="44"/>
      <c r="I72" s="44"/>
      <c r="J72" s="44"/>
      <c r="K72" s="44"/>
      <c r="L72" s="149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</row>
    <row r="73" s="2" customFormat="1" ht="6.96" customHeight="1">
      <c r="A73" s="42"/>
      <c r="B73" s="43"/>
      <c r="C73" s="44"/>
      <c r="D73" s="44"/>
      <c r="E73" s="44"/>
      <c r="F73" s="44"/>
      <c r="G73" s="44"/>
      <c r="H73" s="44"/>
      <c r="I73" s="44"/>
      <c r="J73" s="44"/>
      <c r="K73" s="4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4" s="2" customFormat="1" ht="12" customHeight="1">
      <c r="A74" s="42"/>
      <c r="B74" s="43"/>
      <c r="C74" s="36" t="s">
        <v>15</v>
      </c>
      <c r="D74" s="44"/>
      <c r="E74" s="44"/>
      <c r="F74" s="44"/>
      <c r="G74" s="44"/>
      <c r="H74" s="44"/>
      <c r="I74" s="44"/>
      <c r="J74" s="44"/>
      <c r="K74" s="4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5" s="2" customFormat="1" ht="16.5" customHeight="1">
      <c r="A75" s="42"/>
      <c r="B75" s="43"/>
      <c r="C75" s="44"/>
      <c r="D75" s="44"/>
      <c r="E75" s="174" t="str">
        <f>E7</f>
        <v>Rekonstrukce rehabilitace v 1.PP budovy B v HNSP v Bílině</v>
      </c>
      <c r="F75" s="36"/>
      <c r="G75" s="36"/>
      <c r="H75" s="36"/>
      <c r="I75" s="44"/>
      <c r="J75" s="44"/>
      <c r="K75" s="4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6" s="1" customFormat="1" ht="12" customHeight="1">
      <c r="B76" s="25"/>
      <c r="C76" s="36" t="s">
        <v>147</v>
      </c>
      <c r="D76" s="26"/>
      <c r="E76" s="26"/>
      <c r="F76" s="26"/>
      <c r="G76" s="26"/>
      <c r="H76" s="26"/>
      <c r="I76" s="26"/>
      <c r="J76" s="26"/>
      <c r="K76" s="26"/>
      <c r="L76" s="24"/>
    </row>
    <row r="77" s="2" customFormat="1" ht="16.5" customHeight="1">
      <c r="A77" s="42"/>
      <c r="B77" s="43"/>
      <c r="C77" s="44"/>
      <c r="D77" s="44"/>
      <c r="E77" s="174" t="s">
        <v>3593</v>
      </c>
      <c r="F77" s="44"/>
      <c r="G77" s="44"/>
      <c r="H77" s="44"/>
      <c r="I77" s="44"/>
      <c r="J77" s="44"/>
      <c r="K77" s="44"/>
      <c r="L77" s="149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</row>
    <row r="78" s="2" customFormat="1" ht="12" customHeight="1">
      <c r="A78" s="42"/>
      <c r="B78" s="43"/>
      <c r="C78" s="36" t="s">
        <v>2408</v>
      </c>
      <c r="D78" s="44"/>
      <c r="E78" s="44"/>
      <c r="F78" s="44"/>
      <c r="G78" s="44"/>
      <c r="H78" s="44"/>
      <c r="I78" s="44"/>
      <c r="J78" s="44"/>
      <c r="K78" s="44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16.5" customHeight="1">
      <c r="A79" s="42"/>
      <c r="B79" s="43"/>
      <c r="C79" s="44"/>
      <c r="D79" s="44"/>
      <c r="E79" s="73" t="str">
        <f>E11</f>
        <v xml:space="preserve">1.1 - Elektroinstalace  - silnoproud - doplnění 1 bezdotykové otevírání dveří</v>
      </c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6.96" customHeight="1">
      <c r="A80" s="42"/>
      <c r="B80" s="43"/>
      <c r="C80" s="44"/>
      <c r="D80" s="44"/>
      <c r="E80" s="44"/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12" customHeight="1">
      <c r="A81" s="42"/>
      <c r="B81" s="43"/>
      <c r="C81" s="36" t="s">
        <v>20</v>
      </c>
      <c r="D81" s="44"/>
      <c r="E81" s="44"/>
      <c r="F81" s="31" t="str">
        <f>F14</f>
        <v xml:space="preserve"> </v>
      </c>
      <c r="G81" s="44"/>
      <c r="H81" s="44"/>
      <c r="I81" s="36" t="s">
        <v>22</v>
      </c>
      <c r="J81" s="76" t="str">
        <f>IF(J14="","",J14)</f>
        <v>14. 12. 2025</v>
      </c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6.96" customHeight="1">
      <c r="A82" s="42"/>
      <c r="B82" s="43"/>
      <c r="C82" s="44"/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15.15" customHeight="1">
      <c r="A83" s="42"/>
      <c r="B83" s="43"/>
      <c r="C83" s="36" t="s">
        <v>24</v>
      </c>
      <c r="D83" s="44"/>
      <c r="E83" s="44"/>
      <c r="F83" s="31" t="str">
        <f>E17</f>
        <v>Město Bílina, Břežánská 50/4, 418 01 Bílina</v>
      </c>
      <c r="G83" s="44"/>
      <c r="H83" s="44"/>
      <c r="I83" s="36" t="s">
        <v>32</v>
      </c>
      <c r="J83" s="40" t="str">
        <f>E23</f>
        <v xml:space="preserve"> </v>
      </c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5.15" customHeight="1">
      <c r="A84" s="42"/>
      <c r="B84" s="43"/>
      <c r="C84" s="36" t="s">
        <v>30</v>
      </c>
      <c r="D84" s="44"/>
      <c r="E84" s="44"/>
      <c r="F84" s="31" t="str">
        <f>IF(E20="","",E20)</f>
        <v>Vyplň údaj</v>
      </c>
      <c r="G84" s="44"/>
      <c r="H84" s="44"/>
      <c r="I84" s="36" t="s">
        <v>34</v>
      </c>
      <c r="J84" s="40" t="str">
        <f>E26</f>
        <v xml:space="preserve"> </v>
      </c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0.32" customHeight="1">
      <c r="A85" s="42"/>
      <c r="B85" s="43"/>
      <c r="C85" s="44"/>
      <c r="D85" s="44"/>
      <c r="E85" s="44"/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11" customFormat="1" ht="29.28" customHeight="1">
      <c r="A86" s="190"/>
      <c r="B86" s="191"/>
      <c r="C86" s="192" t="s">
        <v>193</v>
      </c>
      <c r="D86" s="193" t="s">
        <v>56</v>
      </c>
      <c r="E86" s="193" t="s">
        <v>52</v>
      </c>
      <c r="F86" s="193" t="s">
        <v>53</v>
      </c>
      <c r="G86" s="193" t="s">
        <v>194</v>
      </c>
      <c r="H86" s="193" t="s">
        <v>195</v>
      </c>
      <c r="I86" s="193" t="s">
        <v>196</v>
      </c>
      <c r="J86" s="193" t="s">
        <v>165</v>
      </c>
      <c r="K86" s="194" t="s">
        <v>197</v>
      </c>
      <c r="L86" s="195"/>
      <c r="M86" s="96" t="s">
        <v>18</v>
      </c>
      <c r="N86" s="97" t="s">
        <v>41</v>
      </c>
      <c r="O86" s="97" t="s">
        <v>198</v>
      </c>
      <c r="P86" s="97" t="s">
        <v>199</v>
      </c>
      <c r="Q86" s="97" t="s">
        <v>200</v>
      </c>
      <c r="R86" s="97" t="s">
        <v>201</v>
      </c>
      <c r="S86" s="97" t="s">
        <v>202</v>
      </c>
      <c r="T86" s="98" t="s">
        <v>203</v>
      </c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</row>
    <row r="87" s="2" customFormat="1" ht="22.8" customHeight="1">
      <c r="A87" s="42"/>
      <c r="B87" s="43"/>
      <c r="C87" s="103" t="s">
        <v>204</v>
      </c>
      <c r="D87" s="44"/>
      <c r="E87" s="44"/>
      <c r="F87" s="44"/>
      <c r="G87" s="44"/>
      <c r="H87" s="44"/>
      <c r="I87" s="44"/>
      <c r="J87" s="196">
        <f>BK87</f>
        <v>0</v>
      </c>
      <c r="K87" s="44"/>
      <c r="L87" s="48"/>
      <c r="M87" s="99"/>
      <c r="N87" s="197"/>
      <c r="O87" s="100"/>
      <c r="P87" s="198">
        <f>P88</f>
        <v>0</v>
      </c>
      <c r="Q87" s="100"/>
      <c r="R87" s="198">
        <f>R88</f>
        <v>0.0083599999999999994</v>
      </c>
      <c r="S87" s="100"/>
      <c r="T87" s="199">
        <f>T88</f>
        <v>0</v>
      </c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T87" s="21" t="s">
        <v>70</v>
      </c>
      <c r="AU87" s="21" t="s">
        <v>166</v>
      </c>
      <c r="BK87" s="200">
        <f>BK88</f>
        <v>0</v>
      </c>
    </row>
    <row r="88" s="12" customFormat="1" ht="25.92" customHeight="1">
      <c r="A88" s="12"/>
      <c r="B88" s="201"/>
      <c r="C88" s="202"/>
      <c r="D88" s="203" t="s">
        <v>70</v>
      </c>
      <c r="E88" s="204" t="s">
        <v>610</v>
      </c>
      <c r="F88" s="204" t="s">
        <v>1527</v>
      </c>
      <c r="G88" s="202"/>
      <c r="H88" s="202"/>
      <c r="I88" s="205"/>
      <c r="J88" s="206">
        <f>BK88</f>
        <v>0</v>
      </c>
      <c r="K88" s="202"/>
      <c r="L88" s="207"/>
      <c r="M88" s="208"/>
      <c r="N88" s="209"/>
      <c r="O88" s="209"/>
      <c r="P88" s="210">
        <f>P89</f>
        <v>0</v>
      </c>
      <c r="Q88" s="209"/>
      <c r="R88" s="210">
        <f>R89</f>
        <v>0.0083599999999999994</v>
      </c>
      <c r="S88" s="209"/>
      <c r="T88" s="211">
        <f>T89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2" t="s">
        <v>80</v>
      </c>
      <c r="AT88" s="213" t="s">
        <v>70</v>
      </c>
      <c r="AU88" s="213" t="s">
        <v>71</v>
      </c>
      <c r="AY88" s="212" t="s">
        <v>207</v>
      </c>
      <c r="BK88" s="214">
        <f>BK89</f>
        <v>0</v>
      </c>
    </row>
    <row r="89" s="12" customFormat="1" ht="22.8" customHeight="1">
      <c r="A89" s="12"/>
      <c r="B89" s="201"/>
      <c r="C89" s="202"/>
      <c r="D89" s="203" t="s">
        <v>70</v>
      </c>
      <c r="E89" s="215" t="s">
        <v>700</v>
      </c>
      <c r="F89" s="215" t="s">
        <v>106</v>
      </c>
      <c r="G89" s="202"/>
      <c r="H89" s="202"/>
      <c r="I89" s="205"/>
      <c r="J89" s="216">
        <f>BK89</f>
        <v>0</v>
      </c>
      <c r="K89" s="202"/>
      <c r="L89" s="207"/>
      <c r="M89" s="208"/>
      <c r="N89" s="209"/>
      <c r="O89" s="209"/>
      <c r="P89" s="210">
        <f>SUM(P90:P112)</f>
        <v>0</v>
      </c>
      <c r="Q89" s="209"/>
      <c r="R89" s="210">
        <f>SUM(R90:R112)</f>
        <v>0.0083599999999999994</v>
      </c>
      <c r="S89" s="209"/>
      <c r="T89" s="211">
        <f>SUM(T90:T112)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2" t="s">
        <v>80</v>
      </c>
      <c r="AT89" s="213" t="s">
        <v>70</v>
      </c>
      <c r="AU89" s="213" t="s">
        <v>76</v>
      </c>
      <c r="AY89" s="212" t="s">
        <v>207</v>
      </c>
      <c r="BK89" s="214">
        <f>SUM(BK90:BK112)</f>
        <v>0</v>
      </c>
    </row>
    <row r="90" s="2" customFormat="1" ht="16.5" customHeight="1">
      <c r="A90" s="42"/>
      <c r="B90" s="43"/>
      <c r="C90" s="217" t="s">
        <v>76</v>
      </c>
      <c r="D90" s="217" t="s">
        <v>211</v>
      </c>
      <c r="E90" s="218" t="s">
        <v>76</v>
      </c>
      <c r="F90" s="219" t="s">
        <v>3977</v>
      </c>
      <c r="G90" s="220" t="s">
        <v>1795</v>
      </c>
      <c r="H90" s="221">
        <v>4</v>
      </c>
      <c r="I90" s="222"/>
      <c r="J90" s="221">
        <f>ROUND(I90*H90,2)</f>
        <v>0</v>
      </c>
      <c r="K90" s="219" t="s">
        <v>18</v>
      </c>
      <c r="L90" s="48"/>
      <c r="M90" s="223" t="s">
        <v>18</v>
      </c>
      <c r="N90" s="224" t="s">
        <v>42</v>
      </c>
      <c r="O90" s="88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R90" s="227" t="s">
        <v>327</v>
      </c>
      <c r="AT90" s="227" t="s">
        <v>211</v>
      </c>
      <c r="AU90" s="227" t="s">
        <v>80</v>
      </c>
      <c r="AY90" s="21" t="s">
        <v>207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21" t="s">
        <v>76</v>
      </c>
      <c r="BK90" s="228">
        <f>ROUND(I90*H90,2)</f>
        <v>0</v>
      </c>
      <c r="BL90" s="21" t="s">
        <v>327</v>
      </c>
      <c r="BM90" s="227" t="s">
        <v>3978</v>
      </c>
    </row>
    <row r="91" s="2" customFormat="1">
      <c r="A91" s="42"/>
      <c r="B91" s="43"/>
      <c r="C91" s="44"/>
      <c r="D91" s="236" t="s">
        <v>653</v>
      </c>
      <c r="E91" s="44"/>
      <c r="F91" s="278" t="s">
        <v>3979</v>
      </c>
      <c r="G91" s="44"/>
      <c r="H91" s="44"/>
      <c r="I91" s="231"/>
      <c r="J91" s="44"/>
      <c r="K91" s="44"/>
      <c r="L91" s="48"/>
      <c r="M91" s="232"/>
      <c r="N91" s="233"/>
      <c r="O91" s="88"/>
      <c r="P91" s="88"/>
      <c r="Q91" s="88"/>
      <c r="R91" s="88"/>
      <c r="S91" s="88"/>
      <c r="T91" s="89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T91" s="21" t="s">
        <v>653</v>
      </c>
      <c r="AU91" s="21" t="s">
        <v>80</v>
      </c>
    </row>
    <row r="92" s="2" customFormat="1" ht="16.5" customHeight="1">
      <c r="A92" s="42"/>
      <c r="B92" s="43"/>
      <c r="C92" s="217" t="s">
        <v>80</v>
      </c>
      <c r="D92" s="217" t="s">
        <v>211</v>
      </c>
      <c r="E92" s="218" t="s">
        <v>80</v>
      </c>
      <c r="F92" s="219" t="s">
        <v>3980</v>
      </c>
      <c r="G92" s="220" t="s">
        <v>1795</v>
      </c>
      <c r="H92" s="221">
        <v>4</v>
      </c>
      <c r="I92" s="222"/>
      <c r="J92" s="221">
        <f>ROUND(I92*H92,2)</f>
        <v>0</v>
      </c>
      <c r="K92" s="219" t="s">
        <v>18</v>
      </c>
      <c r="L92" s="48"/>
      <c r="M92" s="223" t="s">
        <v>18</v>
      </c>
      <c r="N92" s="224" t="s">
        <v>42</v>
      </c>
      <c r="O92" s="88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R92" s="227" t="s">
        <v>327</v>
      </c>
      <c r="AT92" s="227" t="s">
        <v>211</v>
      </c>
      <c r="AU92" s="227" t="s">
        <v>80</v>
      </c>
      <c r="AY92" s="21" t="s">
        <v>207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1" t="s">
        <v>76</v>
      </c>
      <c r="BK92" s="228">
        <f>ROUND(I92*H92,2)</f>
        <v>0</v>
      </c>
      <c r="BL92" s="21" t="s">
        <v>327</v>
      </c>
      <c r="BM92" s="227" t="s">
        <v>3981</v>
      </c>
    </row>
    <row r="93" s="2" customFormat="1">
      <c r="A93" s="42"/>
      <c r="B93" s="43"/>
      <c r="C93" s="44"/>
      <c r="D93" s="236" t="s">
        <v>653</v>
      </c>
      <c r="E93" s="44"/>
      <c r="F93" s="278" t="s">
        <v>3979</v>
      </c>
      <c r="G93" s="44"/>
      <c r="H93" s="44"/>
      <c r="I93" s="231"/>
      <c r="J93" s="44"/>
      <c r="K93" s="44"/>
      <c r="L93" s="48"/>
      <c r="M93" s="232"/>
      <c r="N93" s="233"/>
      <c r="O93" s="88"/>
      <c r="P93" s="88"/>
      <c r="Q93" s="88"/>
      <c r="R93" s="88"/>
      <c r="S93" s="88"/>
      <c r="T93" s="89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T93" s="21" t="s">
        <v>653</v>
      </c>
      <c r="AU93" s="21" t="s">
        <v>80</v>
      </c>
    </row>
    <row r="94" s="2" customFormat="1" ht="16.5" customHeight="1">
      <c r="A94" s="42"/>
      <c r="B94" s="43"/>
      <c r="C94" s="217" t="s">
        <v>83</v>
      </c>
      <c r="D94" s="217" t="s">
        <v>211</v>
      </c>
      <c r="E94" s="218" t="s">
        <v>83</v>
      </c>
      <c r="F94" s="219" t="s">
        <v>3982</v>
      </c>
      <c r="G94" s="220" t="s">
        <v>1795</v>
      </c>
      <c r="H94" s="221">
        <v>8</v>
      </c>
      <c r="I94" s="222"/>
      <c r="J94" s="221">
        <f>ROUND(I94*H94,2)</f>
        <v>0</v>
      </c>
      <c r="K94" s="219" t="s">
        <v>18</v>
      </c>
      <c r="L94" s="48"/>
      <c r="M94" s="223" t="s">
        <v>18</v>
      </c>
      <c r="N94" s="224" t="s">
        <v>42</v>
      </c>
      <c r="O94" s="88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R94" s="227" t="s">
        <v>327</v>
      </c>
      <c r="AT94" s="227" t="s">
        <v>211</v>
      </c>
      <c r="AU94" s="227" t="s">
        <v>80</v>
      </c>
      <c r="AY94" s="21" t="s">
        <v>207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1" t="s">
        <v>76</v>
      </c>
      <c r="BK94" s="228">
        <f>ROUND(I94*H94,2)</f>
        <v>0</v>
      </c>
      <c r="BL94" s="21" t="s">
        <v>327</v>
      </c>
      <c r="BM94" s="227" t="s">
        <v>3983</v>
      </c>
    </row>
    <row r="95" s="2" customFormat="1">
      <c r="A95" s="42"/>
      <c r="B95" s="43"/>
      <c r="C95" s="44"/>
      <c r="D95" s="236" t="s">
        <v>653</v>
      </c>
      <c r="E95" s="44"/>
      <c r="F95" s="278" t="s">
        <v>3979</v>
      </c>
      <c r="G95" s="44"/>
      <c r="H95" s="44"/>
      <c r="I95" s="231"/>
      <c r="J95" s="44"/>
      <c r="K95" s="44"/>
      <c r="L95" s="48"/>
      <c r="M95" s="232"/>
      <c r="N95" s="233"/>
      <c r="O95" s="88"/>
      <c r="P95" s="88"/>
      <c r="Q95" s="88"/>
      <c r="R95" s="88"/>
      <c r="S95" s="88"/>
      <c r="T95" s="89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T95" s="21" t="s">
        <v>653</v>
      </c>
      <c r="AU95" s="21" t="s">
        <v>80</v>
      </c>
    </row>
    <row r="96" s="2" customFormat="1" ht="16.5" customHeight="1">
      <c r="A96" s="42"/>
      <c r="B96" s="43"/>
      <c r="C96" s="217" t="s">
        <v>89</v>
      </c>
      <c r="D96" s="217" t="s">
        <v>211</v>
      </c>
      <c r="E96" s="218" t="s">
        <v>89</v>
      </c>
      <c r="F96" s="219" t="s">
        <v>3984</v>
      </c>
      <c r="G96" s="220" t="s">
        <v>1795</v>
      </c>
      <c r="H96" s="221">
        <v>8</v>
      </c>
      <c r="I96" s="222"/>
      <c r="J96" s="221">
        <f>ROUND(I96*H96,2)</f>
        <v>0</v>
      </c>
      <c r="K96" s="219" t="s">
        <v>18</v>
      </c>
      <c r="L96" s="48"/>
      <c r="M96" s="223" t="s">
        <v>18</v>
      </c>
      <c r="N96" s="224" t="s">
        <v>42</v>
      </c>
      <c r="O96" s="88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R96" s="227" t="s">
        <v>327</v>
      </c>
      <c r="AT96" s="227" t="s">
        <v>211</v>
      </c>
      <c r="AU96" s="227" t="s">
        <v>80</v>
      </c>
      <c r="AY96" s="21" t="s">
        <v>207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1" t="s">
        <v>76</v>
      </c>
      <c r="BK96" s="228">
        <f>ROUND(I96*H96,2)</f>
        <v>0</v>
      </c>
      <c r="BL96" s="21" t="s">
        <v>327</v>
      </c>
      <c r="BM96" s="227" t="s">
        <v>3985</v>
      </c>
    </row>
    <row r="97" s="2" customFormat="1">
      <c r="A97" s="42"/>
      <c r="B97" s="43"/>
      <c r="C97" s="44"/>
      <c r="D97" s="236" t="s">
        <v>653</v>
      </c>
      <c r="E97" s="44"/>
      <c r="F97" s="278" t="s">
        <v>3979</v>
      </c>
      <c r="G97" s="44"/>
      <c r="H97" s="44"/>
      <c r="I97" s="231"/>
      <c r="J97" s="44"/>
      <c r="K97" s="44"/>
      <c r="L97" s="48"/>
      <c r="M97" s="232"/>
      <c r="N97" s="233"/>
      <c r="O97" s="88"/>
      <c r="P97" s="88"/>
      <c r="Q97" s="88"/>
      <c r="R97" s="88"/>
      <c r="S97" s="88"/>
      <c r="T97" s="89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T97" s="21" t="s">
        <v>653</v>
      </c>
      <c r="AU97" s="21" t="s">
        <v>80</v>
      </c>
    </row>
    <row r="98" s="2" customFormat="1" ht="16.5" customHeight="1">
      <c r="A98" s="42"/>
      <c r="B98" s="43"/>
      <c r="C98" s="217" t="s">
        <v>94</v>
      </c>
      <c r="D98" s="217" t="s">
        <v>211</v>
      </c>
      <c r="E98" s="218" t="s">
        <v>94</v>
      </c>
      <c r="F98" s="219" t="s">
        <v>3986</v>
      </c>
      <c r="G98" s="220" t="s">
        <v>1795</v>
      </c>
      <c r="H98" s="221">
        <v>4</v>
      </c>
      <c r="I98" s="222"/>
      <c r="J98" s="221">
        <f>ROUND(I98*H98,2)</f>
        <v>0</v>
      </c>
      <c r="K98" s="219" t="s">
        <v>18</v>
      </c>
      <c r="L98" s="48"/>
      <c r="M98" s="223" t="s">
        <v>18</v>
      </c>
      <c r="N98" s="224" t="s">
        <v>42</v>
      </c>
      <c r="O98" s="88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R98" s="227" t="s">
        <v>327</v>
      </c>
      <c r="AT98" s="227" t="s">
        <v>211</v>
      </c>
      <c r="AU98" s="227" t="s">
        <v>80</v>
      </c>
      <c r="AY98" s="21" t="s">
        <v>207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1" t="s">
        <v>76</v>
      </c>
      <c r="BK98" s="228">
        <f>ROUND(I98*H98,2)</f>
        <v>0</v>
      </c>
      <c r="BL98" s="21" t="s">
        <v>327</v>
      </c>
      <c r="BM98" s="227" t="s">
        <v>3987</v>
      </c>
    </row>
    <row r="99" s="2" customFormat="1">
      <c r="A99" s="42"/>
      <c r="B99" s="43"/>
      <c r="C99" s="44"/>
      <c r="D99" s="236" t="s">
        <v>653</v>
      </c>
      <c r="E99" s="44"/>
      <c r="F99" s="278" t="s">
        <v>3979</v>
      </c>
      <c r="G99" s="44"/>
      <c r="H99" s="44"/>
      <c r="I99" s="231"/>
      <c r="J99" s="44"/>
      <c r="K99" s="44"/>
      <c r="L99" s="48"/>
      <c r="M99" s="232"/>
      <c r="N99" s="233"/>
      <c r="O99" s="88"/>
      <c r="P99" s="88"/>
      <c r="Q99" s="88"/>
      <c r="R99" s="88"/>
      <c r="S99" s="88"/>
      <c r="T99" s="89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T99" s="21" t="s">
        <v>653</v>
      </c>
      <c r="AU99" s="21" t="s">
        <v>80</v>
      </c>
    </row>
    <row r="100" s="2" customFormat="1" ht="16.5" customHeight="1">
      <c r="A100" s="42"/>
      <c r="B100" s="43"/>
      <c r="C100" s="217" t="s">
        <v>103</v>
      </c>
      <c r="D100" s="217" t="s">
        <v>211</v>
      </c>
      <c r="E100" s="218" t="s">
        <v>103</v>
      </c>
      <c r="F100" s="219" t="s">
        <v>3988</v>
      </c>
      <c r="G100" s="220" t="s">
        <v>1795</v>
      </c>
      <c r="H100" s="221">
        <v>4</v>
      </c>
      <c r="I100" s="222"/>
      <c r="J100" s="221">
        <f>ROUND(I100*H100,2)</f>
        <v>0</v>
      </c>
      <c r="K100" s="219" t="s">
        <v>18</v>
      </c>
      <c r="L100" s="48"/>
      <c r="M100" s="223" t="s">
        <v>18</v>
      </c>
      <c r="N100" s="224" t="s">
        <v>42</v>
      </c>
      <c r="O100" s="88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R100" s="227" t="s">
        <v>327</v>
      </c>
      <c r="AT100" s="227" t="s">
        <v>211</v>
      </c>
      <c r="AU100" s="227" t="s">
        <v>80</v>
      </c>
      <c r="AY100" s="21" t="s">
        <v>207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1" t="s">
        <v>76</v>
      </c>
      <c r="BK100" s="228">
        <f>ROUND(I100*H100,2)</f>
        <v>0</v>
      </c>
      <c r="BL100" s="21" t="s">
        <v>327</v>
      </c>
      <c r="BM100" s="227" t="s">
        <v>3989</v>
      </c>
    </row>
    <row r="101" s="2" customFormat="1">
      <c r="A101" s="42"/>
      <c r="B101" s="43"/>
      <c r="C101" s="44"/>
      <c r="D101" s="236" t="s">
        <v>653</v>
      </c>
      <c r="E101" s="44"/>
      <c r="F101" s="278" t="s">
        <v>3979</v>
      </c>
      <c r="G101" s="44"/>
      <c r="H101" s="44"/>
      <c r="I101" s="231"/>
      <c r="J101" s="44"/>
      <c r="K101" s="44"/>
      <c r="L101" s="48"/>
      <c r="M101" s="232"/>
      <c r="N101" s="233"/>
      <c r="O101" s="88"/>
      <c r="P101" s="88"/>
      <c r="Q101" s="88"/>
      <c r="R101" s="88"/>
      <c r="S101" s="88"/>
      <c r="T101" s="89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T101" s="21" t="s">
        <v>653</v>
      </c>
      <c r="AU101" s="21" t="s">
        <v>80</v>
      </c>
    </row>
    <row r="102" s="2" customFormat="1" ht="16.5" customHeight="1">
      <c r="A102" s="42"/>
      <c r="B102" s="43"/>
      <c r="C102" s="217" t="s">
        <v>121</v>
      </c>
      <c r="D102" s="217" t="s">
        <v>211</v>
      </c>
      <c r="E102" s="218" t="s">
        <v>121</v>
      </c>
      <c r="F102" s="219" t="s">
        <v>3990</v>
      </c>
      <c r="G102" s="220" t="s">
        <v>1795</v>
      </c>
      <c r="H102" s="221">
        <v>4</v>
      </c>
      <c r="I102" s="222"/>
      <c r="J102" s="221">
        <f>ROUND(I102*H102,2)</f>
        <v>0</v>
      </c>
      <c r="K102" s="219" t="s">
        <v>18</v>
      </c>
      <c r="L102" s="48"/>
      <c r="M102" s="223" t="s">
        <v>18</v>
      </c>
      <c r="N102" s="224" t="s">
        <v>42</v>
      </c>
      <c r="O102" s="88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R102" s="227" t="s">
        <v>327</v>
      </c>
      <c r="AT102" s="227" t="s">
        <v>211</v>
      </c>
      <c r="AU102" s="227" t="s">
        <v>80</v>
      </c>
      <c r="AY102" s="21" t="s">
        <v>207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1" t="s">
        <v>76</v>
      </c>
      <c r="BK102" s="228">
        <f>ROUND(I102*H102,2)</f>
        <v>0</v>
      </c>
      <c r="BL102" s="21" t="s">
        <v>327</v>
      </c>
      <c r="BM102" s="227" t="s">
        <v>3991</v>
      </c>
    </row>
    <row r="103" s="2" customFormat="1">
      <c r="A103" s="42"/>
      <c r="B103" s="43"/>
      <c r="C103" s="44"/>
      <c r="D103" s="236" t="s">
        <v>653</v>
      </c>
      <c r="E103" s="44"/>
      <c r="F103" s="278" t="s">
        <v>3979</v>
      </c>
      <c r="G103" s="44"/>
      <c r="H103" s="44"/>
      <c r="I103" s="231"/>
      <c r="J103" s="44"/>
      <c r="K103" s="44"/>
      <c r="L103" s="48"/>
      <c r="M103" s="232"/>
      <c r="N103" s="233"/>
      <c r="O103" s="88"/>
      <c r="P103" s="88"/>
      <c r="Q103" s="88"/>
      <c r="R103" s="88"/>
      <c r="S103" s="88"/>
      <c r="T103" s="89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T103" s="21" t="s">
        <v>653</v>
      </c>
      <c r="AU103" s="21" t="s">
        <v>80</v>
      </c>
    </row>
    <row r="104" s="2" customFormat="1" ht="24.15" customHeight="1">
      <c r="A104" s="42"/>
      <c r="B104" s="43"/>
      <c r="C104" s="217" t="s">
        <v>245</v>
      </c>
      <c r="D104" s="217" t="s">
        <v>211</v>
      </c>
      <c r="E104" s="218" t="s">
        <v>3655</v>
      </c>
      <c r="F104" s="219" t="s">
        <v>3656</v>
      </c>
      <c r="G104" s="220" t="s">
        <v>317</v>
      </c>
      <c r="H104" s="221">
        <v>24</v>
      </c>
      <c r="I104" s="222"/>
      <c r="J104" s="221">
        <f>ROUND(I104*H104,2)</f>
        <v>0</v>
      </c>
      <c r="K104" s="219" t="s">
        <v>214</v>
      </c>
      <c r="L104" s="48"/>
      <c r="M104" s="223" t="s">
        <v>18</v>
      </c>
      <c r="N104" s="224" t="s">
        <v>42</v>
      </c>
      <c r="O104" s="88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R104" s="227" t="s">
        <v>327</v>
      </c>
      <c r="AT104" s="227" t="s">
        <v>211</v>
      </c>
      <c r="AU104" s="227" t="s">
        <v>80</v>
      </c>
      <c r="AY104" s="21" t="s">
        <v>207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1" t="s">
        <v>76</v>
      </c>
      <c r="BK104" s="228">
        <f>ROUND(I104*H104,2)</f>
        <v>0</v>
      </c>
      <c r="BL104" s="21" t="s">
        <v>327</v>
      </c>
      <c r="BM104" s="227" t="s">
        <v>3992</v>
      </c>
    </row>
    <row r="105" s="2" customFormat="1">
      <c r="A105" s="42"/>
      <c r="B105" s="43"/>
      <c r="C105" s="44"/>
      <c r="D105" s="229" t="s">
        <v>216</v>
      </c>
      <c r="E105" s="44"/>
      <c r="F105" s="230" t="s">
        <v>3658</v>
      </c>
      <c r="G105" s="44"/>
      <c r="H105" s="44"/>
      <c r="I105" s="231"/>
      <c r="J105" s="44"/>
      <c r="K105" s="44"/>
      <c r="L105" s="48"/>
      <c r="M105" s="232"/>
      <c r="N105" s="233"/>
      <c r="O105" s="88"/>
      <c r="P105" s="88"/>
      <c r="Q105" s="88"/>
      <c r="R105" s="88"/>
      <c r="S105" s="88"/>
      <c r="T105" s="89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T105" s="21" t="s">
        <v>216</v>
      </c>
      <c r="AU105" s="21" t="s">
        <v>80</v>
      </c>
    </row>
    <row r="106" s="2" customFormat="1" ht="24.15" customHeight="1">
      <c r="A106" s="42"/>
      <c r="B106" s="43"/>
      <c r="C106" s="283" t="s">
        <v>291</v>
      </c>
      <c r="D106" s="283" t="s">
        <v>1282</v>
      </c>
      <c r="E106" s="284" t="s">
        <v>3659</v>
      </c>
      <c r="F106" s="285" t="s">
        <v>3660</v>
      </c>
      <c r="G106" s="286" t="s">
        <v>317</v>
      </c>
      <c r="H106" s="287">
        <v>24</v>
      </c>
      <c r="I106" s="288"/>
      <c r="J106" s="287">
        <f>ROUND(I106*H106,2)</f>
        <v>0</v>
      </c>
      <c r="K106" s="285" t="s">
        <v>214</v>
      </c>
      <c r="L106" s="289"/>
      <c r="M106" s="290" t="s">
        <v>18</v>
      </c>
      <c r="N106" s="291" t="s">
        <v>42</v>
      </c>
      <c r="O106" s="88"/>
      <c r="P106" s="225">
        <f>O106*H106</f>
        <v>0</v>
      </c>
      <c r="Q106" s="225">
        <v>0.00011</v>
      </c>
      <c r="R106" s="225">
        <f>Q106*H106</f>
        <v>0.00264</v>
      </c>
      <c r="S106" s="225">
        <v>0</v>
      </c>
      <c r="T106" s="226">
        <f>S106*H106</f>
        <v>0</v>
      </c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R106" s="227" t="s">
        <v>513</v>
      </c>
      <c r="AT106" s="227" t="s">
        <v>1282</v>
      </c>
      <c r="AU106" s="227" t="s">
        <v>80</v>
      </c>
      <c r="AY106" s="21" t="s">
        <v>207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1" t="s">
        <v>76</v>
      </c>
      <c r="BK106" s="228">
        <f>ROUND(I106*H106,2)</f>
        <v>0</v>
      </c>
      <c r="BL106" s="21" t="s">
        <v>327</v>
      </c>
      <c r="BM106" s="227" t="s">
        <v>3993</v>
      </c>
    </row>
    <row r="107" s="2" customFormat="1" ht="24.15" customHeight="1">
      <c r="A107" s="42"/>
      <c r="B107" s="43"/>
      <c r="C107" s="217" t="s">
        <v>297</v>
      </c>
      <c r="D107" s="217" t="s">
        <v>211</v>
      </c>
      <c r="E107" s="218" t="s">
        <v>3662</v>
      </c>
      <c r="F107" s="219" t="s">
        <v>3663</v>
      </c>
      <c r="G107" s="220" t="s">
        <v>317</v>
      </c>
      <c r="H107" s="221">
        <v>44</v>
      </c>
      <c r="I107" s="222"/>
      <c r="J107" s="221">
        <f>ROUND(I107*H107,2)</f>
        <v>0</v>
      </c>
      <c r="K107" s="219" t="s">
        <v>18</v>
      </c>
      <c r="L107" s="48"/>
      <c r="M107" s="223" t="s">
        <v>18</v>
      </c>
      <c r="N107" s="224" t="s">
        <v>42</v>
      </c>
      <c r="O107" s="88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R107" s="227" t="s">
        <v>327</v>
      </c>
      <c r="AT107" s="227" t="s">
        <v>211</v>
      </c>
      <c r="AU107" s="227" t="s">
        <v>80</v>
      </c>
      <c r="AY107" s="21" t="s">
        <v>207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1" t="s">
        <v>76</v>
      </c>
      <c r="BK107" s="228">
        <f>ROUND(I107*H107,2)</f>
        <v>0</v>
      </c>
      <c r="BL107" s="21" t="s">
        <v>327</v>
      </c>
      <c r="BM107" s="227" t="s">
        <v>3994</v>
      </c>
    </row>
    <row r="108" s="2" customFormat="1" ht="24.15" customHeight="1">
      <c r="A108" s="42"/>
      <c r="B108" s="43"/>
      <c r="C108" s="283" t="s">
        <v>8</v>
      </c>
      <c r="D108" s="283" t="s">
        <v>1282</v>
      </c>
      <c r="E108" s="284" t="s">
        <v>3666</v>
      </c>
      <c r="F108" s="285" t="s">
        <v>3667</v>
      </c>
      <c r="G108" s="286" t="s">
        <v>317</v>
      </c>
      <c r="H108" s="287">
        <v>44</v>
      </c>
      <c r="I108" s="288"/>
      <c r="J108" s="287">
        <f>ROUND(I108*H108,2)</f>
        <v>0</v>
      </c>
      <c r="K108" s="285" t="s">
        <v>214</v>
      </c>
      <c r="L108" s="289"/>
      <c r="M108" s="290" t="s">
        <v>18</v>
      </c>
      <c r="N108" s="291" t="s">
        <v>42</v>
      </c>
      <c r="O108" s="88"/>
      <c r="P108" s="225">
        <f>O108*H108</f>
        <v>0</v>
      </c>
      <c r="Q108" s="225">
        <v>0.00012999999999999999</v>
      </c>
      <c r="R108" s="225">
        <f>Q108*H108</f>
        <v>0.0057199999999999994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513</v>
      </c>
      <c r="AT108" s="227" t="s">
        <v>1282</v>
      </c>
      <c r="AU108" s="227" t="s">
        <v>80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327</v>
      </c>
      <c r="BM108" s="227" t="s">
        <v>3995</v>
      </c>
    </row>
    <row r="109" s="2" customFormat="1" ht="16.5" customHeight="1">
      <c r="A109" s="42"/>
      <c r="B109" s="43"/>
      <c r="C109" s="217" t="s">
        <v>309</v>
      </c>
      <c r="D109" s="217" t="s">
        <v>211</v>
      </c>
      <c r="E109" s="218" t="s">
        <v>3996</v>
      </c>
      <c r="F109" s="219" t="s">
        <v>3997</v>
      </c>
      <c r="G109" s="220" t="s">
        <v>732</v>
      </c>
      <c r="H109" s="221">
        <v>1</v>
      </c>
      <c r="I109" s="222"/>
      <c r="J109" s="221">
        <f>ROUND(I109*H109,2)</f>
        <v>0</v>
      </c>
      <c r="K109" s="219" t="s">
        <v>18</v>
      </c>
      <c r="L109" s="48"/>
      <c r="M109" s="223" t="s">
        <v>18</v>
      </c>
      <c r="N109" s="224" t="s">
        <v>42</v>
      </c>
      <c r="O109" s="88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R109" s="227" t="s">
        <v>327</v>
      </c>
      <c r="AT109" s="227" t="s">
        <v>211</v>
      </c>
      <c r="AU109" s="227" t="s">
        <v>80</v>
      </c>
      <c r="AY109" s="21" t="s">
        <v>207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1" t="s">
        <v>76</v>
      </c>
      <c r="BK109" s="228">
        <f>ROUND(I109*H109,2)</f>
        <v>0</v>
      </c>
      <c r="BL109" s="21" t="s">
        <v>327</v>
      </c>
      <c r="BM109" s="227" t="s">
        <v>3998</v>
      </c>
    </row>
    <row r="110" s="2" customFormat="1">
      <c r="A110" s="42"/>
      <c r="B110" s="43"/>
      <c r="C110" s="44"/>
      <c r="D110" s="236" t="s">
        <v>653</v>
      </c>
      <c r="E110" s="44"/>
      <c r="F110" s="278" t="s">
        <v>3979</v>
      </c>
      <c r="G110" s="44"/>
      <c r="H110" s="44"/>
      <c r="I110" s="231"/>
      <c r="J110" s="44"/>
      <c r="K110" s="44"/>
      <c r="L110" s="48"/>
      <c r="M110" s="232"/>
      <c r="N110" s="233"/>
      <c r="O110" s="88"/>
      <c r="P110" s="88"/>
      <c r="Q110" s="88"/>
      <c r="R110" s="88"/>
      <c r="S110" s="88"/>
      <c r="T110" s="89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T110" s="21" t="s">
        <v>653</v>
      </c>
      <c r="AU110" s="21" t="s">
        <v>80</v>
      </c>
    </row>
    <row r="111" s="2" customFormat="1" ht="24.15" customHeight="1">
      <c r="A111" s="42"/>
      <c r="B111" s="43"/>
      <c r="C111" s="217" t="s">
        <v>314</v>
      </c>
      <c r="D111" s="217" t="s">
        <v>211</v>
      </c>
      <c r="E111" s="218" t="s">
        <v>3999</v>
      </c>
      <c r="F111" s="219" t="s">
        <v>4000</v>
      </c>
      <c r="G111" s="220" t="s">
        <v>697</v>
      </c>
      <c r="H111" s="222"/>
      <c r="I111" s="222"/>
      <c r="J111" s="221">
        <f>ROUND(I111*H111,2)</f>
        <v>0</v>
      </c>
      <c r="K111" s="219" t="s">
        <v>214</v>
      </c>
      <c r="L111" s="48"/>
      <c r="M111" s="223" t="s">
        <v>18</v>
      </c>
      <c r="N111" s="224" t="s">
        <v>42</v>
      </c>
      <c r="O111" s="88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R111" s="227" t="s">
        <v>327</v>
      </c>
      <c r="AT111" s="227" t="s">
        <v>211</v>
      </c>
      <c r="AU111" s="227" t="s">
        <v>80</v>
      </c>
      <c r="AY111" s="21" t="s">
        <v>207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1" t="s">
        <v>76</v>
      </c>
      <c r="BK111" s="228">
        <f>ROUND(I111*H111,2)</f>
        <v>0</v>
      </c>
      <c r="BL111" s="21" t="s">
        <v>327</v>
      </c>
      <c r="BM111" s="227" t="s">
        <v>4001</v>
      </c>
    </row>
    <row r="112" s="2" customFormat="1">
      <c r="A112" s="42"/>
      <c r="B112" s="43"/>
      <c r="C112" s="44"/>
      <c r="D112" s="229" t="s">
        <v>216</v>
      </c>
      <c r="E112" s="44"/>
      <c r="F112" s="230" t="s">
        <v>4002</v>
      </c>
      <c r="G112" s="44"/>
      <c r="H112" s="44"/>
      <c r="I112" s="231"/>
      <c r="J112" s="44"/>
      <c r="K112" s="44"/>
      <c r="L112" s="48"/>
      <c r="M112" s="292"/>
      <c r="N112" s="293"/>
      <c r="O112" s="294"/>
      <c r="P112" s="294"/>
      <c r="Q112" s="294"/>
      <c r="R112" s="294"/>
      <c r="S112" s="294"/>
      <c r="T112" s="295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T112" s="21" t="s">
        <v>216</v>
      </c>
      <c r="AU112" s="21" t="s">
        <v>80</v>
      </c>
    </row>
    <row r="113" s="2" customFormat="1" ht="6.96" customHeight="1">
      <c r="A113" s="42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48"/>
      <c r="M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</row>
  </sheetData>
  <sheetProtection sheet="1" autoFilter="0" formatColumns="0" formatRows="0" objects="1" scenarios="1" spinCount="100000" saltValue="VXD1XuJGbTrnHAoCDIVZFg9dtbfjwngHmq3B5jGal6wRc3vyXZaEh+pQEkkJmXbVwgGiZFlcip5RWVyZRqGPJQ==" hashValue="pklukW9Kg+mNWU+hybleHU1pVauPJi9fK9M2/gbUxUPCef6f+FzDIfj2aBaskMjKVyJy79B7cdXd6rtDeJ+9Qw==" algorithmName="SHA-512" password="CC35"/>
  <autoFilter ref="C86:K11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5:H75"/>
    <mergeCell ref="E77:H77"/>
    <mergeCell ref="E79:H79"/>
    <mergeCell ref="L2:V2"/>
  </mergeCells>
  <hyperlinks>
    <hyperlink ref="F105" r:id="rId1" display="https://podminky.urs.cz/item/CS_URS_2025_02/741122011"/>
    <hyperlink ref="F112" r:id="rId2" display="https://podminky.urs.cz/item/CS_URS_2025_02/99874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4003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ROUND(J87,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ROUND((SUM(BE87:BE93)),  2)</f>
        <v>0</v>
      </c>
      <c r="G35" s="42"/>
      <c r="H35" s="42"/>
      <c r="I35" s="162">
        <v>0.20999999999999999</v>
      </c>
      <c r="J35" s="161">
        <f>ROUND(((SUM(BE87:BE93))*I35),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ROUND((SUM(BF87:BF93)),  2)</f>
        <v>0</v>
      </c>
      <c r="G36" s="42"/>
      <c r="H36" s="42"/>
      <c r="I36" s="162">
        <v>0.12</v>
      </c>
      <c r="J36" s="161">
        <f>ROUND(((SUM(BF87:BF93))*I36),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ROUND((SUM(BG87:BG93)),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ROUND((SUM(BH87:BH93)),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ROUND((SUM(BI87:BI93)),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1.2 - Elektroinstalace - silnoproud - doplnění 2 ventilátory a osoušeč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J87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1006</v>
      </c>
      <c r="E64" s="182"/>
      <c r="F64" s="182"/>
      <c r="G64" s="182"/>
      <c r="H64" s="182"/>
      <c r="I64" s="182"/>
      <c r="J64" s="183">
        <f>J88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182</v>
      </c>
      <c r="E65" s="187"/>
      <c r="F65" s="187"/>
      <c r="G65" s="187"/>
      <c r="H65" s="187"/>
      <c r="I65" s="187"/>
      <c r="J65" s="188">
        <f>J89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2"/>
      <c r="B66" s="43"/>
      <c r="C66" s="44"/>
      <c r="D66" s="44"/>
      <c r="E66" s="44"/>
      <c r="F66" s="44"/>
      <c r="G66" s="44"/>
      <c r="H66" s="44"/>
      <c r="I66" s="44"/>
      <c r="J66" s="44"/>
      <c r="K66" s="44"/>
      <c r="L66" s="149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</row>
    <row r="67" s="2" customFormat="1" ht="6.96" customHeight="1">
      <c r="A67" s="42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49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</row>
    <row r="71" s="2" customFormat="1" ht="6.96" customHeight="1">
      <c r="A71" s="42"/>
      <c r="B71" s="65"/>
      <c r="C71" s="66"/>
      <c r="D71" s="66"/>
      <c r="E71" s="66"/>
      <c r="F71" s="66"/>
      <c r="G71" s="66"/>
      <c r="H71" s="66"/>
      <c r="I71" s="66"/>
      <c r="J71" s="66"/>
      <c r="K71" s="66"/>
      <c r="L71" s="149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</row>
    <row r="72" s="2" customFormat="1" ht="24.96" customHeight="1">
      <c r="A72" s="42"/>
      <c r="B72" s="43"/>
      <c r="C72" s="27" t="s">
        <v>192</v>
      </c>
      <c r="D72" s="44"/>
      <c r="E72" s="44"/>
      <c r="F72" s="44"/>
      <c r="G72" s="44"/>
      <c r="H72" s="44"/>
      <c r="I72" s="44"/>
      <c r="J72" s="44"/>
      <c r="K72" s="44"/>
      <c r="L72" s="149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</row>
    <row r="73" s="2" customFormat="1" ht="6.96" customHeight="1">
      <c r="A73" s="42"/>
      <c r="B73" s="43"/>
      <c r="C73" s="44"/>
      <c r="D73" s="44"/>
      <c r="E73" s="44"/>
      <c r="F73" s="44"/>
      <c r="G73" s="44"/>
      <c r="H73" s="44"/>
      <c r="I73" s="44"/>
      <c r="J73" s="44"/>
      <c r="K73" s="4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4" s="2" customFormat="1" ht="12" customHeight="1">
      <c r="A74" s="42"/>
      <c r="B74" s="43"/>
      <c r="C74" s="36" t="s">
        <v>15</v>
      </c>
      <c r="D74" s="44"/>
      <c r="E74" s="44"/>
      <c r="F74" s="44"/>
      <c r="G74" s="44"/>
      <c r="H74" s="44"/>
      <c r="I74" s="44"/>
      <c r="J74" s="44"/>
      <c r="K74" s="4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5" s="2" customFormat="1" ht="16.5" customHeight="1">
      <c r="A75" s="42"/>
      <c r="B75" s="43"/>
      <c r="C75" s="44"/>
      <c r="D75" s="44"/>
      <c r="E75" s="174" t="str">
        <f>E7</f>
        <v>Rekonstrukce rehabilitace v 1.PP budovy B v HNSP v Bílině</v>
      </c>
      <c r="F75" s="36"/>
      <c r="G75" s="36"/>
      <c r="H75" s="36"/>
      <c r="I75" s="44"/>
      <c r="J75" s="44"/>
      <c r="K75" s="4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6" s="1" customFormat="1" ht="12" customHeight="1">
      <c r="B76" s="25"/>
      <c r="C76" s="36" t="s">
        <v>147</v>
      </c>
      <c r="D76" s="26"/>
      <c r="E76" s="26"/>
      <c r="F76" s="26"/>
      <c r="G76" s="26"/>
      <c r="H76" s="26"/>
      <c r="I76" s="26"/>
      <c r="J76" s="26"/>
      <c r="K76" s="26"/>
      <c r="L76" s="24"/>
    </row>
    <row r="77" s="2" customFormat="1" ht="16.5" customHeight="1">
      <c r="A77" s="42"/>
      <c r="B77" s="43"/>
      <c r="C77" s="44"/>
      <c r="D77" s="44"/>
      <c r="E77" s="174" t="s">
        <v>3593</v>
      </c>
      <c r="F77" s="44"/>
      <c r="G77" s="44"/>
      <c r="H77" s="44"/>
      <c r="I77" s="44"/>
      <c r="J77" s="44"/>
      <c r="K77" s="44"/>
      <c r="L77" s="149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</row>
    <row r="78" s="2" customFormat="1" ht="12" customHeight="1">
      <c r="A78" s="42"/>
      <c r="B78" s="43"/>
      <c r="C78" s="36" t="s">
        <v>2408</v>
      </c>
      <c r="D78" s="44"/>
      <c r="E78" s="44"/>
      <c r="F78" s="44"/>
      <c r="G78" s="44"/>
      <c r="H78" s="44"/>
      <c r="I78" s="44"/>
      <c r="J78" s="44"/>
      <c r="K78" s="44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16.5" customHeight="1">
      <c r="A79" s="42"/>
      <c r="B79" s="43"/>
      <c r="C79" s="44"/>
      <c r="D79" s="44"/>
      <c r="E79" s="73" t="str">
        <f>E11</f>
        <v>1.2 - Elektroinstalace - silnoproud - doplnění 2 ventilátory a osoušeč</v>
      </c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6.96" customHeight="1">
      <c r="A80" s="42"/>
      <c r="B80" s="43"/>
      <c r="C80" s="44"/>
      <c r="D80" s="44"/>
      <c r="E80" s="44"/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12" customHeight="1">
      <c r="A81" s="42"/>
      <c r="B81" s="43"/>
      <c r="C81" s="36" t="s">
        <v>20</v>
      </c>
      <c r="D81" s="44"/>
      <c r="E81" s="44"/>
      <c r="F81" s="31" t="str">
        <f>F14</f>
        <v xml:space="preserve"> </v>
      </c>
      <c r="G81" s="44"/>
      <c r="H81" s="44"/>
      <c r="I81" s="36" t="s">
        <v>22</v>
      </c>
      <c r="J81" s="76" t="str">
        <f>IF(J14="","",J14)</f>
        <v>14. 12. 2025</v>
      </c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6.96" customHeight="1">
      <c r="A82" s="42"/>
      <c r="B82" s="43"/>
      <c r="C82" s="44"/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15.15" customHeight="1">
      <c r="A83" s="42"/>
      <c r="B83" s="43"/>
      <c r="C83" s="36" t="s">
        <v>24</v>
      </c>
      <c r="D83" s="44"/>
      <c r="E83" s="44"/>
      <c r="F83" s="31" t="str">
        <f>E17</f>
        <v>Město Bílina, Břežánská 50/4, 418 01 Bílina</v>
      </c>
      <c r="G83" s="44"/>
      <c r="H83" s="44"/>
      <c r="I83" s="36" t="s">
        <v>32</v>
      </c>
      <c r="J83" s="40" t="str">
        <f>E23</f>
        <v xml:space="preserve"> </v>
      </c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5.15" customHeight="1">
      <c r="A84" s="42"/>
      <c r="B84" s="43"/>
      <c r="C84" s="36" t="s">
        <v>30</v>
      </c>
      <c r="D84" s="44"/>
      <c r="E84" s="44"/>
      <c r="F84" s="31" t="str">
        <f>IF(E20="","",E20)</f>
        <v>Vyplň údaj</v>
      </c>
      <c r="G84" s="44"/>
      <c r="H84" s="44"/>
      <c r="I84" s="36" t="s">
        <v>34</v>
      </c>
      <c r="J84" s="40" t="str">
        <f>E26</f>
        <v xml:space="preserve"> </v>
      </c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0.32" customHeight="1">
      <c r="A85" s="42"/>
      <c r="B85" s="43"/>
      <c r="C85" s="44"/>
      <c r="D85" s="44"/>
      <c r="E85" s="44"/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11" customFormat="1" ht="29.28" customHeight="1">
      <c r="A86" s="190"/>
      <c r="B86" s="191"/>
      <c r="C86" s="192" t="s">
        <v>193</v>
      </c>
      <c r="D86" s="193" t="s">
        <v>56</v>
      </c>
      <c r="E86" s="193" t="s">
        <v>52</v>
      </c>
      <c r="F86" s="193" t="s">
        <v>53</v>
      </c>
      <c r="G86" s="193" t="s">
        <v>194</v>
      </c>
      <c r="H86" s="193" t="s">
        <v>195</v>
      </c>
      <c r="I86" s="193" t="s">
        <v>196</v>
      </c>
      <c r="J86" s="193" t="s">
        <v>165</v>
      </c>
      <c r="K86" s="194" t="s">
        <v>197</v>
      </c>
      <c r="L86" s="195"/>
      <c r="M86" s="96" t="s">
        <v>18</v>
      </c>
      <c r="N86" s="97" t="s">
        <v>41</v>
      </c>
      <c r="O86" s="97" t="s">
        <v>198</v>
      </c>
      <c r="P86" s="97" t="s">
        <v>199</v>
      </c>
      <c r="Q86" s="97" t="s">
        <v>200</v>
      </c>
      <c r="R86" s="97" t="s">
        <v>201</v>
      </c>
      <c r="S86" s="97" t="s">
        <v>202</v>
      </c>
      <c r="T86" s="98" t="s">
        <v>203</v>
      </c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</row>
    <row r="87" s="2" customFormat="1" ht="22.8" customHeight="1">
      <c r="A87" s="42"/>
      <c r="B87" s="43"/>
      <c r="C87" s="103" t="s">
        <v>204</v>
      </c>
      <c r="D87" s="44"/>
      <c r="E87" s="44"/>
      <c r="F87" s="44"/>
      <c r="G87" s="44"/>
      <c r="H87" s="44"/>
      <c r="I87" s="44"/>
      <c r="J87" s="196">
        <f>BK87</f>
        <v>0</v>
      </c>
      <c r="K87" s="44"/>
      <c r="L87" s="48"/>
      <c r="M87" s="99"/>
      <c r="N87" s="197"/>
      <c r="O87" s="100"/>
      <c r="P87" s="198">
        <f>P88</f>
        <v>0</v>
      </c>
      <c r="Q87" s="100"/>
      <c r="R87" s="198">
        <f>R88</f>
        <v>0</v>
      </c>
      <c r="S87" s="100"/>
      <c r="T87" s="199">
        <f>T88</f>
        <v>0</v>
      </c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T87" s="21" t="s">
        <v>70</v>
      </c>
      <c r="AU87" s="21" t="s">
        <v>166</v>
      </c>
      <c r="BK87" s="200">
        <f>BK88</f>
        <v>0</v>
      </c>
    </row>
    <row r="88" s="12" customFormat="1" ht="25.92" customHeight="1">
      <c r="A88" s="12"/>
      <c r="B88" s="201"/>
      <c r="C88" s="202"/>
      <c r="D88" s="203" t="s">
        <v>70</v>
      </c>
      <c r="E88" s="204" t="s">
        <v>610</v>
      </c>
      <c r="F88" s="204" t="s">
        <v>1527</v>
      </c>
      <c r="G88" s="202"/>
      <c r="H88" s="202"/>
      <c r="I88" s="205"/>
      <c r="J88" s="206">
        <f>BK88</f>
        <v>0</v>
      </c>
      <c r="K88" s="202"/>
      <c r="L88" s="207"/>
      <c r="M88" s="208"/>
      <c r="N88" s="209"/>
      <c r="O88" s="209"/>
      <c r="P88" s="210">
        <f>P89</f>
        <v>0</v>
      </c>
      <c r="Q88" s="209"/>
      <c r="R88" s="210">
        <f>R89</f>
        <v>0</v>
      </c>
      <c r="S88" s="209"/>
      <c r="T88" s="211">
        <f>T89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2" t="s">
        <v>80</v>
      </c>
      <c r="AT88" s="213" t="s">
        <v>70</v>
      </c>
      <c r="AU88" s="213" t="s">
        <v>71</v>
      </c>
      <c r="AY88" s="212" t="s">
        <v>207</v>
      </c>
      <c r="BK88" s="214">
        <f>BK89</f>
        <v>0</v>
      </c>
    </row>
    <row r="89" s="12" customFormat="1" ht="22.8" customHeight="1">
      <c r="A89" s="12"/>
      <c r="B89" s="201"/>
      <c r="C89" s="202"/>
      <c r="D89" s="203" t="s">
        <v>70</v>
      </c>
      <c r="E89" s="215" t="s">
        <v>700</v>
      </c>
      <c r="F89" s="215" t="s">
        <v>106</v>
      </c>
      <c r="G89" s="202"/>
      <c r="H89" s="202"/>
      <c r="I89" s="205"/>
      <c r="J89" s="216">
        <f>BK89</f>
        <v>0</v>
      </c>
      <c r="K89" s="202"/>
      <c r="L89" s="207"/>
      <c r="M89" s="208"/>
      <c r="N89" s="209"/>
      <c r="O89" s="209"/>
      <c r="P89" s="210">
        <f>SUM(P90:P93)</f>
        <v>0</v>
      </c>
      <c r="Q89" s="209"/>
      <c r="R89" s="210">
        <f>SUM(R90:R93)</f>
        <v>0</v>
      </c>
      <c r="S89" s="209"/>
      <c r="T89" s="211">
        <f>SUM(T90:T93)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2" t="s">
        <v>80</v>
      </c>
      <c r="AT89" s="213" t="s">
        <v>70</v>
      </c>
      <c r="AU89" s="213" t="s">
        <v>76</v>
      </c>
      <c r="AY89" s="212" t="s">
        <v>207</v>
      </c>
      <c r="BK89" s="214">
        <f>SUM(BK90:BK93)</f>
        <v>0</v>
      </c>
    </row>
    <row r="90" s="2" customFormat="1" ht="16.5" customHeight="1">
      <c r="A90" s="42"/>
      <c r="B90" s="43"/>
      <c r="C90" s="217" t="s">
        <v>76</v>
      </c>
      <c r="D90" s="217" t="s">
        <v>211</v>
      </c>
      <c r="E90" s="218" t="s">
        <v>815</v>
      </c>
      <c r="F90" s="219" t="s">
        <v>4004</v>
      </c>
      <c r="G90" s="220" t="s">
        <v>381</v>
      </c>
      <c r="H90" s="221">
        <v>7</v>
      </c>
      <c r="I90" s="222"/>
      <c r="J90" s="221">
        <f>ROUND(I90*H90,2)</f>
        <v>0</v>
      </c>
      <c r="K90" s="219" t="s">
        <v>18</v>
      </c>
      <c r="L90" s="48"/>
      <c r="M90" s="223" t="s">
        <v>18</v>
      </c>
      <c r="N90" s="224" t="s">
        <v>42</v>
      </c>
      <c r="O90" s="88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R90" s="227" t="s">
        <v>327</v>
      </c>
      <c r="AT90" s="227" t="s">
        <v>211</v>
      </c>
      <c r="AU90" s="227" t="s">
        <v>80</v>
      </c>
      <c r="AY90" s="21" t="s">
        <v>207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21" t="s">
        <v>76</v>
      </c>
      <c r="BK90" s="228">
        <f>ROUND(I90*H90,2)</f>
        <v>0</v>
      </c>
      <c r="BL90" s="21" t="s">
        <v>327</v>
      </c>
      <c r="BM90" s="227" t="s">
        <v>4005</v>
      </c>
    </row>
    <row r="91" s="2" customFormat="1">
      <c r="A91" s="42"/>
      <c r="B91" s="43"/>
      <c r="C91" s="44"/>
      <c r="D91" s="236" t="s">
        <v>653</v>
      </c>
      <c r="E91" s="44"/>
      <c r="F91" s="278" t="s">
        <v>4006</v>
      </c>
      <c r="G91" s="44"/>
      <c r="H91" s="44"/>
      <c r="I91" s="231"/>
      <c r="J91" s="44"/>
      <c r="K91" s="44"/>
      <c r="L91" s="48"/>
      <c r="M91" s="232"/>
      <c r="N91" s="233"/>
      <c r="O91" s="88"/>
      <c r="P91" s="88"/>
      <c r="Q91" s="88"/>
      <c r="R91" s="88"/>
      <c r="S91" s="88"/>
      <c r="T91" s="89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T91" s="21" t="s">
        <v>653</v>
      </c>
      <c r="AU91" s="21" t="s">
        <v>80</v>
      </c>
    </row>
    <row r="92" s="2" customFormat="1" ht="16.5" customHeight="1">
      <c r="A92" s="42"/>
      <c r="B92" s="43"/>
      <c r="C92" s="217" t="s">
        <v>80</v>
      </c>
      <c r="D92" s="217" t="s">
        <v>211</v>
      </c>
      <c r="E92" s="218" t="s">
        <v>1507</v>
      </c>
      <c r="F92" s="219" t="s">
        <v>4007</v>
      </c>
      <c r="G92" s="220" t="s">
        <v>381</v>
      </c>
      <c r="H92" s="221">
        <v>9</v>
      </c>
      <c r="I92" s="222"/>
      <c r="J92" s="221">
        <f>ROUND(I92*H92,2)</f>
        <v>0</v>
      </c>
      <c r="K92" s="219" t="s">
        <v>18</v>
      </c>
      <c r="L92" s="48"/>
      <c r="M92" s="223" t="s">
        <v>18</v>
      </c>
      <c r="N92" s="224" t="s">
        <v>42</v>
      </c>
      <c r="O92" s="88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R92" s="227" t="s">
        <v>327</v>
      </c>
      <c r="AT92" s="227" t="s">
        <v>211</v>
      </c>
      <c r="AU92" s="227" t="s">
        <v>80</v>
      </c>
      <c r="AY92" s="21" t="s">
        <v>207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1" t="s">
        <v>76</v>
      </c>
      <c r="BK92" s="228">
        <f>ROUND(I92*H92,2)</f>
        <v>0</v>
      </c>
      <c r="BL92" s="21" t="s">
        <v>327</v>
      </c>
      <c r="BM92" s="227" t="s">
        <v>4008</v>
      </c>
    </row>
    <row r="93" s="2" customFormat="1">
      <c r="A93" s="42"/>
      <c r="B93" s="43"/>
      <c r="C93" s="44"/>
      <c r="D93" s="236" t="s">
        <v>653</v>
      </c>
      <c r="E93" s="44"/>
      <c r="F93" s="278" t="s">
        <v>4009</v>
      </c>
      <c r="G93" s="44"/>
      <c r="H93" s="44"/>
      <c r="I93" s="231"/>
      <c r="J93" s="44"/>
      <c r="K93" s="44"/>
      <c r="L93" s="48"/>
      <c r="M93" s="292"/>
      <c r="N93" s="293"/>
      <c r="O93" s="294"/>
      <c r="P93" s="294"/>
      <c r="Q93" s="294"/>
      <c r="R93" s="294"/>
      <c r="S93" s="294"/>
      <c r="T93" s="295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T93" s="21" t="s">
        <v>653</v>
      </c>
      <c r="AU93" s="21" t="s">
        <v>80</v>
      </c>
    </row>
    <row r="94" s="2" customFormat="1" ht="6.96" customHeight="1">
      <c r="A94" s="42"/>
      <c r="B94" s="63"/>
      <c r="C94" s="64"/>
      <c r="D94" s="64"/>
      <c r="E94" s="64"/>
      <c r="F94" s="64"/>
      <c r="G94" s="64"/>
      <c r="H94" s="64"/>
      <c r="I94" s="64"/>
      <c r="J94" s="64"/>
      <c r="K94" s="64"/>
      <c r="L94" s="48"/>
      <c r="M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</sheetData>
  <sheetProtection sheet="1" autoFilter="0" formatColumns="0" formatRows="0" objects="1" scenarios="1" spinCount="100000" saltValue="vDLOjuR739AipdK7gKI70p8EEy5ce0gcs3z+CkPqZ4iQTD1g362fQOslJB6DSB4+oEtkC7vg1BxtUqA327n88g==" hashValue="5ur6kfqqctvv26ksY1SuTH78o4g2ivVnra1n/vvNNXb6rnR7nEe7Z7z9TRbD3X6g74W8lxQdalKgoRWglPsWDQ==" algorithmName="SHA-512" password="CC35"/>
  <autoFilter ref="C86:K9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5:H75"/>
    <mergeCell ref="E77:H77"/>
    <mergeCell ref="E79:H7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115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4010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ROUND(J107,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ROUND((SUM(BE107:BE316)),  2)</f>
        <v>0</v>
      </c>
      <c r="G35" s="42"/>
      <c r="H35" s="42"/>
      <c r="I35" s="162">
        <v>0.20999999999999999</v>
      </c>
      <c r="J35" s="161">
        <f>ROUND(((SUM(BE107:BE316))*I35),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ROUND((SUM(BF107:BF316)),  2)</f>
        <v>0</v>
      </c>
      <c r="G36" s="42"/>
      <c r="H36" s="42"/>
      <c r="I36" s="162">
        <v>0.12</v>
      </c>
      <c r="J36" s="161">
        <f>ROUND(((SUM(BF107:BF316))*I36),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ROUND((SUM(BG107:BG316)),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ROUND((SUM(BH107:BH316)),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ROUND((SUM(BI107:BI316)),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2 - Elektroinstalace - slaboproud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J107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3164</v>
      </c>
      <c r="E64" s="182"/>
      <c r="F64" s="182"/>
      <c r="G64" s="182"/>
      <c r="H64" s="182"/>
      <c r="I64" s="182"/>
      <c r="J64" s="183">
        <f>J108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168</v>
      </c>
      <c r="E65" s="187"/>
      <c r="F65" s="187"/>
      <c r="G65" s="187"/>
      <c r="H65" s="187"/>
      <c r="I65" s="187"/>
      <c r="J65" s="188">
        <f>J109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169</v>
      </c>
      <c r="E66" s="187"/>
      <c r="F66" s="187"/>
      <c r="G66" s="187"/>
      <c r="H66" s="187"/>
      <c r="I66" s="187"/>
      <c r="J66" s="188">
        <f>J110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1003</v>
      </c>
      <c r="E67" s="187"/>
      <c r="F67" s="187"/>
      <c r="G67" s="187"/>
      <c r="H67" s="187"/>
      <c r="I67" s="187"/>
      <c r="J67" s="188">
        <f>J115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173</v>
      </c>
      <c r="E68" s="187"/>
      <c r="F68" s="187"/>
      <c r="G68" s="187"/>
      <c r="H68" s="187"/>
      <c r="I68" s="187"/>
      <c r="J68" s="188">
        <f>J116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174</v>
      </c>
      <c r="E69" s="187"/>
      <c r="F69" s="187"/>
      <c r="G69" s="187"/>
      <c r="H69" s="187"/>
      <c r="I69" s="187"/>
      <c r="J69" s="188">
        <f>J127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1005</v>
      </c>
      <c r="E70" s="187"/>
      <c r="F70" s="187"/>
      <c r="G70" s="187"/>
      <c r="H70" s="187"/>
      <c r="I70" s="187"/>
      <c r="J70" s="188">
        <f>J143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9"/>
      <c r="C71" s="180"/>
      <c r="D71" s="181" t="s">
        <v>1006</v>
      </c>
      <c r="E71" s="182"/>
      <c r="F71" s="182"/>
      <c r="G71" s="182"/>
      <c r="H71" s="182"/>
      <c r="I71" s="182"/>
      <c r="J71" s="183">
        <f>J146</f>
        <v>0</v>
      </c>
      <c r="K71" s="180"/>
      <c r="L71" s="18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5"/>
      <c r="C72" s="129"/>
      <c r="D72" s="186" t="s">
        <v>183</v>
      </c>
      <c r="E72" s="187"/>
      <c r="F72" s="187"/>
      <c r="G72" s="187"/>
      <c r="H72" s="187"/>
      <c r="I72" s="187"/>
      <c r="J72" s="188">
        <f>J147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85"/>
      <c r="C73" s="129"/>
      <c r="D73" s="186" t="s">
        <v>4011</v>
      </c>
      <c r="E73" s="187"/>
      <c r="F73" s="187"/>
      <c r="G73" s="187"/>
      <c r="H73" s="187"/>
      <c r="I73" s="187"/>
      <c r="J73" s="188">
        <f>J148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4.88" customHeight="1">
      <c r="A74" s="10"/>
      <c r="B74" s="185"/>
      <c r="C74" s="129"/>
      <c r="D74" s="186" t="s">
        <v>4012</v>
      </c>
      <c r="E74" s="187"/>
      <c r="F74" s="187"/>
      <c r="G74" s="187"/>
      <c r="H74" s="187"/>
      <c r="I74" s="187"/>
      <c r="J74" s="188">
        <f>J157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21.84" customHeight="1">
      <c r="A75" s="10"/>
      <c r="B75" s="185"/>
      <c r="C75" s="129"/>
      <c r="D75" s="186" t="s">
        <v>4013</v>
      </c>
      <c r="E75" s="187"/>
      <c r="F75" s="187"/>
      <c r="G75" s="187"/>
      <c r="H75" s="187"/>
      <c r="I75" s="187"/>
      <c r="J75" s="188">
        <f>J188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85"/>
      <c r="C76" s="129"/>
      <c r="D76" s="186" t="s">
        <v>4014</v>
      </c>
      <c r="E76" s="187"/>
      <c r="F76" s="187"/>
      <c r="G76" s="187"/>
      <c r="H76" s="187"/>
      <c r="I76" s="187"/>
      <c r="J76" s="188">
        <f>J231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5"/>
      <c r="C77" s="129"/>
      <c r="D77" s="186" t="s">
        <v>4015</v>
      </c>
      <c r="E77" s="187"/>
      <c r="F77" s="187"/>
      <c r="G77" s="187"/>
      <c r="H77" s="187"/>
      <c r="I77" s="187"/>
      <c r="J77" s="188">
        <f>J233</f>
        <v>0</v>
      </c>
      <c r="K77" s="129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4.88" customHeight="1">
      <c r="A78" s="10"/>
      <c r="B78" s="185"/>
      <c r="C78" s="129"/>
      <c r="D78" s="186" t="s">
        <v>4016</v>
      </c>
      <c r="E78" s="187"/>
      <c r="F78" s="187"/>
      <c r="G78" s="187"/>
      <c r="H78" s="187"/>
      <c r="I78" s="187"/>
      <c r="J78" s="188">
        <f>J237</f>
        <v>0</v>
      </c>
      <c r="K78" s="129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4.88" customHeight="1">
      <c r="A79" s="10"/>
      <c r="B79" s="185"/>
      <c r="C79" s="129"/>
      <c r="D79" s="186" t="s">
        <v>4017</v>
      </c>
      <c r="E79" s="187"/>
      <c r="F79" s="187"/>
      <c r="G79" s="187"/>
      <c r="H79" s="187"/>
      <c r="I79" s="187"/>
      <c r="J79" s="188">
        <f>J277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85"/>
      <c r="C80" s="129"/>
      <c r="D80" s="186" t="s">
        <v>4018</v>
      </c>
      <c r="E80" s="187"/>
      <c r="F80" s="187"/>
      <c r="G80" s="187"/>
      <c r="H80" s="187"/>
      <c r="I80" s="187"/>
      <c r="J80" s="188">
        <f>J294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85"/>
      <c r="C81" s="129"/>
      <c r="D81" s="186" t="s">
        <v>4019</v>
      </c>
      <c r="E81" s="187"/>
      <c r="F81" s="187"/>
      <c r="G81" s="187"/>
      <c r="H81" s="187"/>
      <c r="I81" s="187"/>
      <c r="J81" s="188">
        <f>J307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85"/>
      <c r="C82" s="129"/>
      <c r="D82" s="186" t="s">
        <v>4020</v>
      </c>
      <c r="E82" s="187"/>
      <c r="F82" s="187"/>
      <c r="G82" s="187"/>
      <c r="H82" s="187"/>
      <c r="I82" s="187"/>
      <c r="J82" s="188">
        <f>J309</f>
        <v>0</v>
      </c>
      <c r="K82" s="129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4.88" customHeight="1">
      <c r="A83" s="10"/>
      <c r="B83" s="185"/>
      <c r="C83" s="129"/>
      <c r="D83" s="186" t="s">
        <v>4021</v>
      </c>
      <c r="E83" s="187"/>
      <c r="F83" s="187"/>
      <c r="G83" s="187"/>
      <c r="H83" s="187"/>
      <c r="I83" s="187"/>
      <c r="J83" s="188">
        <f>J311</f>
        <v>0</v>
      </c>
      <c r="K83" s="129"/>
      <c r="L83" s="18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85"/>
      <c r="C84" s="129"/>
      <c r="D84" s="186" t="s">
        <v>4022</v>
      </c>
      <c r="E84" s="187"/>
      <c r="F84" s="187"/>
      <c r="G84" s="187"/>
      <c r="H84" s="187"/>
      <c r="I84" s="187"/>
      <c r="J84" s="188">
        <f>J313</f>
        <v>0</v>
      </c>
      <c r="K84" s="129"/>
      <c r="L84" s="18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4.88" customHeight="1">
      <c r="A85" s="10"/>
      <c r="B85" s="185"/>
      <c r="C85" s="129"/>
      <c r="D85" s="186" t="s">
        <v>4023</v>
      </c>
      <c r="E85" s="187"/>
      <c r="F85" s="187"/>
      <c r="G85" s="187"/>
      <c r="H85" s="187"/>
      <c r="I85" s="187"/>
      <c r="J85" s="188">
        <f>J315</f>
        <v>0</v>
      </c>
      <c r="K85" s="129"/>
      <c r="L85" s="18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2" customFormat="1" ht="21.84" customHeight="1">
      <c r="A86" s="42"/>
      <c r="B86" s="43"/>
      <c r="C86" s="44"/>
      <c r="D86" s="44"/>
      <c r="E86" s="44"/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2" customFormat="1" ht="6.96" customHeight="1">
      <c r="A87" s="42"/>
      <c r="B87" s="63"/>
      <c r="C87" s="64"/>
      <c r="D87" s="64"/>
      <c r="E87" s="64"/>
      <c r="F87" s="64"/>
      <c r="G87" s="64"/>
      <c r="H87" s="64"/>
      <c r="I87" s="64"/>
      <c r="J87" s="64"/>
      <c r="K87" s="6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91" s="2" customFormat="1" ht="6.96" customHeight="1">
      <c r="A91" s="42"/>
      <c r="B91" s="65"/>
      <c r="C91" s="66"/>
      <c r="D91" s="66"/>
      <c r="E91" s="66"/>
      <c r="F91" s="66"/>
      <c r="G91" s="66"/>
      <c r="H91" s="66"/>
      <c r="I91" s="66"/>
      <c r="J91" s="66"/>
      <c r="K91" s="66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24.96" customHeight="1">
      <c r="A92" s="42"/>
      <c r="B92" s="43"/>
      <c r="C92" s="27" t="s">
        <v>192</v>
      </c>
      <c r="D92" s="44"/>
      <c r="E92" s="44"/>
      <c r="F92" s="44"/>
      <c r="G92" s="44"/>
      <c r="H92" s="44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6.96" customHeight="1">
      <c r="A93" s="42"/>
      <c r="B93" s="43"/>
      <c r="C93" s="44"/>
      <c r="D93" s="44"/>
      <c r="E93" s="44"/>
      <c r="F93" s="44"/>
      <c r="G93" s="44"/>
      <c r="H93" s="44"/>
      <c r="I93" s="44"/>
      <c r="J93" s="44"/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2" customFormat="1" ht="12" customHeight="1">
      <c r="A94" s="42"/>
      <c r="B94" s="43"/>
      <c r="C94" s="36" t="s">
        <v>15</v>
      </c>
      <c r="D94" s="44"/>
      <c r="E94" s="44"/>
      <c r="F94" s="44"/>
      <c r="G94" s="44"/>
      <c r="H94" s="44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16.5" customHeight="1">
      <c r="A95" s="42"/>
      <c r="B95" s="43"/>
      <c r="C95" s="44"/>
      <c r="D95" s="44"/>
      <c r="E95" s="174" t="str">
        <f>E7</f>
        <v>Rekonstrukce rehabilitace v 1.PP budovy B v HNSP v Bílině</v>
      </c>
      <c r="F95" s="36"/>
      <c r="G95" s="36"/>
      <c r="H95" s="36"/>
      <c r="I95" s="44"/>
      <c r="J95" s="44"/>
      <c r="K95" s="4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6" s="1" customFormat="1" ht="12" customHeight="1">
      <c r="B96" s="25"/>
      <c r="C96" s="36" t="s">
        <v>147</v>
      </c>
      <c r="D96" s="26"/>
      <c r="E96" s="26"/>
      <c r="F96" s="26"/>
      <c r="G96" s="26"/>
      <c r="H96" s="26"/>
      <c r="I96" s="26"/>
      <c r="J96" s="26"/>
      <c r="K96" s="26"/>
      <c r="L96" s="24"/>
    </row>
    <row r="97" s="2" customFormat="1" ht="16.5" customHeight="1">
      <c r="A97" s="42"/>
      <c r="B97" s="43"/>
      <c r="C97" s="44"/>
      <c r="D97" s="44"/>
      <c r="E97" s="174" t="s">
        <v>3593</v>
      </c>
      <c r="F97" s="44"/>
      <c r="G97" s="44"/>
      <c r="H97" s="44"/>
      <c r="I97" s="44"/>
      <c r="J97" s="44"/>
      <c r="K97" s="44"/>
      <c r="L97" s="149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="2" customFormat="1" ht="12" customHeight="1">
      <c r="A98" s="42"/>
      <c r="B98" s="43"/>
      <c r="C98" s="36" t="s">
        <v>2408</v>
      </c>
      <c r="D98" s="44"/>
      <c r="E98" s="44"/>
      <c r="F98" s="44"/>
      <c r="G98" s="44"/>
      <c r="H98" s="44"/>
      <c r="I98" s="44"/>
      <c r="J98" s="44"/>
      <c r="K98" s="44"/>
      <c r="L98" s="149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</row>
    <row r="99" s="2" customFormat="1" ht="16.5" customHeight="1">
      <c r="A99" s="42"/>
      <c r="B99" s="43"/>
      <c r="C99" s="44"/>
      <c r="D99" s="44"/>
      <c r="E99" s="73" t="str">
        <f>E11</f>
        <v>2 - Elektroinstalace - slaboproud</v>
      </c>
      <c r="F99" s="44"/>
      <c r="G99" s="44"/>
      <c r="H99" s="44"/>
      <c r="I99" s="44"/>
      <c r="J99" s="44"/>
      <c r="K99" s="44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2" customFormat="1" ht="6.96" customHeight="1">
      <c r="A100" s="42"/>
      <c r="B100" s="43"/>
      <c r="C100" s="44"/>
      <c r="D100" s="44"/>
      <c r="E100" s="44"/>
      <c r="F100" s="44"/>
      <c r="G100" s="44"/>
      <c r="H100" s="44"/>
      <c r="I100" s="44"/>
      <c r="J100" s="44"/>
      <c r="K100" s="44"/>
      <c r="L100" s="149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</row>
    <row r="101" s="2" customFormat="1" ht="12" customHeight="1">
      <c r="A101" s="42"/>
      <c r="B101" s="43"/>
      <c r="C101" s="36" t="s">
        <v>20</v>
      </c>
      <c r="D101" s="44"/>
      <c r="E101" s="44"/>
      <c r="F101" s="31" t="str">
        <f>F14</f>
        <v xml:space="preserve"> </v>
      </c>
      <c r="G101" s="44"/>
      <c r="H101" s="44"/>
      <c r="I101" s="36" t="s">
        <v>22</v>
      </c>
      <c r="J101" s="76" t="str">
        <f>IF(J14="","",J14)</f>
        <v>14. 12. 2025</v>
      </c>
      <c r="K101" s="44"/>
      <c r="L101" s="149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</row>
    <row r="102" s="2" customFormat="1" ht="6.96" customHeight="1">
      <c r="A102" s="42"/>
      <c r="B102" s="43"/>
      <c r="C102" s="44"/>
      <c r="D102" s="44"/>
      <c r="E102" s="44"/>
      <c r="F102" s="44"/>
      <c r="G102" s="44"/>
      <c r="H102" s="44"/>
      <c r="I102" s="44"/>
      <c r="J102" s="44"/>
      <c r="K102" s="44"/>
      <c r="L102" s="149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</row>
    <row r="103" s="2" customFormat="1" ht="15.15" customHeight="1">
      <c r="A103" s="42"/>
      <c r="B103" s="43"/>
      <c r="C103" s="36" t="s">
        <v>24</v>
      </c>
      <c r="D103" s="44"/>
      <c r="E103" s="44"/>
      <c r="F103" s="31" t="str">
        <f>E17</f>
        <v>Město Bílina, Břežánská 50/4, 418 01 Bílina</v>
      </c>
      <c r="G103" s="44"/>
      <c r="H103" s="44"/>
      <c r="I103" s="36" t="s">
        <v>32</v>
      </c>
      <c r="J103" s="40" t="str">
        <f>E23</f>
        <v xml:space="preserve"> </v>
      </c>
      <c r="K103" s="44"/>
      <c r="L103" s="149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</row>
    <row r="104" s="2" customFormat="1" ht="15.15" customHeight="1">
      <c r="A104" s="42"/>
      <c r="B104" s="43"/>
      <c r="C104" s="36" t="s">
        <v>30</v>
      </c>
      <c r="D104" s="44"/>
      <c r="E104" s="44"/>
      <c r="F104" s="31" t="str">
        <f>IF(E20="","",E20)</f>
        <v>Vyplň údaj</v>
      </c>
      <c r="G104" s="44"/>
      <c r="H104" s="44"/>
      <c r="I104" s="36" t="s">
        <v>34</v>
      </c>
      <c r="J104" s="40" t="str">
        <f>E26</f>
        <v xml:space="preserve"> </v>
      </c>
      <c r="K104" s="44"/>
      <c r="L104" s="149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</row>
    <row r="105" s="2" customFormat="1" ht="10.32" customHeight="1">
      <c r="A105" s="42"/>
      <c r="B105" s="43"/>
      <c r="C105" s="44"/>
      <c r="D105" s="44"/>
      <c r="E105" s="44"/>
      <c r="F105" s="44"/>
      <c r="G105" s="44"/>
      <c r="H105" s="44"/>
      <c r="I105" s="44"/>
      <c r="J105" s="44"/>
      <c r="K105" s="44"/>
      <c r="L105" s="149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</row>
    <row r="106" s="11" customFormat="1" ht="29.28" customHeight="1">
      <c r="A106" s="190"/>
      <c r="B106" s="191"/>
      <c r="C106" s="192" t="s">
        <v>193</v>
      </c>
      <c r="D106" s="193" t="s">
        <v>56</v>
      </c>
      <c r="E106" s="193" t="s">
        <v>52</v>
      </c>
      <c r="F106" s="193" t="s">
        <v>53</v>
      </c>
      <c r="G106" s="193" t="s">
        <v>194</v>
      </c>
      <c r="H106" s="193" t="s">
        <v>195</v>
      </c>
      <c r="I106" s="193" t="s">
        <v>196</v>
      </c>
      <c r="J106" s="193" t="s">
        <v>165</v>
      </c>
      <c r="K106" s="194" t="s">
        <v>197</v>
      </c>
      <c r="L106" s="195"/>
      <c r="M106" s="96" t="s">
        <v>18</v>
      </c>
      <c r="N106" s="97" t="s">
        <v>41</v>
      </c>
      <c r="O106" s="97" t="s">
        <v>198</v>
      </c>
      <c r="P106" s="97" t="s">
        <v>199</v>
      </c>
      <c r="Q106" s="97" t="s">
        <v>200</v>
      </c>
      <c r="R106" s="97" t="s">
        <v>201</v>
      </c>
      <c r="S106" s="97" t="s">
        <v>202</v>
      </c>
      <c r="T106" s="98" t="s">
        <v>203</v>
      </c>
      <c r="U106" s="190"/>
      <c r="V106" s="190"/>
      <c r="W106" s="190"/>
      <c r="X106" s="190"/>
      <c r="Y106" s="190"/>
      <c r="Z106" s="190"/>
      <c r="AA106" s="190"/>
      <c r="AB106" s="190"/>
      <c r="AC106" s="190"/>
      <c r="AD106" s="190"/>
      <c r="AE106" s="190"/>
    </row>
    <row r="107" s="2" customFormat="1" ht="22.8" customHeight="1">
      <c r="A107" s="42"/>
      <c r="B107" s="43"/>
      <c r="C107" s="103" t="s">
        <v>204</v>
      </c>
      <c r="D107" s="44"/>
      <c r="E107" s="44"/>
      <c r="F107" s="44"/>
      <c r="G107" s="44"/>
      <c r="H107" s="44"/>
      <c r="I107" s="44"/>
      <c r="J107" s="196">
        <f>BK107</f>
        <v>0</v>
      </c>
      <c r="K107" s="44"/>
      <c r="L107" s="48"/>
      <c r="M107" s="99"/>
      <c r="N107" s="197"/>
      <c r="O107" s="100"/>
      <c r="P107" s="198">
        <f>P108+P146</f>
        <v>0</v>
      </c>
      <c r="Q107" s="100"/>
      <c r="R107" s="198">
        <f>R108+R146</f>
        <v>0.27501999999999999</v>
      </c>
      <c r="S107" s="100"/>
      <c r="T107" s="199">
        <f>T108+T146</f>
        <v>0.46719999999999995</v>
      </c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T107" s="21" t="s">
        <v>70</v>
      </c>
      <c r="AU107" s="21" t="s">
        <v>166</v>
      </c>
      <c r="BK107" s="200">
        <f>BK108+BK146</f>
        <v>0</v>
      </c>
    </row>
    <row r="108" s="12" customFormat="1" ht="25.92" customHeight="1">
      <c r="A108" s="12"/>
      <c r="B108" s="201"/>
      <c r="C108" s="202"/>
      <c r="D108" s="203" t="s">
        <v>70</v>
      </c>
      <c r="E108" s="204" t="s">
        <v>205</v>
      </c>
      <c r="F108" s="204" t="s">
        <v>205</v>
      </c>
      <c r="G108" s="202"/>
      <c r="H108" s="202"/>
      <c r="I108" s="205"/>
      <c r="J108" s="206">
        <f>BK108</f>
        <v>0</v>
      </c>
      <c r="K108" s="202"/>
      <c r="L108" s="207"/>
      <c r="M108" s="208"/>
      <c r="N108" s="209"/>
      <c r="O108" s="209"/>
      <c r="P108" s="210">
        <f>P109+P115</f>
        <v>0</v>
      </c>
      <c r="Q108" s="209"/>
      <c r="R108" s="210">
        <f>R109+R115</f>
        <v>0.27501999999999999</v>
      </c>
      <c r="S108" s="209"/>
      <c r="T108" s="211">
        <f>T109+T115</f>
        <v>0.46719999999999995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2" t="s">
        <v>76</v>
      </c>
      <c r="AT108" s="213" t="s">
        <v>70</v>
      </c>
      <c r="AU108" s="213" t="s">
        <v>71</v>
      </c>
      <c r="AY108" s="212" t="s">
        <v>207</v>
      </c>
      <c r="BK108" s="214">
        <f>BK109+BK115</f>
        <v>0</v>
      </c>
    </row>
    <row r="109" s="12" customFormat="1" ht="22.8" customHeight="1">
      <c r="A109" s="12"/>
      <c r="B109" s="201"/>
      <c r="C109" s="202"/>
      <c r="D109" s="203" t="s">
        <v>70</v>
      </c>
      <c r="E109" s="215" t="s">
        <v>103</v>
      </c>
      <c r="F109" s="215" t="s">
        <v>208</v>
      </c>
      <c r="G109" s="202"/>
      <c r="H109" s="202"/>
      <c r="I109" s="205"/>
      <c r="J109" s="216">
        <f>BK109</f>
        <v>0</v>
      </c>
      <c r="K109" s="202"/>
      <c r="L109" s="207"/>
      <c r="M109" s="208"/>
      <c r="N109" s="209"/>
      <c r="O109" s="209"/>
      <c r="P109" s="210">
        <f>P110</f>
        <v>0</v>
      </c>
      <c r="Q109" s="209"/>
      <c r="R109" s="210">
        <f>R110</f>
        <v>0.2472</v>
      </c>
      <c r="S109" s="209"/>
      <c r="T109" s="211">
        <f>T110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2" t="s">
        <v>76</v>
      </c>
      <c r="AT109" s="213" t="s">
        <v>70</v>
      </c>
      <c r="AU109" s="213" t="s">
        <v>76</v>
      </c>
      <c r="AY109" s="212" t="s">
        <v>207</v>
      </c>
      <c r="BK109" s="214">
        <f>BK110</f>
        <v>0</v>
      </c>
    </row>
    <row r="110" s="12" customFormat="1" ht="20.88" customHeight="1">
      <c r="A110" s="12"/>
      <c r="B110" s="201"/>
      <c r="C110" s="202"/>
      <c r="D110" s="203" t="s">
        <v>70</v>
      </c>
      <c r="E110" s="215" t="s">
        <v>209</v>
      </c>
      <c r="F110" s="215" t="s">
        <v>210</v>
      </c>
      <c r="G110" s="202"/>
      <c r="H110" s="202"/>
      <c r="I110" s="205"/>
      <c r="J110" s="216">
        <f>BK110</f>
        <v>0</v>
      </c>
      <c r="K110" s="202"/>
      <c r="L110" s="207"/>
      <c r="M110" s="208"/>
      <c r="N110" s="209"/>
      <c r="O110" s="209"/>
      <c r="P110" s="210">
        <f>SUM(P111:P114)</f>
        <v>0</v>
      </c>
      <c r="Q110" s="209"/>
      <c r="R110" s="210">
        <f>SUM(R111:R114)</f>
        <v>0.2472</v>
      </c>
      <c r="S110" s="209"/>
      <c r="T110" s="211">
        <f>SUM(T111:T114)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2" t="s">
        <v>76</v>
      </c>
      <c r="AT110" s="213" t="s">
        <v>70</v>
      </c>
      <c r="AU110" s="213" t="s">
        <v>80</v>
      </c>
      <c r="AY110" s="212" t="s">
        <v>207</v>
      </c>
      <c r="BK110" s="214">
        <f>SUM(BK111:BK114)</f>
        <v>0</v>
      </c>
    </row>
    <row r="111" s="2" customFormat="1" ht="16.5" customHeight="1">
      <c r="A111" s="42"/>
      <c r="B111" s="43"/>
      <c r="C111" s="217" t="s">
        <v>76</v>
      </c>
      <c r="D111" s="217" t="s">
        <v>211</v>
      </c>
      <c r="E111" s="218" t="s">
        <v>1230</v>
      </c>
      <c r="F111" s="219" t="s">
        <v>1231</v>
      </c>
      <c r="G111" s="220" t="s">
        <v>129</v>
      </c>
      <c r="H111" s="221">
        <v>6</v>
      </c>
      <c r="I111" s="222"/>
      <c r="J111" s="221">
        <f>ROUND(I111*H111,2)</f>
        <v>0</v>
      </c>
      <c r="K111" s="219" t="s">
        <v>214</v>
      </c>
      <c r="L111" s="48"/>
      <c r="M111" s="223" t="s">
        <v>18</v>
      </c>
      <c r="N111" s="224" t="s">
        <v>42</v>
      </c>
      <c r="O111" s="88"/>
      <c r="P111" s="225">
        <f>O111*H111</f>
        <v>0</v>
      </c>
      <c r="Q111" s="225">
        <v>0.041200000000000001</v>
      </c>
      <c r="R111" s="225">
        <f>Q111*H111</f>
        <v>0.2472</v>
      </c>
      <c r="S111" s="225">
        <v>0</v>
      </c>
      <c r="T111" s="226">
        <f>S111*H111</f>
        <v>0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R111" s="227" t="s">
        <v>89</v>
      </c>
      <c r="AT111" s="227" t="s">
        <v>211</v>
      </c>
      <c r="AU111" s="227" t="s">
        <v>83</v>
      </c>
      <c r="AY111" s="21" t="s">
        <v>207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1" t="s">
        <v>76</v>
      </c>
      <c r="BK111" s="228">
        <f>ROUND(I111*H111,2)</f>
        <v>0</v>
      </c>
      <c r="BL111" s="21" t="s">
        <v>89</v>
      </c>
      <c r="BM111" s="227" t="s">
        <v>4024</v>
      </c>
    </row>
    <row r="112" s="2" customFormat="1">
      <c r="A112" s="42"/>
      <c r="B112" s="43"/>
      <c r="C112" s="44"/>
      <c r="D112" s="229" t="s">
        <v>216</v>
      </c>
      <c r="E112" s="44"/>
      <c r="F112" s="230" t="s">
        <v>1233</v>
      </c>
      <c r="G112" s="44"/>
      <c r="H112" s="44"/>
      <c r="I112" s="231"/>
      <c r="J112" s="44"/>
      <c r="K112" s="44"/>
      <c r="L112" s="48"/>
      <c r="M112" s="232"/>
      <c r="N112" s="233"/>
      <c r="O112" s="88"/>
      <c r="P112" s="88"/>
      <c r="Q112" s="88"/>
      <c r="R112" s="88"/>
      <c r="S112" s="88"/>
      <c r="T112" s="89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T112" s="21" t="s">
        <v>216</v>
      </c>
      <c r="AU112" s="21" t="s">
        <v>83</v>
      </c>
    </row>
    <row r="113" s="14" customFormat="1">
      <c r="A113" s="14"/>
      <c r="B113" s="245"/>
      <c r="C113" s="246"/>
      <c r="D113" s="236" t="s">
        <v>218</v>
      </c>
      <c r="E113" s="247" t="s">
        <v>18</v>
      </c>
      <c r="F113" s="248" t="s">
        <v>4025</v>
      </c>
      <c r="G113" s="246"/>
      <c r="H113" s="249">
        <v>6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218</v>
      </c>
      <c r="AU113" s="255" t="s">
        <v>83</v>
      </c>
      <c r="AV113" s="14" t="s">
        <v>80</v>
      </c>
      <c r="AW113" s="14" t="s">
        <v>33</v>
      </c>
      <c r="AX113" s="14" t="s">
        <v>71</v>
      </c>
      <c r="AY113" s="255" t="s">
        <v>207</v>
      </c>
    </row>
    <row r="114" s="16" customFormat="1">
      <c r="A114" s="16"/>
      <c r="B114" s="267"/>
      <c r="C114" s="268"/>
      <c r="D114" s="236" t="s">
        <v>218</v>
      </c>
      <c r="E114" s="269" t="s">
        <v>18</v>
      </c>
      <c r="F114" s="270" t="s">
        <v>244</v>
      </c>
      <c r="G114" s="268"/>
      <c r="H114" s="271">
        <v>6</v>
      </c>
      <c r="I114" s="272"/>
      <c r="J114" s="268"/>
      <c r="K114" s="268"/>
      <c r="L114" s="273"/>
      <c r="M114" s="274"/>
      <c r="N114" s="275"/>
      <c r="O114" s="275"/>
      <c r="P114" s="275"/>
      <c r="Q114" s="275"/>
      <c r="R114" s="275"/>
      <c r="S114" s="275"/>
      <c r="T114" s="27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T114" s="277" t="s">
        <v>218</v>
      </c>
      <c r="AU114" s="277" t="s">
        <v>83</v>
      </c>
      <c r="AV114" s="16" t="s">
        <v>89</v>
      </c>
      <c r="AW114" s="16" t="s">
        <v>33</v>
      </c>
      <c r="AX114" s="16" t="s">
        <v>76</v>
      </c>
      <c r="AY114" s="277" t="s">
        <v>207</v>
      </c>
    </row>
    <row r="115" s="12" customFormat="1" ht="22.8" customHeight="1">
      <c r="A115" s="12"/>
      <c r="B115" s="201"/>
      <c r="C115" s="202"/>
      <c r="D115" s="203" t="s">
        <v>70</v>
      </c>
      <c r="E115" s="215" t="s">
        <v>245</v>
      </c>
      <c r="F115" s="215" t="s">
        <v>1446</v>
      </c>
      <c r="G115" s="202"/>
      <c r="H115" s="202"/>
      <c r="I115" s="205"/>
      <c r="J115" s="216">
        <f>BK115</f>
        <v>0</v>
      </c>
      <c r="K115" s="202"/>
      <c r="L115" s="207"/>
      <c r="M115" s="208"/>
      <c r="N115" s="209"/>
      <c r="O115" s="209"/>
      <c r="P115" s="210">
        <f>P116+P127+P143</f>
        <v>0</v>
      </c>
      <c r="Q115" s="209"/>
      <c r="R115" s="210">
        <f>R116+R127+R143</f>
        <v>0.027820000000000004</v>
      </c>
      <c r="S115" s="209"/>
      <c r="T115" s="211">
        <f>T116+T127+T143</f>
        <v>0.46719999999999995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2" t="s">
        <v>76</v>
      </c>
      <c r="AT115" s="213" t="s">
        <v>70</v>
      </c>
      <c r="AU115" s="213" t="s">
        <v>76</v>
      </c>
      <c r="AY115" s="212" t="s">
        <v>207</v>
      </c>
      <c r="BK115" s="214">
        <f>BK116+BK127+BK143</f>
        <v>0</v>
      </c>
    </row>
    <row r="116" s="12" customFormat="1" ht="20.88" customHeight="1">
      <c r="A116" s="12"/>
      <c r="B116" s="201"/>
      <c r="C116" s="202"/>
      <c r="D116" s="203" t="s">
        <v>70</v>
      </c>
      <c r="E116" s="215" t="s">
        <v>388</v>
      </c>
      <c r="F116" s="215" t="s">
        <v>389</v>
      </c>
      <c r="G116" s="202"/>
      <c r="H116" s="202"/>
      <c r="I116" s="205"/>
      <c r="J116" s="216">
        <f>BK116</f>
        <v>0</v>
      </c>
      <c r="K116" s="202"/>
      <c r="L116" s="207"/>
      <c r="M116" s="208"/>
      <c r="N116" s="209"/>
      <c r="O116" s="209"/>
      <c r="P116" s="210">
        <f>SUM(P117:P126)</f>
        <v>0</v>
      </c>
      <c r="Q116" s="209"/>
      <c r="R116" s="210">
        <f>SUM(R117:R126)</f>
        <v>0.027820000000000004</v>
      </c>
      <c r="S116" s="209"/>
      <c r="T116" s="211">
        <f>SUM(T117:T126)</f>
        <v>0.46719999999999995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12" t="s">
        <v>76</v>
      </c>
      <c r="AT116" s="213" t="s">
        <v>70</v>
      </c>
      <c r="AU116" s="213" t="s">
        <v>80</v>
      </c>
      <c r="AY116" s="212" t="s">
        <v>207</v>
      </c>
      <c r="BK116" s="214">
        <f>SUM(BK117:BK126)</f>
        <v>0</v>
      </c>
    </row>
    <row r="117" s="2" customFormat="1" ht="24.15" customHeight="1">
      <c r="A117" s="42"/>
      <c r="B117" s="43"/>
      <c r="C117" s="217" t="s">
        <v>2093</v>
      </c>
      <c r="D117" s="217" t="s">
        <v>211</v>
      </c>
      <c r="E117" s="218" t="s">
        <v>3602</v>
      </c>
      <c r="F117" s="219" t="s">
        <v>3603</v>
      </c>
      <c r="G117" s="220" t="s">
        <v>317</v>
      </c>
      <c r="H117" s="221">
        <v>32</v>
      </c>
      <c r="I117" s="222"/>
      <c r="J117" s="221">
        <f>ROUND(I117*H117,2)</f>
        <v>0</v>
      </c>
      <c r="K117" s="219" t="s">
        <v>214</v>
      </c>
      <c r="L117" s="48"/>
      <c r="M117" s="223" t="s">
        <v>18</v>
      </c>
      <c r="N117" s="224" t="s">
        <v>42</v>
      </c>
      <c r="O117" s="88"/>
      <c r="P117" s="225">
        <f>O117*H117</f>
        <v>0</v>
      </c>
      <c r="Q117" s="225">
        <v>0.00076000000000000004</v>
      </c>
      <c r="R117" s="225">
        <f>Q117*H117</f>
        <v>0.024320000000000001</v>
      </c>
      <c r="S117" s="225">
        <v>0.0020999999999999999</v>
      </c>
      <c r="T117" s="226">
        <f>S117*H117</f>
        <v>0.067199999999999996</v>
      </c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R117" s="227" t="s">
        <v>89</v>
      </c>
      <c r="AT117" s="227" t="s">
        <v>211</v>
      </c>
      <c r="AU117" s="227" t="s">
        <v>83</v>
      </c>
      <c r="AY117" s="21" t="s">
        <v>207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1" t="s">
        <v>76</v>
      </c>
      <c r="BK117" s="228">
        <f>ROUND(I117*H117,2)</f>
        <v>0</v>
      </c>
      <c r="BL117" s="21" t="s">
        <v>89</v>
      </c>
      <c r="BM117" s="227" t="s">
        <v>4026</v>
      </c>
    </row>
    <row r="118" s="2" customFormat="1">
      <c r="A118" s="42"/>
      <c r="B118" s="43"/>
      <c r="C118" s="44"/>
      <c r="D118" s="229" t="s">
        <v>216</v>
      </c>
      <c r="E118" s="44"/>
      <c r="F118" s="230" t="s">
        <v>3605</v>
      </c>
      <c r="G118" s="44"/>
      <c r="H118" s="44"/>
      <c r="I118" s="231"/>
      <c r="J118" s="44"/>
      <c r="K118" s="44"/>
      <c r="L118" s="48"/>
      <c r="M118" s="232"/>
      <c r="N118" s="233"/>
      <c r="O118" s="88"/>
      <c r="P118" s="88"/>
      <c r="Q118" s="88"/>
      <c r="R118" s="88"/>
      <c r="S118" s="88"/>
      <c r="T118" s="89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T118" s="21" t="s">
        <v>216</v>
      </c>
      <c r="AU118" s="21" t="s">
        <v>83</v>
      </c>
    </row>
    <row r="119" s="13" customFormat="1">
      <c r="A119" s="13"/>
      <c r="B119" s="234"/>
      <c r="C119" s="235"/>
      <c r="D119" s="236" t="s">
        <v>218</v>
      </c>
      <c r="E119" s="237" t="s">
        <v>18</v>
      </c>
      <c r="F119" s="238" t="s">
        <v>4027</v>
      </c>
      <c r="G119" s="235"/>
      <c r="H119" s="237" t="s">
        <v>18</v>
      </c>
      <c r="I119" s="239"/>
      <c r="J119" s="235"/>
      <c r="K119" s="235"/>
      <c r="L119" s="240"/>
      <c r="M119" s="241"/>
      <c r="N119" s="242"/>
      <c r="O119" s="242"/>
      <c r="P119" s="242"/>
      <c r="Q119" s="242"/>
      <c r="R119" s="242"/>
      <c r="S119" s="242"/>
      <c r="T119" s="24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4" t="s">
        <v>218</v>
      </c>
      <c r="AU119" s="244" t="s">
        <v>83</v>
      </c>
      <c r="AV119" s="13" t="s">
        <v>76</v>
      </c>
      <c r="AW119" s="13" t="s">
        <v>33</v>
      </c>
      <c r="AX119" s="13" t="s">
        <v>71</v>
      </c>
      <c r="AY119" s="244" t="s">
        <v>207</v>
      </c>
    </row>
    <row r="120" s="14" customFormat="1">
      <c r="A120" s="14"/>
      <c r="B120" s="245"/>
      <c r="C120" s="246"/>
      <c r="D120" s="236" t="s">
        <v>218</v>
      </c>
      <c r="E120" s="247" t="s">
        <v>18</v>
      </c>
      <c r="F120" s="248" t="s">
        <v>513</v>
      </c>
      <c r="G120" s="246"/>
      <c r="H120" s="249">
        <v>32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218</v>
      </c>
      <c r="AU120" s="255" t="s">
        <v>83</v>
      </c>
      <c r="AV120" s="14" t="s">
        <v>80</v>
      </c>
      <c r="AW120" s="14" t="s">
        <v>33</v>
      </c>
      <c r="AX120" s="14" t="s">
        <v>76</v>
      </c>
      <c r="AY120" s="255" t="s">
        <v>207</v>
      </c>
    </row>
    <row r="121" s="2" customFormat="1" ht="16.5" customHeight="1">
      <c r="A121" s="42"/>
      <c r="B121" s="43"/>
      <c r="C121" s="217" t="s">
        <v>80</v>
      </c>
      <c r="D121" s="217" t="s">
        <v>211</v>
      </c>
      <c r="E121" s="218" t="s">
        <v>3610</v>
      </c>
      <c r="F121" s="219" t="s">
        <v>3611</v>
      </c>
      <c r="G121" s="220" t="s">
        <v>317</v>
      </c>
      <c r="H121" s="221">
        <v>150</v>
      </c>
      <c r="I121" s="222"/>
      <c r="J121" s="221">
        <f>ROUND(I121*H121,2)</f>
        <v>0</v>
      </c>
      <c r="K121" s="219" t="s">
        <v>214</v>
      </c>
      <c r="L121" s="48"/>
      <c r="M121" s="223" t="s">
        <v>18</v>
      </c>
      <c r="N121" s="224" t="s">
        <v>42</v>
      </c>
      <c r="O121" s="88"/>
      <c r="P121" s="225">
        <f>O121*H121</f>
        <v>0</v>
      </c>
      <c r="Q121" s="225">
        <v>1.0000000000000001E-05</v>
      </c>
      <c r="R121" s="225">
        <f>Q121*H121</f>
        <v>0.0015</v>
      </c>
      <c r="S121" s="225">
        <v>0.002</v>
      </c>
      <c r="T121" s="226">
        <f>S121*H121</f>
        <v>0.29999999999999999</v>
      </c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R121" s="227" t="s">
        <v>89</v>
      </c>
      <c r="AT121" s="227" t="s">
        <v>211</v>
      </c>
      <c r="AU121" s="227" t="s">
        <v>83</v>
      </c>
      <c r="AY121" s="21" t="s">
        <v>207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1" t="s">
        <v>76</v>
      </c>
      <c r="BK121" s="228">
        <f>ROUND(I121*H121,2)</f>
        <v>0</v>
      </c>
      <c r="BL121" s="21" t="s">
        <v>89</v>
      </c>
      <c r="BM121" s="227" t="s">
        <v>4028</v>
      </c>
    </row>
    <row r="122" s="2" customFormat="1">
      <c r="A122" s="42"/>
      <c r="B122" s="43"/>
      <c r="C122" s="44"/>
      <c r="D122" s="229" t="s">
        <v>216</v>
      </c>
      <c r="E122" s="44"/>
      <c r="F122" s="230" t="s">
        <v>3613</v>
      </c>
      <c r="G122" s="44"/>
      <c r="H122" s="44"/>
      <c r="I122" s="231"/>
      <c r="J122" s="44"/>
      <c r="K122" s="44"/>
      <c r="L122" s="48"/>
      <c r="M122" s="232"/>
      <c r="N122" s="233"/>
      <c r="O122" s="88"/>
      <c r="P122" s="88"/>
      <c r="Q122" s="88"/>
      <c r="R122" s="88"/>
      <c r="S122" s="88"/>
      <c r="T122" s="89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T122" s="21" t="s">
        <v>216</v>
      </c>
      <c r="AU122" s="21" t="s">
        <v>83</v>
      </c>
    </row>
    <row r="123" s="14" customFormat="1">
      <c r="A123" s="14"/>
      <c r="B123" s="245"/>
      <c r="C123" s="246"/>
      <c r="D123" s="236" t="s">
        <v>218</v>
      </c>
      <c r="E123" s="247" t="s">
        <v>18</v>
      </c>
      <c r="F123" s="248" t="s">
        <v>1875</v>
      </c>
      <c r="G123" s="246"/>
      <c r="H123" s="249">
        <v>150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218</v>
      </c>
      <c r="AU123" s="255" t="s">
        <v>83</v>
      </c>
      <c r="AV123" s="14" t="s">
        <v>80</v>
      </c>
      <c r="AW123" s="14" t="s">
        <v>33</v>
      </c>
      <c r="AX123" s="14" t="s">
        <v>76</v>
      </c>
      <c r="AY123" s="255" t="s">
        <v>207</v>
      </c>
    </row>
    <row r="124" s="2" customFormat="1" ht="21.75" customHeight="1">
      <c r="A124" s="42"/>
      <c r="B124" s="43"/>
      <c r="C124" s="217" t="s">
        <v>83</v>
      </c>
      <c r="D124" s="217" t="s">
        <v>211</v>
      </c>
      <c r="E124" s="218" t="s">
        <v>4029</v>
      </c>
      <c r="F124" s="219" t="s">
        <v>4030</v>
      </c>
      <c r="G124" s="220" t="s">
        <v>317</v>
      </c>
      <c r="H124" s="221">
        <v>50</v>
      </c>
      <c r="I124" s="222"/>
      <c r="J124" s="221">
        <f>ROUND(I124*H124,2)</f>
        <v>0</v>
      </c>
      <c r="K124" s="219" t="s">
        <v>214</v>
      </c>
      <c r="L124" s="48"/>
      <c r="M124" s="223" t="s">
        <v>18</v>
      </c>
      <c r="N124" s="224" t="s">
        <v>42</v>
      </c>
      <c r="O124" s="88"/>
      <c r="P124" s="225">
        <f>O124*H124</f>
        <v>0</v>
      </c>
      <c r="Q124" s="225">
        <v>4.0000000000000003E-05</v>
      </c>
      <c r="R124" s="225">
        <f>Q124*H124</f>
        <v>0.002</v>
      </c>
      <c r="S124" s="225">
        <v>0.002</v>
      </c>
      <c r="T124" s="226">
        <f>S124*H124</f>
        <v>0.10000000000000001</v>
      </c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R124" s="227" t="s">
        <v>89</v>
      </c>
      <c r="AT124" s="227" t="s">
        <v>211</v>
      </c>
      <c r="AU124" s="227" t="s">
        <v>83</v>
      </c>
      <c r="AY124" s="21" t="s">
        <v>207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1" t="s">
        <v>76</v>
      </c>
      <c r="BK124" s="228">
        <f>ROUND(I124*H124,2)</f>
        <v>0</v>
      </c>
      <c r="BL124" s="21" t="s">
        <v>89</v>
      </c>
      <c r="BM124" s="227" t="s">
        <v>4031</v>
      </c>
    </row>
    <row r="125" s="2" customFormat="1">
      <c r="A125" s="42"/>
      <c r="B125" s="43"/>
      <c r="C125" s="44"/>
      <c r="D125" s="229" t="s">
        <v>216</v>
      </c>
      <c r="E125" s="44"/>
      <c r="F125" s="230" t="s">
        <v>4032</v>
      </c>
      <c r="G125" s="44"/>
      <c r="H125" s="44"/>
      <c r="I125" s="231"/>
      <c r="J125" s="44"/>
      <c r="K125" s="44"/>
      <c r="L125" s="48"/>
      <c r="M125" s="232"/>
      <c r="N125" s="233"/>
      <c r="O125" s="88"/>
      <c r="P125" s="88"/>
      <c r="Q125" s="88"/>
      <c r="R125" s="88"/>
      <c r="S125" s="88"/>
      <c r="T125" s="89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T125" s="21" t="s">
        <v>216</v>
      </c>
      <c r="AU125" s="21" t="s">
        <v>83</v>
      </c>
    </row>
    <row r="126" s="14" customFormat="1">
      <c r="A126" s="14"/>
      <c r="B126" s="245"/>
      <c r="C126" s="246"/>
      <c r="D126" s="236" t="s">
        <v>218</v>
      </c>
      <c r="E126" s="247" t="s">
        <v>18</v>
      </c>
      <c r="F126" s="248" t="s">
        <v>649</v>
      </c>
      <c r="G126" s="246"/>
      <c r="H126" s="249">
        <v>50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218</v>
      </c>
      <c r="AU126" s="255" t="s">
        <v>83</v>
      </c>
      <c r="AV126" s="14" t="s">
        <v>80</v>
      </c>
      <c r="AW126" s="14" t="s">
        <v>33</v>
      </c>
      <c r="AX126" s="14" t="s">
        <v>76</v>
      </c>
      <c r="AY126" s="255" t="s">
        <v>207</v>
      </c>
    </row>
    <row r="127" s="12" customFormat="1" ht="20.88" customHeight="1">
      <c r="A127" s="12"/>
      <c r="B127" s="201"/>
      <c r="C127" s="202"/>
      <c r="D127" s="203" t="s">
        <v>70</v>
      </c>
      <c r="E127" s="215" t="s">
        <v>511</v>
      </c>
      <c r="F127" s="215" t="s">
        <v>512</v>
      </c>
      <c r="G127" s="202"/>
      <c r="H127" s="202"/>
      <c r="I127" s="205"/>
      <c r="J127" s="216">
        <f>BK127</f>
        <v>0</v>
      </c>
      <c r="K127" s="202"/>
      <c r="L127" s="207"/>
      <c r="M127" s="208"/>
      <c r="N127" s="209"/>
      <c r="O127" s="209"/>
      <c r="P127" s="210">
        <f>SUM(P128:P142)</f>
        <v>0</v>
      </c>
      <c r="Q127" s="209"/>
      <c r="R127" s="210">
        <f>SUM(R128:R142)</f>
        <v>0</v>
      </c>
      <c r="S127" s="209"/>
      <c r="T127" s="211">
        <f>SUM(T128:T142)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12" t="s">
        <v>76</v>
      </c>
      <c r="AT127" s="213" t="s">
        <v>70</v>
      </c>
      <c r="AU127" s="213" t="s">
        <v>80</v>
      </c>
      <c r="AY127" s="212" t="s">
        <v>207</v>
      </c>
      <c r="BK127" s="214">
        <f>SUM(BK128:BK142)</f>
        <v>0</v>
      </c>
    </row>
    <row r="128" s="2" customFormat="1" ht="24.15" customHeight="1">
      <c r="A128" s="42"/>
      <c r="B128" s="43"/>
      <c r="C128" s="217" t="s">
        <v>89</v>
      </c>
      <c r="D128" s="217" t="s">
        <v>211</v>
      </c>
      <c r="E128" s="218" t="s">
        <v>520</v>
      </c>
      <c r="F128" s="219" t="s">
        <v>521</v>
      </c>
      <c r="G128" s="220" t="s">
        <v>516</v>
      </c>
      <c r="H128" s="221">
        <v>0.46999999999999997</v>
      </c>
      <c r="I128" s="222"/>
      <c r="J128" s="221">
        <f>ROUND(I128*H128,2)</f>
        <v>0</v>
      </c>
      <c r="K128" s="219" t="s">
        <v>214</v>
      </c>
      <c r="L128" s="48"/>
      <c r="M128" s="223" t="s">
        <v>18</v>
      </c>
      <c r="N128" s="224" t="s">
        <v>42</v>
      </c>
      <c r="O128" s="88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R128" s="227" t="s">
        <v>89</v>
      </c>
      <c r="AT128" s="227" t="s">
        <v>211</v>
      </c>
      <c r="AU128" s="227" t="s">
        <v>83</v>
      </c>
      <c r="AY128" s="21" t="s">
        <v>207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1" t="s">
        <v>76</v>
      </c>
      <c r="BK128" s="228">
        <f>ROUND(I128*H128,2)</f>
        <v>0</v>
      </c>
      <c r="BL128" s="21" t="s">
        <v>89</v>
      </c>
      <c r="BM128" s="227" t="s">
        <v>4033</v>
      </c>
    </row>
    <row r="129" s="2" customFormat="1">
      <c r="A129" s="42"/>
      <c r="B129" s="43"/>
      <c r="C129" s="44"/>
      <c r="D129" s="229" t="s">
        <v>216</v>
      </c>
      <c r="E129" s="44"/>
      <c r="F129" s="230" t="s">
        <v>523</v>
      </c>
      <c r="G129" s="44"/>
      <c r="H129" s="44"/>
      <c r="I129" s="231"/>
      <c r="J129" s="44"/>
      <c r="K129" s="44"/>
      <c r="L129" s="48"/>
      <c r="M129" s="232"/>
      <c r="N129" s="233"/>
      <c r="O129" s="88"/>
      <c r="P129" s="88"/>
      <c r="Q129" s="88"/>
      <c r="R129" s="88"/>
      <c r="S129" s="88"/>
      <c r="T129" s="89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T129" s="21" t="s">
        <v>216</v>
      </c>
      <c r="AU129" s="21" t="s">
        <v>83</v>
      </c>
    </row>
    <row r="130" s="2" customFormat="1" ht="37.8" customHeight="1">
      <c r="A130" s="42"/>
      <c r="B130" s="43"/>
      <c r="C130" s="217" t="s">
        <v>94</v>
      </c>
      <c r="D130" s="217" t="s">
        <v>211</v>
      </c>
      <c r="E130" s="218" t="s">
        <v>525</v>
      </c>
      <c r="F130" s="219" t="s">
        <v>526</v>
      </c>
      <c r="G130" s="220" t="s">
        <v>516</v>
      </c>
      <c r="H130" s="221">
        <v>0.93999999999999995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89</v>
      </c>
      <c r="AT130" s="227" t="s">
        <v>211</v>
      </c>
      <c r="AU130" s="227" t="s">
        <v>83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89</v>
      </c>
      <c r="BM130" s="227" t="s">
        <v>4034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528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83</v>
      </c>
    </row>
    <row r="132" s="14" customFormat="1">
      <c r="A132" s="14"/>
      <c r="B132" s="245"/>
      <c r="C132" s="246"/>
      <c r="D132" s="236" t="s">
        <v>218</v>
      </c>
      <c r="E132" s="246"/>
      <c r="F132" s="248" t="s">
        <v>4035</v>
      </c>
      <c r="G132" s="246"/>
      <c r="H132" s="249">
        <v>0.93999999999999995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218</v>
      </c>
      <c r="AU132" s="255" t="s">
        <v>83</v>
      </c>
      <c r="AV132" s="14" t="s">
        <v>80</v>
      </c>
      <c r="AW132" s="14" t="s">
        <v>4</v>
      </c>
      <c r="AX132" s="14" t="s">
        <v>76</v>
      </c>
      <c r="AY132" s="255" t="s">
        <v>207</v>
      </c>
    </row>
    <row r="133" s="2" customFormat="1" ht="21.75" customHeight="1">
      <c r="A133" s="42"/>
      <c r="B133" s="43"/>
      <c r="C133" s="217" t="s">
        <v>103</v>
      </c>
      <c r="D133" s="217" t="s">
        <v>211</v>
      </c>
      <c r="E133" s="218" t="s">
        <v>530</v>
      </c>
      <c r="F133" s="219" t="s">
        <v>531</v>
      </c>
      <c r="G133" s="220" t="s">
        <v>516</v>
      </c>
      <c r="H133" s="221">
        <v>0.46999999999999997</v>
      </c>
      <c r="I133" s="222"/>
      <c r="J133" s="221">
        <f>ROUND(I133*H133,2)</f>
        <v>0</v>
      </c>
      <c r="K133" s="219" t="s">
        <v>214</v>
      </c>
      <c r="L133" s="48"/>
      <c r="M133" s="223" t="s">
        <v>18</v>
      </c>
      <c r="N133" s="224" t="s">
        <v>42</v>
      </c>
      <c r="O133" s="88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R133" s="227" t="s">
        <v>89</v>
      </c>
      <c r="AT133" s="227" t="s">
        <v>211</v>
      </c>
      <c r="AU133" s="227" t="s">
        <v>83</v>
      </c>
      <c r="AY133" s="21" t="s">
        <v>207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1" t="s">
        <v>76</v>
      </c>
      <c r="BK133" s="228">
        <f>ROUND(I133*H133,2)</f>
        <v>0</v>
      </c>
      <c r="BL133" s="21" t="s">
        <v>89</v>
      </c>
      <c r="BM133" s="227" t="s">
        <v>4036</v>
      </c>
    </row>
    <row r="134" s="2" customFormat="1">
      <c r="A134" s="42"/>
      <c r="B134" s="43"/>
      <c r="C134" s="44"/>
      <c r="D134" s="229" t="s">
        <v>216</v>
      </c>
      <c r="E134" s="44"/>
      <c r="F134" s="230" t="s">
        <v>533</v>
      </c>
      <c r="G134" s="44"/>
      <c r="H134" s="44"/>
      <c r="I134" s="231"/>
      <c r="J134" s="44"/>
      <c r="K134" s="44"/>
      <c r="L134" s="48"/>
      <c r="M134" s="232"/>
      <c r="N134" s="233"/>
      <c r="O134" s="88"/>
      <c r="P134" s="88"/>
      <c r="Q134" s="88"/>
      <c r="R134" s="88"/>
      <c r="S134" s="88"/>
      <c r="T134" s="89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T134" s="21" t="s">
        <v>216</v>
      </c>
      <c r="AU134" s="21" t="s">
        <v>83</v>
      </c>
    </row>
    <row r="135" s="2" customFormat="1" ht="24.15" customHeight="1">
      <c r="A135" s="42"/>
      <c r="B135" s="43"/>
      <c r="C135" s="217" t="s">
        <v>121</v>
      </c>
      <c r="D135" s="217" t="s">
        <v>211</v>
      </c>
      <c r="E135" s="218" t="s">
        <v>535</v>
      </c>
      <c r="F135" s="219" t="s">
        <v>536</v>
      </c>
      <c r="G135" s="220" t="s">
        <v>516</v>
      </c>
      <c r="H135" s="221">
        <v>9.4000000000000004</v>
      </c>
      <c r="I135" s="222"/>
      <c r="J135" s="221">
        <f>ROUND(I135*H135,2)</f>
        <v>0</v>
      </c>
      <c r="K135" s="219" t="s">
        <v>214</v>
      </c>
      <c r="L135" s="48"/>
      <c r="M135" s="223" t="s">
        <v>18</v>
      </c>
      <c r="N135" s="224" t="s">
        <v>42</v>
      </c>
      <c r="O135" s="88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R135" s="227" t="s">
        <v>89</v>
      </c>
      <c r="AT135" s="227" t="s">
        <v>211</v>
      </c>
      <c r="AU135" s="227" t="s">
        <v>83</v>
      </c>
      <c r="AY135" s="21" t="s">
        <v>207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1" t="s">
        <v>76</v>
      </c>
      <c r="BK135" s="228">
        <f>ROUND(I135*H135,2)</f>
        <v>0</v>
      </c>
      <c r="BL135" s="21" t="s">
        <v>89</v>
      </c>
      <c r="BM135" s="227" t="s">
        <v>4037</v>
      </c>
    </row>
    <row r="136" s="2" customFormat="1">
      <c r="A136" s="42"/>
      <c r="B136" s="43"/>
      <c r="C136" s="44"/>
      <c r="D136" s="229" t="s">
        <v>216</v>
      </c>
      <c r="E136" s="44"/>
      <c r="F136" s="230" t="s">
        <v>538</v>
      </c>
      <c r="G136" s="44"/>
      <c r="H136" s="44"/>
      <c r="I136" s="231"/>
      <c r="J136" s="44"/>
      <c r="K136" s="44"/>
      <c r="L136" s="48"/>
      <c r="M136" s="232"/>
      <c r="N136" s="233"/>
      <c r="O136" s="88"/>
      <c r="P136" s="88"/>
      <c r="Q136" s="88"/>
      <c r="R136" s="88"/>
      <c r="S136" s="88"/>
      <c r="T136" s="89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T136" s="21" t="s">
        <v>216</v>
      </c>
      <c r="AU136" s="21" t="s">
        <v>83</v>
      </c>
    </row>
    <row r="137" s="14" customFormat="1">
      <c r="A137" s="14"/>
      <c r="B137" s="245"/>
      <c r="C137" s="246"/>
      <c r="D137" s="236" t="s">
        <v>218</v>
      </c>
      <c r="E137" s="246"/>
      <c r="F137" s="248" t="s">
        <v>4038</v>
      </c>
      <c r="G137" s="246"/>
      <c r="H137" s="249">
        <v>9.4000000000000004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218</v>
      </c>
      <c r="AU137" s="255" t="s">
        <v>83</v>
      </c>
      <c r="AV137" s="14" t="s">
        <v>80</v>
      </c>
      <c r="AW137" s="14" t="s">
        <v>4</v>
      </c>
      <c r="AX137" s="14" t="s">
        <v>76</v>
      </c>
      <c r="AY137" s="255" t="s">
        <v>207</v>
      </c>
    </row>
    <row r="138" s="2" customFormat="1" ht="24.15" customHeight="1">
      <c r="A138" s="42"/>
      <c r="B138" s="43"/>
      <c r="C138" s="217" t="s">
        <v>124</v>
      </c>
      <c r="D138" s="217" t="s">
        <v>211</v>
      </c>
      <c r="E138" s="218" t="s">
        <v>541</v>
      </c>
      <c r="F138" s="219" t="s">
        <v>542</v>
      </c>
      <c r="G138" s="220" t="s">
        <v>516</v>
      </c>
      <c r="H138" s="221">
        <v>2.1400000000000001</v>
      </c>
      <c r="I138" s="222"/>
      <c r="J138" s="221">
        <f>ROUND(I138*H138,2)</f>
        <v>0</v>
      </c>
      <c r="K138" s="219" t="s">
        <v>214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89</v>
      </c>
      <c r="AT138" s="227" t="s">
        <v>211</v>
      </c>
      <c r="AU138" s="227" t="s">
        <v>83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89</v>
      </c>
      <c r="BM138" s="227" t="s">
        <v>4039</v>
      </c>
    </row>
    <row r="139" s="2" customFormat="1">
      <c r="A139" s="42"/>
      <c r="B139" s="43"/>
      <c r="C139" s="44"/>
      <c r="D139" s="229" t="s">
        <v>216</v>
      </c>
      <c r="E139" s="44"/>
      <c r="F139" s="230" t="s">
        <v>544</v>
      </c>
      <c r="G139" s="44"/>
      <c r="H139" s="44"/>
      <c r="I139" s="231"/>
      <c r="J139" s="44"/>
      <c r="K139" s="44"/>
      <c r="L139" s="48"/>
      <c r="M139" s="232"/>
      <c r="N139" s="233"/>
      <c r="O139" s="88"/>
      <c r="P139" s="88"/>
      <c r="Q139" s="88"/>
      <c r="R139" s="88"/>
      <c r="S139" s="88"/>
      <c r="T139" s="89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T139" s="21" t="s">
        <v>216</v>
      </c>
      <c r="AU139" s="21" t="s">
        <v>83</v>
      </c>
    </row>
    <row r="140" s="14" customFormat="1">
      <c r="A140" s="14"/>
      <c r="B140" s="245"/>
      <c r="C140" s="246"/>
      <c r="D140" s="236" t="s">
        <v>218</v>
      </c>
      <c r="E140" s="247" t="s">
        <v>18</v>
      </c>
      <c r="F140" s="248" t="s">
        <v>2932</v>
      </c>
      <c r="G140" s="246"/>
      <c r="H140" s="249">
        <v>2.2799999999999998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218</v>
      </c>
      <c r="AU140" s="255" t="s">
        <v>83</v>
      </c>
      <c r="AV140" s="14" t="s">
        <v>80</v>
      </c>
      <c r="AW140" s="14" t="s">
        <v>33</v>
      </c>
      <c r="AX140" s="14" t="s">
        <v>71</v>
      </c>
      <c r="AY140" s="255" t="s">
        <v>207</v>
      </c>
    </row>
    <row r="141" s="14" customFormat="1">
      <c r="A141" s="14"/>
      <c r="B141" s="245"/>
      <c r="C141" s="246"/>
      <c r="D141" s="236" t="s">
        <v>218</v>
      </c>
      <c r="E141" s="247" t="s">
        <v>18</v>
      </c>
      <c r="F141" s="248" t="s">
        <v>2933</v>
      </c>
      <c r="G141" s="246"/>
      <c r="H141" s="249">
        <v>-0.14000000000000001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218</v>
      </c>
      <c r="AU141" s="255" t="s">
        <v>83</v>
      </c>
      <c r="AV141" s="14" t="s">
        <v>80</v>
      </c>
      <c r="AW141" s="14" t="s">
        <v>33</v>
      </c>
      <c r="AX141" s="14" t="s">
        <v>71</v>
      </c>
      <c r="AY141" s="255" t="s">
        <v>207</v>
      </c>
    </row>
    <row r="142" s="16" customFormat="1">
      <c r="A142" s="16"/>
      <c r="B142" s="267"/>
      <c r="C142" s="268"/>
      <c r="D142" s="236" t="s">
        <v>218</v>
      </c>
      <c r="E142" s="269" t="s">
        <v>18</v>
      </c>
      <c r="F142" s="270" t="s">
        <v>244</v>
      </c>
      <c r="G142" s="268"/>
      <c r="H142" s="271">
        <v>2.1400000000000001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T142" s="277" t="s">
        <v>218</v>
      </c>
      <c r="AU142" s="277" t="s">
        <v>83</v>
      </c>
      <c r="AV142" s="16" t="s">
        <v>89</v>
      </c>
      <c r="AW142" s="16" t="s">
        <v>33</v>
      </c>
      <c r="AX142" s="16" t="s">
        <v>76</v>
      </c>
      <c r="AY142" s="277" t="s">
        <v>207</v>
      </c>
    </row>
    <row r="143" s="12" customFormat="1" ht="20.88" customHeight="1">
      <c r="A143" s="12"/>
      <c r="B143" s="201"/>
      <c r="C143" s="202"/>
      <c r="D143" s="203" t="s">
        <v>70</v>
      </c>
      <c r="E143" s="215" t="s">
        <v>603</v>
      </c>
      <c r="F143" s="215" t="s">
        <v>1519</v>
      </c>
      <c r="G143" s="202"/>
      <c r="H143" s="202"/>
      <c r="I143" s="205"/>
      <c r="J143" s="216">
        <f>BK143</f>
        <v>0</v>
      </c>
      <c r="K143" s="202"/>
      <c r="L143" s="207"/>
      <c r="M143" s="208"/>
      <c r="N143" s="209"/>
      <c r="O143" s="209"/>
      <c r="P143" s="210">
        <f>SUM(P144:P145)</f>
        <v>0</v>
      </c>
      <c r="Q143" s="209"/>
      <c r="R143" s="210">
        <f>SUM(R144:R145)</f>
        <v>0</v>
      </c>
      <c r="S143" s="209"/>
      <c r="T143" s="211">
        <f>SUM(T144:T145)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2" t="s">
        <v>76</v>
      </c>
      <c r="AT143" s="213" t="s">
        <v>70</v>
      </c>
      <c r="AU143" s="213" t="s">
        <v>80</v>
      </c>
      <c r="AY143" s="212" t="s">
        <v>207</v>
      </c>
      <c r="BK143" s="214">
        <f>SUM(BK144:BK145)</f>
        <v>0</v>
      </c>
    </row>
    <row r="144" s="2" customFormat="1" ht="33" customHeight="1">
      <c r="A144" s="42"/>
      <c r="B144" s="43"/>
      <c r="C144" s="217" t="s">
        <v>245</v>
      </c>
      <c r="D144" s="217" t="s">
        <v>211</v>
      </c>
      <c r="E144" s="218" t="s">
        <v>606</v>
      </c>
      <c r="F144" s="219" t="s">
        <v>607</v>
      </c>
      <c r="G144" s="220" t="s">
        <v>516</v>
      </c>
      <c r="H144" s="221">
        <v>0.28000000000000003</v>
      </c>
      <c r="I144" s="222"/>
      <c r="J144" s="221">
        <f>ROUND(I144*H144,2)</f>
        <v>0</v>
      </c>
      <c r="K144" s="219" t="s">
        <v>214</v>
      </c>
      <c r="L144" s="48"/>
      <c r="M144" s="223" t="s">
        <v>18</v>
      </c>
      <c r="N144" s="224" t="s">
        <v>42</v>
      </c>
      <c r="O144" s="88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R144" s="227" t="s">
        <v>89</v>
      </c>
      <c r="AT144" s="227" t="s">
        <v>211</v>
      </c>
      <c r="AU144" s="227" t="s">
        <v>83</v>
      </c>
      <c r="AY144" s="21" t="s">
        <v>207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1" t="s">
        <v>76</v>
      </c>
      <c r="BK144" s="228">
        <f>ROUND(I144*H144,2)</f>
        <v>0</v>
      </c>
      <c r="BL144" s="21" t="s">
        <v>89</v>
      </c>
      <c r="BM144" s="227" t="s">
        <v>4040</v>
      </c>
    </row>
    <row r="145" s="2" customFormat="1">
      <c r="A145" s="42"/>
      <c r="B145" s="43"/>
      <c r="C145" s="44"/>
      <c r="D145" s="229" t="s">
        <v>216</v>
      </c>
      <c r="E145" s="44"/>
      <c r="F145" s="230" t="s">
        <v>609</v>
      </c>
      <c r="G145" s="44"/>
      <c r="H145" s="44"/>
      <c r="I145" s="231"/>
      <c r="J145" s="44"/>
      <c r="K145" s="44"/>
      <c r="L145" s="48"/>
      <c r="M145" s="232"/>
      <c r="N145" s="233"/>
      <c r="O145" s="88"/>
      <c r="P145" s="88"/>
      <c r="Q145" s="88"/>
      <c r="R145" s="88"/>
      <c r="S145" s="88"/>
      <c r="T145" s="89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T145" s="21" t="s">
        <v>216</v>
      </c>
      <c r="AU145" s="21" t="s">
        <v>83</v>
      </c>
    </row>
    <row r="146" s="12" customFormat="1" ht="25.92" customHeight="1">
      <c r="A146" s="12"/>
      <c r="B146" s="201"/>
      <c r="C146" s="202"/>
      <c r="D146" s="203" t="s">
        <v>70</v>
      </c>
      <c r="E146" s="204" t="s">
        <v>610</v>
      </c>
      <c r="F146" s="204" t="s">
        <v>1527</v>
      </c>
      <c r="G146" s="202"/>
      <c r="H146" s="202"/>
      <c r="I146" s="205"/>
      <c r="J146" s="206">
        <f>BK146</f>
        <v>0</v>
      </c>
      <c r="K146" s="202"/>
      <c r="L146" s="207"/>
      <c r="M146" s="208"/>
      <c r="N146" s="209"/>
      <c r="O146" s="209"/>
      <c r="P146" s="210">
        <f>P147</f>
        <v>0</v>
      </c>
      <c r="Q146" s="209"/>
      <c r="R146" s="210">
        <f>R147</f>
        <v>0</v>
      </c>
      <c r="S146" s="209"/>
      <c r="T146" s="211">
        <f>T147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2" t="s">
        <v>80</v>
      </c>
      <c r="AT146" s="213" t="s">
        <v>70</v>
      </c>
      <c r="AU146" s="213" t="s">
        <v>71</v>
      </c>
      <c r="AY146" s="212" t="s">
        <v>207</v>
      </c>
      <c r="BK146" s="214">
        <f>BK147</f>
        <v>0</v>
      </c>
    </row>
    <row r="147" s="12" customFormat="1" ht="22.8" customHeight="1">
      <c r="A147" s="12"/>
      <c r="B147" s="201"/>
      <c r="C147" s="202"/>
      <c r="D147" s="203" t="s">
        <v>70</v>
      </c>
      <c r="E147" s="215" t="s">
        <v>706</v>
      </c>
      <c r="F147" s="215" t="s">
        <v>114</v>
      </c>
      <c r="G147" s="202"/>
      <c r="H147" s="202"/>
      <c r="I147" s="205"/>
      <c r="J147" s="216">
        <f>BK147</f>
        <v>0</v>
      </c>
      <c r="K147" s="202"/>
      <c r="L147" s="207"/>
      <c r="M147" s="208"/>
      <c r="N147" s="209"/>
      <c r="O147" s="209"/>
      <c r="P147" s="210">
        <f>P148+P157+P231+P233+P237+P277+P294+P307+P309+P311+P313+P315</f>
        <v>0</v>
      </c>
      <c r="Q147" s="209"/>
      <c r="R147" s="210">
        <f>R148+R157+R231+R233+R237+R277+R294+R307+R309+R311+R313+R315</f>
        <v>0</v>
      </c>
      <c r="S147" s="209"/>
      <c r="T147" s="211">
        <f>T148+T157+T231+T233+T237+T277+T294+T307+T309+T311+T313+T315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2" t="s">
        <v>80</v>
      </c>
      <c r="AT147" s="213" t="s">
        <v>70</v>
      </c>
      <c r="AU147" s="213" t="s">
        <v>76</v>
      </c>
      <c r="AY147" s="212" t="s">
        <v>207</v>
      </c>
      <c r="BK147" s="214">
        <f>BK148+BK157+BK231+BK233+BK237+BK277+BK294+BK307+BK309+BK311+BK313+BK315</f>
        <v>0</v>
      </c>
    </row>
    <row r="148" s="12" customFormat="1" ht="20.88" customHeight="1">
      <c r="A148" s="12"/>
      <c r="B148" s="201"/>
      <c r="C148" s="202"/>
      <c r="D148" s="203" t="s">
        <v>70</v>
      </c>
      <c r="E148" s="215" t="s">
        <v>4041</v>
      </c>
      <c r="F148" s="215" t="s">
        <v>4042</v>
      </c>
      <c r="G148" s="202"/>
      <c r="H148" s="202"/>
      <c r="I148" s="205"/>
      <c r="J148" s="216">
        <f>BK148</f>
        <v>0</v>
      </c>
      <c r="K148" s="202"/>
      <c r="L148" s="207"/>
      <c r="M148" s="208"/>
      <c r="N148" s="209"/>
      <c r="O148" s="209"/>
      <c r="P148" s="210">
        <f>SUM(P149:P156)</f>
        <v>0</v>
      </c>
      <c r="Q148" s="209"/>
      <c r="R148" s="210">
        <f>SUM(R149:R156)</f>
        <v>0</v>
      </c>
      <c r="S148" s="209"/>
      <c r="T148" s="211">
        <f>SUM(T149:T156)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2" t="s">
        <v>76</v>
      </c>
      <c r="AT148" s="213" t="s">
        <v>70</v>
      </c>
      <c r="AU148" s="213" t="s">
        <v>80</v>
      </c>
      <c r="AY148" s="212" t="s">
        <v>207</v>
      </c>
      <c r="BK148" s="214">
        <f>SUM(BK149:BK156)</f>
        <v>0</v>
      </c>
    </row>
    <row r="149" s="2" customFormat="1" ht="16.5" customHeight="1">
      <c r="A149" s="42"/>
      <c r="B149" s="43"/>
      <c r="C149" s="217" t="s">
        <v>291</v>
      </c>
      <c r="D149" s="217" t="s">
        <v>211</v>
      </c>
      <c r="E149" s="218" t="s">
        <v>4043</v>
      </c>
      <c r="F149" s="219" t="s">
        <v>4044</v>
      </c>
      <c r="G149" s="220" t="s">
        <v>1795</v>
      </c>
      <c r="H149" s="221">
        <v>250</v>
      </c>
      <c r="I149" s="222"/>
      <c r="J149" s="221">
        <f>ROUND(I149*H149,2)</f>
        <v>0</v>
      </c>
      <c r="K149" s="219" t="s">
        <v>18</v>
      </c>
      <c r="L149" s="48"/>
      <c r="M149" s="223" t="s">
        <v>18</v>
      </c>
      <c r="N149" s="224" t="s">
        <v>42</v>
      </c>
      <c r="O149" s="88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R149" s="227" t="s">
        <v>327</v>
      </c>
      <c r="AT149" s="227" t="s">
        <v>211</v>
      </c>
      <c r="AU149" s="227" t="s">
        <v>83</v>
      </c>
      <c r="AY149" s="21" t="s">
        <v>207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1" t="s">
        <v>76</v>
      </c>
      <c r="BK149" s="228">
        <f>ROUND(I149*H149,2)</f>
        <v>0</v>
      </c>
      <c r="BL149" s="21" t="s">
        <v>327</v>
      </c>
      <c r="BM149" s="227" t="s">
        <v>89</v>
      </c>
    </row>
    <row r="150" s="2" customFormat="1" ht="16.5" customHeight="1">
      <c r="A150" s="42"/>
      <c r="B150" s="43"/>
      <c r="C150" s="217" t="s">
        <v>297</v>
      </c>
      <c r="D150" s="217" t="s">
        <v>211</v>
      </c>
      <c r="E150" s="218" t="s">
        <v>4045</v>
      </c>
      <c r="F150" s="219" t="s">
        <v>4046</v>
      </c>
      <c r="G150" s="220" t="s">
        <v>1795</v>
      </c>
      <c r="H150" s="221">
        <v>10</v>
      </c>
      <c r="I150" s="222"/>
      <c r="J150" s="221">
        <f>ROUND(I150*H150,2)</f>
        <v>0</v>
      </c>
      <c r="K150" s="219" t="s">
        <v>18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327</v>
      </c>
      <c r="AT150" s="227" t="s">
        <v>211</v>
      </c>
      <c r="AU150" s="227" t="s">
        <v>83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327</v>
      </c>
      <c r="BM150" s="227" t="s">
        <v>103</v>
      </c>
    </row>
    <row r="151" s="2" customFormat="1" ht="16.5" customHeight="1">
      <c r="A151" s="42"/>
      <c r="B151" s="43"/>
      <c r="C151" s="217" t="s">
        <v>8</v>
      </c>
      <c r="D151" s="217" t="s">
        <v>211</v>
      </c>
      <c r="E151" s="218" t="s">
        <v>4047</v>
      </c>
      <c r="F151" s="219" t="s">
        <v>4048</v>
      </c>
      <c r="G151" s="220" t="s">
        <v>1795</v>
      </c>
      <c r="H151" s="221">
        <v>10</v>
      </c>
      <c r="I151" s="222"/>
      <c r="J151" s="221">
        <f>ROUND(I151*H151,2)</f>
        <v>0</v>
      </c>
      <c r="K151" s="219" t="s">
        <v>18</v>
      </c>
      <c r="L151" s="48"/>
      <c r="M151" s="223" t="s">
        <v>18</v>
      </c>
      <c r="N151" s="224" t="s">
        <v>42</v>
      </c>
      <c r="O151" s="88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R151" s="227" t="s">
        <v>327</v>
      </c>
      <c r="AT151" s="227" t="s">
        <v>211</v>
      </c>
      <c r="AU151" s="227" t="s">
        <v>83</v>
      </c>
      <c r="AY151" s="21" t="s">
        <v>207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1" t="s">
        <v>76</v>
      </c>
      <c r="BK151" s="228">
        <f>ROUND(I151*H151,2)</f>
        <v>0</v>
      </c>
      <c r="BL151" s="21" t="s">
        <v>327</v>
      </c>
      <c r="BM151" s="227" t="s">
        <v>124</v>
      </c>
    </row>
    <row r="152" s="2" customFormat="1" ht="16.5" customHeight="1">
      <c r="A152" s="42"/>
      <c r="B152" s="43"/>
      <c r="C152" s="217" t="s">
        <v>309</v>
      </c>
      <c r="D152" s="217" t="s">
        <v>211</v>
      </c>
      <c r="E152" s="218" t="s">
        <v>4049</v>
      </c>
      <c r="F152" s="219" t="s">
        <v>4050</v>
      </c>
      <c r="G152" s="220" t="s">
        <v>1795</v>
      </c>
      <c r="H152" s="221">
        <v>150</v>
      </c>
      <c r="I152" s="222"/>
      <c r="J152" s="221">
        <f>ROUND(I152*H152,2)</f>
        <v>0</v>
      </c>
      <c r="K152" s="219" t="s">
        <v>18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327</v>
      </c>
      <c r="AT152" s="227" t="s">
        <v>211</v>
      </c>
      <c r="AU152" s="227" t="s">
        <v>83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327</v>
      </c>
      <c r="BM152" s="227" t="s">
        <v>291</v>
      </c>
    </row>
    <row r="153" s="2" customFormat="1" ht="16.5" customHeight="1">
      <c r="A153" s="42"/>
      <c r="B153" s="43"/>
      <c r="C153" s="283" t="s">
        <v>314</v>
      </c>
      <c r="D153" s="283" t="s">
        <v>1282</v>
      </c>
      <c r="E153" s="284" t="s">
        <v>4051</v>
      </c>
      <c r="F153" s="285" t="s">
        <v>4050</v>
      </c>
      <c r="G153" s="286" t="s">
        <v>1795</v>
      </c>
      <c r="H153" s="287">
        <v>150</v>
      </c>
      <c r="I153" s="288"/>
      <c r="J153" s="287">
        <f>ROUND(I153*H153,2)</f>
        <v>0</v>
      </c>
      <c r="K153" s="285" t="s">
        <v>18</v>
      </c>
      <c r="L153" s="289"/>
      <c r="M153" s="290" t="s">
        <v>18</v>
      </c>
      <c r="N153" s="291" t="s">
        <v>42</v>
      </c>
      <c r="O153" s="88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R153" s="227" t="s">
        <v>513</v>
      </c>
      <c r="AT153" s="227" t="s">
        <v>1282</v>
      </c>
      <c r="AU153" s="227" t="s">
        <v>83</v>
      </c>
      <c r="AY153" s="21" t="s">
        <v>207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1" t="s">
        <v>76</v>
      </c>
      <c r="BK153" s="228">
        <f>ROUND(I153*H153,2)</f>
        <v>0</v>
      </c>
      <c r="BL153" s="21" t="s">
        <v>327</v>
      </c>
      <c r="BM153" s="227" t="s">
        <v>8</v>
      </c>
    </row>
    <row r="154" s="2" customFormat="1" ht="16.5" customHeight="1">
      <c r="A154" s="42"/>
      <c r="B154" s="43"/>
      <c r="C154" s="217" t="s">
        <v>320</v>
      </c>
      <c r="D154" s="217" t="s">
        <v>211</v>
      </c>
      <c r="E154" s="218" t="s">
        <v>4052</v>
      </c>
      <c r="F154" s="219" t="s">
        <v>4053</v>
      </c>
      <c r="G154" s="220" t="s">
        <v>1795</v>
      </c>
      <c r="H154" s="221">
        <v>92</v>
      </c>
      <c r="I154" s="222"/>
      <c r="J154" s="221">
        <f>ROUND(I154*H154,2)</f>
        <v>0</v>
      </c>
      <c r="K154" s="219" t="s">
        <v>18</v>
      </c>
      <c r="L154" s="48"/>
      <c r="M154" s="223" t="s">
        <v>18</v>
      </c>
      <c r="N154" s="224" t="s">
        <v>42</v>
      </c>
      <c r="O154" s="88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327</v>
      </c>
      <c r="AT154" s="227" t="s">
        <v>211</v>
      </c>
      <c r="AU154" s="227" t="s">
        <v>83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327</v>
      </c>
      <c r="BM154" s="227" t="s">
        <v>314</v>
      </c>
    </row>
    <row r="155" s="2" customFormat="1" ht="16.5" customHeight="1">
      <c r="A155" s="42"/>
      <c r="B155" s="43"/>
      <c r="C155" s="217" t="s">
        <v>327</v>
      </c>
      <c r="D155" s="217" t="s">
        <v>211</v>
      </c>
      <c r="E155" s="218" t="s">
        <v>4054</v>
      </c>
      <c r="F155" s="219" t="s">
        <v>4055</v>
      </c>
      <c r="G155" s="220" t="s">
        <v>317</v>
      </c>
      <c r="H155" s="221">
        <v>4200</v>
      </c>
      <c r="I155" s="222"/>
      <c r="J155" s="221">
        <f>ROUND(I155*H155,2)</f>
        <v>0</v>
      </c>
      <c r="K155" s="219" t="s">
        <v>18</v>
      </c>
      <c r="L155" s="48"/>
      <c r="M155" s="223" t="s">
        <v>18</v>
      </c>
      <c r="N155" s="224" t="s">
        <v>42</v>
      </c>
      <c r="O155" s="88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R155" s="227" t="s">
        <v>327</v>
      </c>
      <c r="AT155" s="227" t="s">
        <v>211</v>
      </c>
      <c r="AU155" s="227" t="s">
        <v>83</v>
      </c>
      <c r="AY155" s="21" t="s">
        <v>207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1" t="s">
        <v>76</v>
      </c>
      <c r="BK155" s="228">
        <f>ROUND(I155*H155,2)</f>
        <v>0</v>
      </c>
      <c r="BL155" s="21" t="s">
        <v>327</v>
      </c>
      <c r="BM155" s="227" t="s">
        <v>327</v>
      </c>
    </row>
    <row r="156" s="2" customFormat="1" ht="16.5" customHeight="1">
      <c r="A156" s="42"/>
      <c r="B156" s="43"/>
      <c r="C156" s="217" t="s">
        <v>340</v>
      </c>
      <c r="D156" s="217" t="s">
        <v>211</v>
      </c>
      <c r="E156" s="218" t="s">
        <v>4056</v>
      </c>
      <c r="F156" s="219" t="s">
        <v>4057</v>
      </c>
      <c r="G156" s="220" t="s">
        <v>317</v>
      </c>
      <c r="H156" s="221">
        <v>2200</v>
      </c>
      <c r="I156" s="222"/>
      <c r="J156" s="221">
        <f>ROUND(I156*H156,2)</f>
        <v>0</v>
      </c>
      <c r="K156" s="219" t="s">
        <v>18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327</v>
      </c>
      <c r="AT156" s="227" t="s">
        <v>211</v>
      </c>
      <c r="AU156" s="227" t="s">
        <v>83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327</v>
      </c>
      <c r="BM156" s="227" t="s">
        <v>347</v>
      </c>
    </row>
    <row r="157" s="12" customFormat="1" ht="20.88" customHeight="1">
      <c r="A157" s="12"/>
      <c r="B157" s="201"/>
      <c r="C157" s="202"/>
      <c r="D157" s="203" t="s">
        <v>70</v>
      </c>
      <c r="E157" s="215" t="s">
        <v>4058</v>
      </c>
      <c r="F157" s="215" t="s">
        <v>4059</v>
      </c>
      <c r="G157" s="202"/>
      <c r="H157" s="202"/>
      <c r="I157" s="205"/>
      <c r="J157" s="216">
        <f>BK157</f>
        <v>0</v>
      </c>
      <c r="K157" s="202"/>
      <c r="L157" s="207"/>
      <c r="M157" s="208"/>
      <c r="N157" s="209"/>
      <c r="O157" s="209"/>
      <c r="P157" s="210">
        <f>P158+SUM(P159:P188)</f>
        <v>0</v>
      </c>
      <c r="Q157" s="209"/>
      <c r="R157" s="210">
        <f>R158+SUM(R159:R188)</f>
        <v>0</v>
      </c>
      <c r="S157" s="209"/>
      <c r="T157" s="211">
        <f>T158+SUM(T159:T188)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2" t="s">
        <v>76</v>
      </c>
      <c r="AT157" s="213" t="s">
        <v>70</v>
      </c>
      <c r="AU157" s="213" t="s">
        <v>80</v>
      </c>
      <c r="AY157" s="212" t="s">
        <v>207</v>
      </c>
      <c r="BK157" s="214">
        <f>BK158+SUM(BK159:BK188)</f>
        <v>0</v>
      </c>
    </row>
    <row r="158" s="2" customFormat="1" ht="21.75" customHeight="1">
      <c r="A158" s="42"/>
      <c r="B158" s="43"/>
      <c r="C158" s="217" t="s">
        <v>347</v>
      </c>
      <c r="D158" s="217" t="s">
        <v>211</v>
      </c>
      <c r="E158" s="218" t="s">
        <v>4060</v>
      </c>
      <c r="F158" s="219" t="s">
        <v>4061</v>
      </c>
      <c r="G158" s="220" t="s">
        <v>317</v>
      </c>
      <c r="H158" s="221">
        <v>8500</v>
      </c>
      <c r="I158" s="222"/>
      <c r="J158" s="221">
        <f>ROUND(I158*H158,2)</f>
        <v>0</v>
      </c>
      <c r="K158" s="219" t="s">
        <v>18</v>
      </c>
      <c r="L158" s="48"/>
      <c r="M158" s="223" t="s">
        <v>18</v>
      </c>
      <c r="N158" s="224" t="s">
        <v>42</v>
      </c>
      <c r="O158" s="88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R158" s="227" t="s">
        <v>327</v>
      </c>
      <c r="AT158" s="227" t="s">
        <v>211</v>
      </c>
      <c r="AU158" s="227" t="s">
        <v>83</v>
      </c>
      <c r="AY158" s="21" t="s">
        <v>207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1" t="s">
        <v>76</v>
      </c>
      <c r="BK158" s="228">
        <f>ROUND(I158*H158,2)</f>
        <v>0</v>
      </c>
      <c r="BL158" s="21" t="s">
        <v>327</v>
      </c>
      <c r="BM158" s="227" t="s">
        <v>370</v>
      </c>
    </row>
    <row r="159" s="2" customFormat="1" ht="21.75" customHeight="1">
      <c r="A159" s="42"/>
      <c r="B159" s="43"/>
      <c r="C159" s="283" t="s">
        <v>360</v>
      </c>
      <c r="D159" s="283" t="s">
        <v>1282</v>
      </c>
      <c r="E159" s="284" t="s">
        <v>4062</v>
      </c>
      <c r="F159" s="285" t="s">
        <v>4061</v>
      </c>
      <c r="G159" s="286" t="s">
        <v>317</v>
      </c>
      <c r="H159" s="287">
        <v>8500</v>
      </c>
      <c r="I159" s="288"/>
      <c r="J159" s="287">
        <f>ROUND(I159*H159,2)</f>
        <v>0</v>
      </c>
      <c r="K159" s="285" t="s">
        <v>18</v>
      </c>
      <c r="L159" s="289"/>
      <c r="M159" s="290" t="s">
        <v>18</v>
      </c>
      <c r="N159" s="291" t="s">
        <v>42</v>
      </c>
      <c r="O159" s="88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R159" s="227" t="s">
        <v>513</v>
      </c>
      <c r="AT159" s="227" t="s">
        <v>1282</v>
      </c>
      <c r="AU159" s="227" t="s">
        <v>83</v>
      </c>
      <c r="AY159" s="21" t="s">
        <v>207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1" t="s">
        <v>76</v>
      </c>
      <c r="BK159" s="228">
        <f>ROUND(I159*H159,2)</f>
        <v>0</v>
      </c>
      <c r="BL159" s="21" t="s">
        <v>327</v>
      </c>
      <c r="BM159" s="227" t="s">
        <v>390</v>
      </c>
    </row>
    <row r="160" s="2" customFormat="1" ht="16.5" customHeight="1">
      <c r="A160" s="42"/>
      <c r="B160" s="43"/>
      <c r="C160" s="217" t="s">
        <v>370</v>
      </c>
      <c r="D160" s="217" t="s">
        <v>211</v>
      </c>
      <c r="E160" s="218" t="s">
        <v>4063</v>
      </c>
      <c r="F160" s="219" t="s">
        <v>4064</v>
      </c>
      <c r="G160" s="220" t="s">
        <v>1795</v>
      </c>
      <c r="H160" s="221">
        <v>184</v>
      </c>
      <c r="I160" s="222"/>
      <c r="J160" s="221">
        <f>ROUND(I160*H160,2)</f>
        <v>0</v>
      </c>
      <c r="K160" s="219" t="s">
        <v>18</v>
      </c>
      <c r="L160" s="48"/>
      <c r="M160" s="223" t="s">
        <v>18</v>
      </c>
      <c r="N160" s="224" t="s">
        <v>42</v>
      </c>
      <c r="O160" s="88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R160" s="227" t="s">
        <v>327</v>
      </c>
      <c r="AT160" s="227" t="s">
        <v>211</v>
      </c>
      <c r="AU160" s="227" t="s">
        <v>83</v>
      </c>
      <c r="AY160" s="21" t="s">
        <v>207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1" t="s">
        <v>76</v>
      </c>
      <c r="BK160" s="228">
        <f>ROUND(I160*H160,2)</f>
        <v>0</v>
      </c>
      <c r="BL160" s="21" t="s">
        <v>327</v>
      </c>
      <c r="BM160" s="227" t="s">
        <v>404</v>
      </c>
    </row>
    <row r="161" s="2" customFormat="1" ht="16.5" customHeight="1">
      <c r="A161" s="42"/>
      <c r="B161" s="43"/>
      <c r="C161" s="217" t="s">
        <v>7</v>
      </c>
      <c r="D161" s="217" t="s">
        <v>211</v>
      </c>
      <c r="E161" s="218" t="s">
        <v>4065</v>
      </c>
      <c r="F161" s="219" t="s">
        <v>4066</v>
      </c>
      <c r="G161" s="220" t="s">
        <v>317</v>
      </c>
      <c r="H161" s="221">
        <v>8</v>
      </c>
      <c r="I161" s="222"/>
      <c r="J161" s="221">
        <f>ROUND(I161*H161,2)</f>
        <v>0</v>
      </c>
      <c r="K161" s="219" t="s">
        <v>18</v>
      </c>
      <c r="L161" s="48"/>
      <c r="M161" s="223" t="s">
        <v>18</v>
      </c>
      <c r="N161" s="224" t="s">
        <v>42</v>
      </c>
      <c r="O161" s="88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R161" s="227" t="s">
        <v>327</v>
      </c>
      <c r="AT161" s="227" t="s">
        <v>211</v>
      </c>
      <c r="AU161" s="227" t="s">
        <v>83</v>
      </c>
      <c r="AY161" s="21" t="s">
        <v>207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21" t="s">
        <v>76</v>
      </c>
      <c r="BK161" s="228">
        <f>ROUND(I161*H161,2)</f>
        <v>0</v>
      </c>
      <c r="BL161" s="21" t="s">
        <v>327</v>
      </c>
      <c r="BM161" s="227" t="s">
        <v>417</v>
      </c>
    </row>
    <row r="162" s="2" customFormat="1" ht="16.5" customHeight="1">
      <c r="A162" s="42"/>
      <c r="B162" s="43"/>
      <c r="C162" s="283" t="s">
        <v>390</v>
      </c>
      <c r="D162" s="283" t="s">
        <v>1282</v>
      </c>
      <c r="E162" s="284" t="s">
        <v>4067</v>
      </c>
      <c r="F162" s="285" t="s">
        <v>4066</v>
      </c>
      <c r="G162" s="286" t="s">
        <v>317</v>
      </c>
      <c r="H162" s="287">
        <v>8</v>
      </c>
      <c r="I162" s="288"/>
      <c r="J162" s="287">
        <f>ROUND(I162*H162,2)</f>
        <v>0</v>
      </c>
      <c r="K162" s="285" t="s">
        <v>18</v>
      </c>
      <c r="L162" s="289"/>
      <c r="M162" s="290" t="s">
        <v>18</v>
      </c>
      <c r="N162" s="291" t="s">
        <v>42</v>
      </c>
      <c r="O162" s="88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513</v>
      </c>
      <c r="AT162" s="227" t="s">
        <v>1282</v>
      </c>
      <c r="AU162" s="227" t="s">
        <v>83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327</v>
      </c>
      <c r="BM162" s="227" t="s">
        <v>431</v>
      </c>
    </row>
    <row r="163" s="2" customFormat="1" ht="16.5" customHeight="1">
      <c r="A163" s="42"/>
      <c r="B163" s="43"/>
      <c r="C163" s="217" t="s">
        <v>397</v>
      </c>
      <c r="D163" s="217" t="s">
        <v>211</v>
      </c>
      <c r="E163" s="218" t="s">
        <v>4068</v>
      </c>
      <c r="F163" s="219" t="s">
        <v>4069</v>
      </c>
      <c r="G163" s="220" t="s">
        <v>1795</v>
      </c>
      <c r="H163" s="221">
        <v>20</v>
      </c>
      <c r="I163" s="222"/>
      <c r="J163" s="221">
        <f>ROUND(I163*H163,2)</f>
        <v>0</v>
      </c>
      <c r="K163" s="219" t="s">
        <v>18</v>
      </c>
      <c r="L163" s="48"/>
      <c r="M163" s="223" t="s">
        <v>18</v>
      </c>
      <c r="N163" s="224" t="s">
        <v>42</v>
      </c>
      <c r="O163" s="88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R163" s="227" t="s">
        <v>327</v>
      </c>
      <c r="AT163" s="227" t="s">
        <v>211</v>
      </c>
      <c r="AU163" s="227" t="s">
        <v>83</v>
      </c>
      <c r="AY163" s="21" t="s">
        <v>207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1" t="s">
        <v>76</v>
      </c>
      <c r="BK163" s="228">
        <f>ROUND(I163*H163,2)</f>
        <v>0</v>
      </c>
      <c r="BL163" s="21" t="s">
        <v>327</v>
      </c>
      <c r="BM163" s="227" t="s">
        <v>499</v>
      </c>
    </row>
    <row r="164" s="2" customFormat="1" ht="16.5" customHeight="1">
      <c r="A164" s="42"/>
      <c r="B164" s="43"/>
      <c r="C164" s="283" t="s">
        <v>404</v>
      </c>
      <c r="D164" s="283" t="s">
        <v>1282</v>
      </c>
      <c r="E164" s="284" t="s">
        <v>4070</v>
      </c>
      <c r="F164" s="285" t="s">
        <v>4069</v>
      </c>
      <c r="G164" s="286" t="s">
        <v>1795</v>
      </c>
      <c r="H164" s="287">
        <v>20</v>
      </c>
      <c r="I164" s="288"/>
      <c r="J164" s="287">
        <f>ROUND(I164*H164,2)</f>
        <v>0</v>
      </c>
      <c r="K164" s="285" t="s">
        <v>18</v>
      </c>
      <c r="L164" s="289"/>
      <c r="M164" s="290" t="s">
        <v>18</v>
      </c>
      <c r="N164" s="291" t="s">
        <v>42</v>
      </c>
      <c r="O164" s="88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R164" s="227" t="s">
        <v>513</v>
      </c>
      <c r="AT164" s="227" t="s">
        <v>1282</v>
      </c>
      <c r="AU164" s="227" t="s">
        <v>83</v>
      </c>
      <c r="AY164" s="21" t="s">
        <v>207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1" t="s">
        <v>76</v>
      </c>
      <c r="BK164" s="228">
        <f>ROUND(I164*H164,2)</f>
        <v>0</v>
      </c>
      <c r="BL164" s="21" t="s">
        <v>327</v>
      </c>
      <c r="BM164" s="227" t="s">
        <v>513</v>
      </c>
    </row>
    <row r="165" s="2" customFormat="1" ht="16.5" customHeight="1">
      <c r="A165" s="42"/>
      <c r="B165" s="43"/>
      <c r="C165" s="217" t="s">
        <v>410</v>
      </c>
      <c r="D165" s="217" t="s">
        <v>211</v>
      </c>
      <c r="E165" s="218" t="s">
        <v>4071</v>
      </c>
      <c r="F165" s="219" t="s">
        <v>4072</v>
      </c>
      <c r="G165" s="220" t="s">
        <v>1795</v>
      </c>
      <c r="H165" s="221">
        <v>34</v>
      </c>
      <c r="I165" s="222"/>
      <c r="J165" s="221">
        <f>ROUND(I165*H165,2)</f>
        <v>0</v>
      </c>
      <c r="K165" s="219" t="s">
        <v>18</v>
      </c>
      <c r="L165" s="48"/>
      <c r="M165" s="223" t="s">
        <v>18</v>
      </c>
      <c r="N165" s="224" t="s">
        <v>42</v>
      </c>
      <c r="O165" s="88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R165" s="227" t="s">
        <v>327</v>
      </c>
      <c r="AT165" s="227" t="s">
        <v>211</v>
      </c>
      <c r="AU165" s="227" t="s">
        <v>83</v>
      </c>
      <c r="AY165" s="21" t="s">
        <v>207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1" t="s">
        <v>76</v>
      </c>
      <c r="BK165" s="228">
        <f>ROUND(I165*H165,2)</f>
        <v>0</v>
      </c>
      <c r="BL165" s="21" t="s">
        <v>327</v>
      </c>
      <c r="BM165" s="227" t="s">
        <v>524</v>
      </c>
    </row>
    <row r="166" s="2" customFormat="1" ht="16.5" customHeight="1">
      <c r="A166" s="42"/>
      <c r="B166" s="43"/>
      <c r="C166" s="283" t="s">
        <v>417</v>
      </c>
      <c r="D166" s="283" t="s">
        <v>1282</v>
      </c>
      <c r="E166" s="284" t="s">
        <v>4073</v>
      </c>
      <c r="F166" s="285" t="s">
        <v>4072</v>
      </c>
      <c r="G166" s="286" t="s">
        <v>1795</v>
      </c>
      <c r="H166" s="287">
        <v>34</v>
      </c>
      <c r="I166" s="288"/>
      <c r="J166" s="287">
        <f>ROUND(I166*H166,2)</f>
        <v>0</v>
      </c>
      <c r="K166" s="285" t="s">
        <v>18</v>
      </c>
      <c r="L166" s="289"/>
      <c r="M166" s="290" t="s">
        <v>18</v>
      </c>
      <c r="N166" s="291" t="s">
        <v>42</v>
      </c>
      <c r="O166" s="88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R166" s="227" t="s">
        <v>513</v>
      </c>
      <c r="AT166" s="227" t="s">
        <v>1282</v>
      </c>
      <c r="AU166" s="227" t="s">
        <v>83</v>
      </c>
      <c r="AY166" s="21" t="s">
        <v>207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1" t="s">
        <v>76</v>
      </c>
      <c r="BK166" s="228">
        <f>ROUND(I166*H166,2)</f>
        <v>0</v>
      </c>
      <c r="BL166" s="21" t="s">
        <v>327</v>
      </c>
      <c r="BM166" s="227" t="s">
        <v>534</v>
      </c>
    </row>
    <row r="167" s="2" customFormat="1" ht="16.5" customHeight="1">
      <c r="A167" s="42"/>
      <c r="B167" s="43"/>
      <c r="C167" s="217" t="s">
        <v>425</v>
      </c>
      <c r="D167" s="217" t="s">
        <v>211</v>
      </c>
      <c r="E167" s="218" t="s">
        <v>4074</v>
      </c>
      <c r="F167" s="219" t="s">
        <v>4075</v>
      </c>
      <c r="G167" s="220" t="s">
        <v>1795</v>
      </c>
      <c r="H167" s="221">
        <v>54</v>
      </c>
      <c r="I167" s="222"/>
      <c r="J167" s="221">
        <f>ROUND(I167*H167,2)</f>
        <v>0</v>
      </c>
      <c r="K167" s="219" t="s">
        <v>18</v>
      </c>
      <c r="L167" s="48"/>
      <c r="M167" s="223" t="s">
        <v>18</v>
      </c>
      <c r="N167" s="224" t="s">
        <v>42</v>
      </c>
      <c r="O167" s="88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R167" s="227" t="s">
        <v>327</v>
      </c>
      <c r="AT167" s="227" t="s">
        <v>211</v>
      </c>
      <c r="AU167" s="227" t="s">
        <v>83</v>
      </c>
      <c r="AY167" s="21" t="s">
        <v>207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1" t="s">
        <v>76</v>
      </c>
      <c r="BK167" s="228">
        <f>ROUND(I167*H167,2)</f>
        <v>0</v>
      </c>
      <c r="BL167" s="21" t="s">
        <v>327</v>
      </c>
      <c r="BM167" s="227" t="s">
        <v>563</v>
      </c>
    </row>
    <row r="168" s="2" customFormat="1" ht="16.5" customHeight="1">
      <c r="A168" s="42"/>
      <c r="B168" s="43"/>
      <c r="C168" s="283" t="s">
        <v>431</v>
      </c>
      <c r="D168" s="283" t="s">
        <v>1282</v>
      </c>
      <c r="E168" s="284" t="s">
        <v>4076</v>
      </c>
      <c r="F168" s="285" t="s">
        <v>4075</v>
      </c>
      <c r="G168" s="286" t="s">
        <v>1795</v>
      </c>
      <c r="H168" s="287">
        <v>54</v>
      </c>
      <c r="I168" s="288"/>
      <c r="J168" s="287">
        <f>ROUND(I168*H168,2)</f>
        <v>0</v>
      </c>
      <c r="K168" s="285" t="s">
        <v>18</v>
      </c>
      <c r="L168" s="289"/>
      <c r="M168" s="290" t="s">
        <v>18</v>
      </c>
      <c r="N168" s="291" t="s">
        <v>42</v>
      </c>
      <c r="O168" s="88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R168" s="227" t="s">
        <v>513</v>
      </c>
      <c r="AT168" s="227" t="s">
        <v>1282</v>
      </c>
      <c r="AU168" s="227" t="s">
        <v>83</v>
      </c>
      <c r="AY168" s="21" t="s">
        <v>207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1" t="s">
        <v>76</v>
      </c>
      <c r="BK168" s="228">
        <f>ROUND(I168*H168,2)</f>
        <v>0</v>
      </c>
      <c r="BL168" s="21" t="s">
        <v>327</v>
      </c>
      <c r="BM168" s="227" t="s">
        <v>575</v>
      </c>
    </row>
    <row r="169" s="2" customFormat="1" ht="16.5" customHeight="1">
      <c r="A169" s="42"/>
      <c r="B169" s="43"/>
      <c r="C169" s="217" t="s">
        <v>436</v>
      </c>
      <c r="D169" s="217" t="s">
        <v>211</v>
      </c>
      <c r="E169" s="218" t="s">
        <v>4077</v>
      </c>
      <c r="F169" s="219" t="s">
        <v>4078</v>
      </c>
      <c r="G169" s="220" t="s">
        <v>1795</v>
      </c>
      <c r="H169" s="221">
        <v>54</v>
      </c>
      <c r="I169" s="222"/>
      <c r="J169" s="221">
        <f>ROUND(I169*H169,2)</f>
        <v>0</v>
      </c>
      <c r="K169" s="219" t="s">
        <v>18</v>
      </c>
      <c r="L169" s="48"/>
      <c r="M169" s="223" t="s">
        <v>18</v>
      </c>
      <c r="N169" s="224" t="s">
        <v>42</v>
      </c>
      <c r="O169" s="88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R169" s="227" t="s">
        <v>327</v>
      </c>
      <c r="AT169" s="227" t="s">
        <v>211</v>
      </c>
      <c r="AU169" s="227" t="s">
        <v>83</v>
      </c>
      <c r="AY169" s="21" t="s">
        <v>207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1" t="s">
        <v>76</v>
      </c>
      <c r="BK169" s="228">
        <f>ROUND(I169*H169,2)</f>
        <v>0</v>
      </c>
      <c r="BL169" s="21" t="s">
        <v>327</v>
      </c>
      <c r="BM169" s="227" t="s">
        <v>584</v>
      </c>
    </row>
    <row r="170" s="2" customFormat="1" ht="16.5" customHeight="1">
      <c r="A170" s="42"/>
      <c r="B170" s="43"/>
      <c r="C170" s="283" t="s">
        <v>499</v>
      </c>
      <c r="D170" s="283" t="s">
        <v>1282</v>
      </c>
      <c r="E170" s="284" t="s">
        <v>4079</v>
      </c>
      <c r="F170" s="285" t="s">
        <v>4078</v>
      </c>
      <c r="G170" s="286" t="s">
        <v>1795</v>
      </c>
      <c r="H170" s="287">
        <v>54</v>
      </c>
      <c r="I170" s="288"/>
      <c r="J170" s="287">
        <f>ROUND(I170*H170,2)</f>
        <v>0</v>
      </c>
      <c r="K170" s="285" t="s">
        <v>18</v>
      </c>
      <c r="L170" s="289"/>
      <c r="M170" s="290" t="s">
        <v>18</v>
      </c>
      <c r="N170" s="291" t="s">
        <v>42</v>
      </c>
      <c r="O170" s="88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R170" s="227" t="s">
        <v>513</v>
      </c>
      <c r="AT170" s="227" t="s">
        <v>1282</v>
      </c>
      <c r="AU170" s="227" t="s">
        <v>83</v>
      </c>
      <c r="AY170" s="21" t="s">
        <v>207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1" t="s">
        <v>76</v>
      </c>
      <c r="BK170" s="228">
        <f>ROUND(I170*H170,2)</f>
        <v>0</v>
      </c>
      <c r="BL170" s="21" t="s">
        <v>327</v>
      </c>
      <c r="BM170" s="227" t="s">
        <v>597</v>
      </c>
    </row>
    <row r="171" s="2" customFormat="1" ht="16.5" customHeight="1">
      <c r="A171" s="42"/>
      <c r="B171" s="43"/>
      <c r="C171" s="217" t="s">
        <v>504</v>
      </c>
      <c r="D171" s="217" t="s">
        <v>211</v>
      </c>
      <c r="E171" s="218" t="s">
        <v>4080</v>
      </c>
      <c r="F171" s="219" t="s">
        <v>4081</v>
      </c>
      <c r="G171" s="220" t="s">
        <v>1795</v>
      </c>
      <c r="H171" s="221">
        <v>92</v>
      </c>
      <c r="I171" s="222"/>
      <c r="J171" s="221">
        <f>ROUND(I171*H171,2)</f>
        <v>0</v>
      </c>
      <c r="K171" s="219" t="s">
        <v>18</v>
      </c>
      <c r="L171" s="48"/>
      <c r="M171" s="223" t="s">
        <v>18</v>
      </c>
      <c r="N171" s="224" t="s">
        <v>42</v>
      </c>
      <c r="O171" s="88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R171" s="227" t="s">
        <v>327</v>
      </c>
      <c r="AT171" s="227" t="s">
        <v>211</v>
      </c>
      <c r="AU171" s="227" t="s">
        <v>83</v>
      </c>
      <c r="AY171" s="21" t="s">
        <v>207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1" t="s">
        <v>76</v>
      </c>
      <c r="BK171" s="228">
        <f>ROUND(I171*H171,2)</f>
        <v>0</v>
      </c>
      <c r="BL171" s="21" t="s">
        <v>327</v>
      </c>
      <c r="BM171" s="227" t="s">
        <v>614</v>
      </c>
    </row>
    <row r="172" s="2" customFormat="1" ht="16.5" customHeight="1">
      <c r="A172" s="42"/>
      <c r="B172" s="43"/>
      <c r="C172" s="217" t="s">
        <v>513</v>
      </c>
      <c r="D172" s="217" t="s">
        <v>211</v>
      </c>
      <c r="E172" s="218" t="s">
        <v>4082</v>
      </c>
      <c r="F172" s="219" t="s">
        <v>4083</v>
      </c>
      <c r="G172" s="220" t="s">
        <v>317</v>
      </c>
      <c r="H172" s="221">
        <v>250</v>
      </c>
      <c r="I172" s="222"/>
      <c r="J172" s="221">
        <f>ROUND(I172*H172,2)</f>
        <v>0</v>
      </c>
      <c r="K172" s="219" t="s">
        <v>18</v>
      </c>
      <c r="L172" s="48"/>
      <c r="M172" s="223" t="s">
        <v>18</v>
      </c>
      <c r="N172" s="224" t="s">
        <v>42</v>
      </c>
      <c r="O172" s="88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R172" s="227" t="s">
        <v>327</v>
      </c>
      <c r="AT172" s="227" t="s">
        <v>211</v>
      </c>
      <c r="AU172" s="227" t="s">
        <v>83</v>
      </c>
      <c r="AY172" s="21" t="s">
        <v>207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1" t="s">
        <v>76</v>
      </c>
      <c r="BK172" s="228">
        <f>ROUND(I172*H172,2)</f>
        <v>0</v>
      </c>
      <c r="BL172" s="21" t="s">
        <v>327</v>
      </c>
      <c r="BM172" s="227" t="s">
        <v>638</v>
      </c>
    </row>
    <row r="173" s="2" customFormat="1" ht="16.5" customHeight="1">
      <c r="A173" s="42"/>
      <c r="B173" s="43"/>
      <c r="C173" s="283" t="s">
        <v>519</v>
      </c>
      <c r="D173" s="283" t="s">
        <v>1282</v>
      </c>
      <c r="E173" s="284" t="s">
        <v>4084</v>
      </c>
      <c r="F173" s="285" t="s">
        <v>4083</v>
      </c>
      <c r="G173" s="286" t="s">
        <v>317</v>
      </c>
      <c r="H173" s="287">
        <v>250</v>
      </c>
      <c r="I173" s="288"/>
      <c r="J173" s="287">
        <f>ROUND(I173*H173,2)</f>
        <v>0</v>
      </c>
      <c r="K173" s="285" t="s">
        <v>18</v>
      </c>
      <c r="L173" s="289"/>
      <c r="M173" s="290" t="s">
        <v>18</v>
      </c>
      <c r="N173" s="291" t="s">
        <v>42</v>
      </c>
      <c r="O173" s="88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R173" s="227" t="s">
        <v>513</v>
      </c>
      <c r="AT173" s="227" t="s">
        <v>1282</v>
      </c>
      <c r="AU173" s="227" t="s">
        <v>83</v>
      </c>
      <c r="AY173" s="21" t="s">
        <v>207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1" t="s">
        <v>76</v>
      </c>
      <c r="BK173" s="228">
        <f>ROUND(I173*H173,2)</f>
        <v>0</v>
      </c>
      <c r="BL173" s="21" t="s">
        <v>327</v>
      </c>
      <c r="BM173" s="227" t="s">
        <v>649</v>
      </c>
    </row>
    <row r="174" s="2" customFormat="1" ht="16.5" customHeight="1">
      <c r="A174" s="42"/>
      <c r="B174" s="43"/>
      <c r="C174" s="217" t="s">
        <v>524</v>
      </c>
      <c r="D174" s="217" t="s">
        <v>211</v>
      </c>
      <c r="E174" s="218" t="s">
        <v>4085</v>
      </c>
      <c r="F174" s="219" t="s">
        <v>4086</v>
      </c>
      <c r="G174" s="220" t="s">
        <v>317</v>
      </c>
      <c r="H174" s="221">
        <v>95</v>
      </c>
      <c r="I174" s="222"/>
      <c r="J174" s="221">
        <f>ROUND(I174*H174,2)</f>
        <v>0</v>
      </c>
      <c r="K174" s="219" t="s">
        <v>18</v>
      </c>
      <c r="L174" s="48"/>
      <c r="M174" s="223" t="s">
        <v>18</v>
      </c>
      <c r="N174" s="224" t="s">
        <v>42</v>
      </c>
      <c r="O174" s="88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R174" s="227" t="s">
        <v>327</v>
      </c>
      <c r="AT174" s="227" t="s">
        <v>211</v>
      </c>
      <c r="AU174" s="227" t="s">
        <v>83</v>
      </c>
      <c r="AY174" s="21" t="s">
        <v>207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1" t="s">
        <v>76</v>
      </c>
      <c r="BK174" s="228">
        <f>ROUND(I174*H174,2)</f>
        <v>0</v>
      </c>
      <c r="BL174" s="21" t="s">
        <v>327</v>
      </c>
      <c r="BM174" s="227" t="s">
        <v>661</v>
      </c>
    </row>
    <row r="175" s="2" customFormat="1" ht="16.5" customHeight="1">
      <c r="A175" s="42"/>
      <c r="B175" s="43"/>
      <c r="C175" s="283" t="s">
        <v>529</v>
      </c>
      <c r="D175" s="283" t="s">
        <v>1282</v>
      </c>
      <c r="E175" s="284" t="s">
        <v>4087</v>
      </c>
      <c r="F175" s="285" t="s">
        <v>4086</v>
      </c>
      <c r="G175" s="286" t="s">
        <v>317</v>
      </c>
      <c r="H175" s="287">
        <v>95</v>
      </c>
      <c r="I175" s="288"/>
      <c r="J175" s="287">
        <f>ROUND(I175*H175,2)</f>
        <v>0</v>
      </c>
      <c r="K175" s="285" t="s">
        <v>18</v>
      </c>
      <c r="L175" s="289"/>
      <c r="M175" s="290" t="s">
        <v>18</v>
      </c>
      <c r="N175" s="291" t="s">
        <v>42</v>
      </c>
      <c r="O175" s="88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R175" s="227" t="s">
        <v>513</v>
      </c>
      <c r="AT175" s="227" t="s">
        <v>1282</v>
      </c>
      <c r="AU175" s="227" t="s">
        <v>83</v>
      </c>
      <c r="AY175" s="21" t="s">
        <v>207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21" t="s">
        <v>76</v>
      </c>
      <c r="BK175" s="228">
        <f>ROUND(I175*H175,2)</f>
        <v>0</v>
      </c>
      <c r="BL175" s="21" t="s">
        <v>327</v>
      </c>
      <c r="BM175" s="227" t="s">
        <v>676</v>
      </c>
    </row>
    <row r="176" s="2" customFormat="1" ht="16.5" customHeight="1">
      <c r="A176" s="42"/>
      <c r="B176" s="43"/>
      <c r="C176" s="217" t="s">
        <v>534</v>
      </c>
      <c r="D176" s="217" t="s">
        <v>211</v>
      </c>
      <c r="E176" s="218" t="s">
        <v>4088</v>
      </c>
      <c r="F176" s="219" t="s">
        <v>4089</v>
      </c>
      <c r="G176" s="220" t="s">
        <v>317</v>
      </c>
      <c r="H176" s="221">
        <v>60</v>
      </c>
      <c r="I176" s="222"/>
      <c r="J176" s="221">
        <f>ROUND(I176*H176,2)</f>
        <v>0</v>
      </c>
      <c r="K176" s="219" t="s">
        <v>18</v>
      </c>
      <c r="L176" s="48"/>
      <c r="M176" s="223" t="s">
        <v>18</v>
      </c>
      <c r="N176" s="224" t="s">
        <v>42</v>
      </c>
      <c r="O176" s="88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R176" s="227" t="s">
        <v>327</v>
      </c>
      <c r="AT176" s="227" t="s">
        <v>211</v>
      </c>
      <c r="AU176" s="227" t="s">
        <v>83</v>
      </c>
      <c r="AY176" s="21" t="s">
        <v>207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1" t="s">
        <v>76</v>
      </c>
      <c r="BK176" s="228">
        <f>ROUND(I176*H176,2)</f>
        <v>0</v>
      </c>
      <c r="BL176" s="21" t="s">
        <v>327</v>
      </c>
      <c r="BM176" s="227" t="s">
        <v>694</v>
      </c>
    </row>
    <row r="177" s="2" customFormat="1" ht="16.5" customHeight="1">
      <c r="A177" s="42"/>
      <c r="B177" s="43"/>
      <c r="C177" s="283" t="s">
        <v>540</v>
      </c>
      <c r="D177" s="283" t="s">
        <v>1282</v>
      </c>
      <c r="E177" s="284" t="s">
        <v>4090</v>
      </c>
      <c r="F177" s="285" t="s">
        <v>4089</v>
      </c>
      <c r="G177" s="286" t="s">
        <v>317</v>
      </c>
      <c r="H177" s="287">
        <v>60</v>
      </c>
      <c r="I177" s="288"/>
      <c r="J177" s="287">
        <f>ROUND(I177*H177,2)</f>
        <v>0</v>
      </c>
      <c r="K177" s="285" t="s">
        <v>18</v>
      </c>
      <c r="L177" s="289"/>
      <c r="M177" s="290" t="s">
        <v>18</v>
      </c>
      <c r="N177" s="291" t="s">
        <v>42</v>
      </c>
      <c r="O177" s="88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513</v>
      </c>
      <c r="AT177" s="227" t="s">
        <v>1282</v>
      </c>
      <c r="AU177" s="227" t="s">
        <v>83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327</v>
      </c>
      <c r="BM177" s="227" t="s">
        <v>707</v>
      </c>
    </row>
    <row r="178" s="2" customFormat="1" ht="16.5" customHeight="1">
      <c r="A178" s="42"/>
      <c r="B178" s="43"/>
      <c r="C178" s="217" t="s">
        <v>563</v>
      </c>
      <c r="D178" s="217" t="s">
        <v>211</v>
      </c>
      <c r="E178" s="218" t="s">
        <v>4091</v>
      </c>
      <c r="F178" s="219" t="s">
        <v>4092</v>
      </c>
      <c r="G178" s="220" t="s">
        <v>317</v>
      </c>
      <c r="H178" s="221">
        <v>150</v>
      </c>
      <c r="I178" s="222"/>
      <c r="J178" s="221">
        <f>ROUND(I178*H178,2)</f>
        <v>0</v>
      </c>
      <c r="K178" s="219" t="s">
        <v>18</v>
      </c>
      <c r="L178" s="48"/>
      <c r="M178" s="223" t="s">
        <v>18</v>
      </c>
      <c r="N178" s="224" t="s">
        <v>42</v>
      </c>
      <c r="O178" s="88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R178" s="227" t="s">
        <v>327</v>
      </c>
      <c r="AT178" s="227" t="s">
        <v>211</v>
      </c>
      <c r="AU178" s="227" t="s">
        <v>83</v>
      </c>
      <c r="AY178" s="21" t="s">
        <v>207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1" t="s">
        <v>76</v>
      </c>
      <c r="BK178" s="228">
        <f>ROUND(I178*H178,2)</f>
        <v>0</v>
      </c>
      <c r="BL178" s="21" t="s">
        <v>327</v>
      </c>
      <c r="BM178" s="227" t="s">
        <v>723</v>
      </c>
    </row>
    <row r="179" s="2" customFormat="1" ht="16.5" customHeight="1">
      <c r="A179" s="42"/>
      <c r="B179" s="43"/>
      <c r="C179" s="283" t="s">
        <v>569</v>
      </c>
      <c r="D179" s="283" t="s">
        <v>1282</v>
      </c>
      <c r="E179" s="284" t="s">
        <v>4093</v>
      </c>
      <c r="F179" s="285" t="s">
        <v>4092</v>
      </c>
      <c r="G179" s="286" t="s">
        <v>317</v>
      </c>
      <c r="H179" s="287">
        <v>150</v>
      </c>
      <c r="I179" s="288"/>
      <c r="J179" s="287">
        <f>ROUND(I179*H179,2)</f>
        <v>0</v>
      </c>
      <c r="K179" s="285" t="s">
        <v>18</v>
      </c>
      <c r="L179" s="289"/>
      <c r="M179" s="290" t="s">
        <v>18</v>
      </c>
      <c r="N179" s="291" t="s">
        <v>42</v>
      </c>
      <c r="O179" s="88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R179" s="227" t="s">
        <v>513</v>
      </c>
      <c r="AT179" s="227" t="s">
        <v>1282</v>
      </c>
      <c r="AU179" s="227" t="s">
        <v>83</v>
      </c>
      <c r="AY179" s="21" t="s">
        <v>207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21" t="s">
        <v>76</v>
      </c>
      <c r="BK179" s="228">
        <f>ROUND(I179*H179,2)</f>
        <v>0</v>
      </c>
      <c r="BL179" s="21" t="s">
        <v>327</v>
      </c>
      <c r="BM179" s="227" t="s">
        <v>738</v>
      </c>
    </row>
    <row r="180" s="2" customFormat="1" ht="16.5" customHeight="1">
      <c r="A180" s="42"/>
      <c r="B180" s="43"/>
      <c r="C180" s="217" t="s">
        <v>575</v>
      </c>
      <c r="D180" s="217" t="s">
        <v>211</v>
      </c>
      <c r="E180" s="218" t="s">
        <v>4094</v>
      </c>
      <c r="F180" s="219" t="s">
        <v>4095</v>
      </c>
      <c r="G180" s="220" t="s">
        <v>317</v>
      </c>
      <c r="H180" s="221">
        <v>85</v>
      </c>
      <c r="I180" s="222"/>
      <c r="J180" s="221">
        <f>ROUND(I180*H180,2)</f>
        <v>0</v>
      </c>
      <c r="K180" s="219" t="s">
        <v>18</v>
      </c>
      <c r="L180" s="48"/>
      <c r="M180" s="223" t="s">
        <v>18</v>
      </c>
      <c r="N180" s="224" t="s">
        <v>42</v>
      </c>
      <c r="O180" s="88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R180" s="227" t="s">
        <v>327</v>
      </c>
      <c r="AT180" s="227" t="s">
        <v>211</v>
      </c>
      <c r="AU180" s="227" t="s">
        <v>83</v>
      </c>
      <c r="AY180" s="21" t="s">
        <v>207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1" t="s">
        <v>76</v>
      </c>
      <c r="BK180" s="228">
        <f>ROUND(I180*H180,2)</f>
        <v>0</v>
      </c>
      <c r="BL180" s="21" t="s">
        <v>327</v>
      </c>
      <c r="BM180" s="227" t="s">
        <v>752</v>
      </c>
    </row>
    <row r="181" s="2" customFormat="1" ht="16.5" customHeight="1">
      <c r="A181" s="42"/>
      <c r="B181" s="43"/>
      <c r="C181" s="283" t="s">
        <v>580</v>
      </c>
      <c r="D181" s="283" t="s">
        <v>1282</v>
      </c>
      <c r="E181" s="284" t="s">
        <v>4096</v>
      </c>
      <c r="F181" s="285" t="s">
        <v>4095</v>
      </c>
      <c r="G181" s="286" t="s">
        <v>317</v>
      </c>
      <c r="H181" s="287">
        <v>85</v>
      </c>
      <c r="I181" s="288"/>
      <c r="J181" s="287">
        <f>ROUND(I181*H181,2)</f>
        <v>0</v>
      </c>
      <c r="K181" s="285" t="s">
        <v>18</v>
      </c>
      <c r="L181" s="289"/>
      <c r="M181" s="290" t="s">
        <v>18</v>
      </c>
      <c r="N181" s="291" t="s">
        <v>42</v>
      </c>
      <c r="O181" s="88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R181" s="227" t="s">
        <v>513</v>
      </c>
      <c r="AT181" s="227" t="s">
        <v>1282</v>
      </c>
      <c r="AU181" s="227" t="s">
        <v>83</v>
      </c>
      <c r="AY181" s="21" t="s">
        <v>207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1" t="s">
        <v>76</v>
      </c>
      <c r="BK181" s="228">
        <f>ROUND(I181*H181,2)</f>
        <v>0</v>
      </c>
      <c r="BL181" s="21" t="s">
        <v>327</v>
      </c>
      <c r="BM181" s="227" t="s">
        <v>768</v>
      </c>
    </row>
    <row r="182" s="2" customFormat="1" ht="16.5" customHeight="1">
      <c r="A182" s="42"/>
      <c r="B182" s="43"/>
      <c r="C182" s="217" t="s">
        <v>584</v>
      </c>
      <c r="D182" s="217" t="s">
        <v>211</v>
      </c>
      <c r="E182" s="218" t="s">
        <v>4097</v>
      </c>
      <c r="F182" s="219" t="s">
        <v>4098</v>
      </c>
      <c r="G182" s="220" t="s">
        <v>1795</v>
      </c>
      <c r="H182" s="221">
        <v>50</v>
      </c>
      <c r="I182" s="222"/>
      <c r="J182" s="221">
        <f>ROUND(I182*H182,2)</f>
        <v>0</v>
      </c>
      <c r="K182" s="219" t="s">
        <v>18</v>
      </c>
      <c r="L182" s="48"/>
      <c r="M182" s="223" t="s">
        <v>18</v>
      </c>
      <c r="N182" s="224" t="s">
        <v>42</v>
      </c>
      <c r="O182" s="88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R182" s="227" t="s">
        <v>327</v>
      </c>
      <c r="AT182" s="227" t="s">
        <v>211</v>
      </c>
      <c r="AU182" s="227" t="s">
        <v>83</v>
      </c>
      <c r="AY182" s="21" t="s">
        <v>207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21" t="s">
        <v>76</v>
      </c>
      <c r="BK182" s="228">
        <f>ROUND(I182*H182,2)</f>
        <v>0</v>
      </c>
      <c r="BL182" s="21" t="s">
        <v>327</v>
      </c>
      <c r="BM182" s="227" t="s">
        <v>782</v>
      </c>
    </row>
    <row r="183" s="2" customFormat="1" ht="16.5" customHeight="1">
      <c r="A183" s="42"/>
      <c r="B183" s="43"/>
      <c r="C183" s="283" t="s">
        <v>590</v>
      </c>
      <c r="D183" s="283" t="s">
        <v>1282</v>
      </c>
      <c r="E183" s="284" t="s">
        <v>4099</v>
      </c>
      <c r="F183" s="285" t="s">
        <v>4098</v>
      </c>
      <c r="G183" s="286" t="s">
        <v>1795</v>
      </c>
      <c r="H183" s="287">
        <v>50</v>
      </c>
      <c r="I183" s="288"/>
      <c r="J183" s="287">
        <f>ROUND(I183*H183,2)</f>
        <v>0</v>
      </c>
      <c r="K183" s="285" t="s">
        <v>18</v>
      </c>
      <c r="L183" s="289"/>
      <c r="M183" s="290" t="s">
        <v>18</v>
      </c>
      <c r="N183" s="291" t="s">
        <v>42</v>
      </c>
      <c r="O183" s="88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R183" s="227" t="s">
        <v>513</v>
      </c>
      <c r="AT183" s="227" t="s">
        <v>1282</v>
      </c>
      <c r="AU183" s="227" t="s">
        <v>83</v>
      </c>
      <c r="AY183" s="21" t="s">
        <v>207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1" t="s">
        <v>76</v>
      </c>
      <c r="BK183" s="228">
        <f>ROUND(I183*H183,2)</f>
        <v>0</v>
      </c>
      <c r="BL183" s="21" t="s">
        <v>327</v>
      </c>
      <c r="BM183" s="227" t="s">
        <v>795</v>
      </c>
    </row>
    <row r="184" s="2" customFormat="1" ht="16.5" customHeight="1">
      <c r="A184" s="42"/>
      <c r="B184" s="43"/>
      <c r="C184" s="217" t="s">
        <v>597</v>
      </c>
      <c r="D184" s="217" t="s">
        <v>211</v>
      </c>
      <c r="E184" s="218" t="s">
        <v>4100</v>
      </c>
      <c r="F184" s="219" t="s">
        <v>4101</v>
      </c>
      <c r="G184" s="220" t="s">
        <v>317</v>
      </c>
      <c r="H184" s="221">
        <v>20</v>
      </c>
      <c r="I184" s="222"/>
      <c r="J184" s="221">
        <f>ROUND(I184*H184,2)</f>
        <v>0</v>
      </c>
      <c r="K184" s="219" t="s">
        <v>18</v>
      </c>
      <c r="L184" s="48"/>
      <c r="M184" s="223" t="s">
        <v>18</v>
      </c>
      <c r="N184" s="224" t="s">
        <v>42</v>
      </c>
      <c r="O184" s="88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R184" s="227" t="s">
        <v>327</v>
      </c>
      <c r="AT184" s="227" t="s">
        <v>211</v>
      </c>
      <c r="AU184" s="227" t="s">
        <v>83</v>
      </c>
      <c r="AY184" s="21" t="s">
        <v>207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21" t="s">
        <v>76</v>
      </c>
      <c r="BK184" s="228">
        <f>ROUND(I184*H184,2)</f>
        <v>0</v>
      </c>
      <c r="BL184" s="21" t="s">
        <v>327</v>
      </c>
      <c r="BM184" s="227" t="s">
        <v>805</v>
      </c>
    </row>
    <row r="185" s="2" customFormat="1" ht="16.5" customHeight="1">
      <c r="A185" s="42"/>
      <c r="B185" s="43"/>
      <c r="C185" s="283" t="s">
        <v>605</v>
      </c>
      <c r="D185" s="283" t="s">
        <v>1282</v>
      </c>
      <c r="E185" s="284" t="s">
        <v>4102</v>
      </c>
      <c r="F185" s="285" t="s">
        <v>4101</v>
      </c>
      <c r="G185" s="286" t="s">
        <v>317</v>
      </c>
      <c r="H185" s="287">
        <v>20</v>
      </c>
      <c r="I185" s="288"/>
      <c r="J185" s="287">
        <f>ROUND(I185*H185,2)</f>
        <v>0</v>
      </c>
      <c r="K185" s="285" t="s">
        <v>18</v>
      </c>
      <c r="L185" s="289"/>
      <c r="M185" s="290" t="s">
        <v>18</v>
      </c>
      <c r="N185" s="291" t="s">
        <v>42</v>
      </c>
      <c r="O185" s="88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R185" s="227" t="s">
        <v>513</v>
      </c>
      <c r="AT185" s="227" t="s">
        <v>1282</v>
      </c>
      <c r="AU185" s="227" t="s">
        <v>83</v>
      </c>
      <c r="AY185" s="21" t="s">
        <v>207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1" t="s">
        <v>76</v>
      </c>
      <c r="BK185" s="228">
        <f>ROUND(I185*H185,2)</f>
        <v>0</v>
      </c>
      <c r="BL185" s="21" t="s">
        <v>327</v>
      </c>
      <c r="BM185" s="227" t="s">
        <v>815</v>
      </c>
    </row>
    <row r="186" s="2" customFormat="1" ht="16.5" customHeight="1">
      <c r="A186" s="42"/>
      <c r="B186" s="43"/>
      <c r="C186" s="217" t="s">
        <v>614</v>
      </c>
      <c r="D186" s="217" t="s">
        <v>211</v>
      </c>
      <c r="E186" s="218" t="s">
        <v>4103</v>
      </c>
      <c r="F186" s="219" t="s">
        <v>4104</v>
      </c>
      <c r="G186" s="220" t="s">
        <v>317</v>
      </c>
      <c r="H186" s="221">
        <v>350</v>
      </c>
      <c r="I186" s="222"/>
      <c r="J186" s="221">
        <f>ROUND(I186*H186,2)</f>
        <v>0</v>
      </c>
      <c r="K186" s="219" t="s">
        <v>18</v>
      </c>
      <c r="L186" s="48"/>
      <c r="M186" s="223" t="s">
        <v>18</v>
      </c>
      <c r="N186" s="224" t="s">
        <v>42</v>
      </c>
      <c r="O186" s="88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R186" s="227" t="s">
        <v>327</v>
      </c>
      <c r="AT186" s="227" t="s">
        <v>211</v>
      </c>
      <c r="AU186" s="227" t="s">
        <v>83</v>
      </c>
      <c r="AY186" s="21" t="s">
        <v>207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1" t="s">
        <v>76</v>
      </c>
      <c r="BK186" s="228">
        <f>ROUND(I186*H186,2)</f>
        <v>0</v>
      </c>
      <c r="BL186" s="21" t="s">
        <v>327</v>
      </c>
      <c r="BM186" s="227" t="s">
        <v>830</v>
      </c>
    </row>
    <row r="187" s="2" customFormat="1" ht="16.5" customHeight="1">
      <c r="A187" s="42"/>
      <c r="B187" s="43"/>
      <c r="C187" s="283" t="s">
        <v>625</v>
      </c>
      <c r="D187" s="283" t="s">
        <v>1282</v>
      </c>
      <c r="E187" s="284" t="s">
        <v>4105</v>
      </c>
      <c r="F187" s="285" t="s">
        <v>4104</v>
      </c>
      <c r="G187" s="286" t="s">
        <v>317</v>
      </c>
      <c r="H187" s="287">
        <v>350</v>
      </c>
      <c r="I187" s="288"/>
      <c r="J187" s="287">
        <f>ROUND(I187*H187,2)</f>
        <v>0</v>
      </c>
      <c r="K187" s="285" t="s">
        <v>18</v>
      </c>
      <c r="L187" s="289"/>
      <c r="M187" s="290" t="s">
        <v>18</v>
      </c>
      <c r="N187" s="291" t="s">
        <v>42</v>
      </c>
      <c r="O187" s="88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R187" s="227" t="s">
        <v>513</v>
      </c>
      <c r="AT187" s="227" t="s">
        <v>1282</v>
      </c>
      <c r="AU187" s="227" t="s">
        <v>83</v>
      </c>
      <c r="AY187" s="21" t="s">
        <v>207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21" t="s">
        <v>76</v>
      </c>
      <c r="BK187" s="228">
        <f>ROUND(I187*H187,2)</f>
        <v>0</v>
      </c>
      <c r="BL187" s="21" t="s">
        <v>327</v>
      </c>
      <c r="BM187" s="227" t="s">
        <v>842</v>
      </c>
    </row>
    <row r="188" s="17" customFormat="1" ht="20.88" customHeight="1">
      <c r="A188" s="17"/>
      <c r="B188" s="303"/>
      <c r="C188" s="304"/>
      <c r="D188" s="305" t="s">
        <v>70</v>
      </c>
      <c r="E188" s="305" t="s">
        <v>1408</v>
      </c>
      <c r="F188" s="305" t="s">
        <v>4106</v>
      </c>
      <c r="G188" s="304"/>
      <c r="H188" s="304"/>
      <c r="I188" s="306"/>
      <c r="J188" s="307">
        <f>BK188</f>
        <v>0</v>
      </c>
      <c r="K188" s="304"/>
      <c r="L188" s="308"/>
      <c r="M188" s="309"/>
      <c r="N188" s="310"/>
      <c r="O188" s="310"/>
      <c r="P188" s="311">
        <f>SUM(P189:P230)</f>
        <v>0</v>
      </c>
      <c r="Q188" s="310"/>
      <c r="R188" s="311">
        <f>SUM(R189:R230)</f>
        <v>0</v>
      </c>
      <c r="S188" s="310"/>
      <c r="T188" s="312">
        <f>SUM(T189:T230)</f>
        <v>0</v>
      </c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R188" s="313" t="s">
        <v>76</v>
      </c>
      <c r="AT188" s="314" t="s">
        <v>70</v>
      </c>
      <c r="AU188" s="314" t="s">
        <v>83</v>
      </c>
      <c r="AY188" s="313" t="s">
        <v>207</v>
      </c>
      <c r="BK188" s="315">
        <f>SUM(BK189:BK230)</f>
        <v>0</v>
      </c>
    </row>
    <row r="189" s="2" customFormat="1" ht="21.75" customHeight="1">
      <c r="A189" s="42"/>
      <c r="B189" s="43"/>
      <c r="C189" s="217" t="s">
        <v>638</v>
      </c>
      <c r="D189" s="217" t="s">
        <v>211</v>
      </c>
      <c r="E189" s="218" t="s">
        <v>4107</v>
      </c>
      <c r="F189" s="219" t="s">
        <v>4108</v>
      </c>
      <c r="G189" s="220" t="s">
        <v>1795</v>
      </c>
      <c r="H189" s="221">
        <v>1</v>
      </c>
      <c r="I189" s="222"/>
      <c r="J189" s="221">
        <f>ROUND(I189*H189,2)</f>
        <v>0</v>
      </c>
      <c r="K189" s="219" t="s">
        <v>18</v>
      </c>
      <c r="L189" s="48"/>
      <c r="M189" s="223" t="s">
        <v>18</v>
      </c>
      <c r="N189" s="224" t="s">
        <v>42</v>
      </c>
      <c r="O189" s="88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R189" s="227" t="s">
        <v>327</v>
      </c>
      <c r="AT189" s="227" t="s">
        <v>211</v>
      </c>
      <c r="AU189" s="227" t="s">
        <v>89</v>
      </c>
      <c r="AY189" s="21" t="s">
        <v>207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1" t="s">
        <v>76</v>
      </c>
      <c r="BK189" s="228">
        <f>ROUND(I189*H189,2)</f>
        <v>0</v>
      </c>
      <c r="BL189" s="21" t="s">
        <v>327</v>
      </c>
      <c r="BM189" s="227" t="s">
        <v>1501</v>
      </c>
    </row>
    <row r="190" s="2" customFormat="1" ht="16.5" customHeight="1">
      <c r="A190" s="42"/>
      <c r="B190" s="43"/>
      <c r="C190" s="283" t="s">
        <v>644</v>
      </c>
      <c r="D190" s="283" t="s">
        <v>1282</v>
      </c>
      <c r="E190" s="284" t="s">
        <v>4109</v>
      </c>
      <c r="F190" s="285" t="s">
        <v>4110</v>
      </c>
      <c r="G190" s="286" t="s">
        <v>1795</v>
      </c>
      <c r="H190" s="287">
        <v>1</v>
      </c>
      <c r="I190" s="288"/>
      <c r="J190" s="287">
        <f>ROUND(I190*H190,2)</f>
        <v>0</v>
      </c>
      <c r="K190" s="285" t="s">
        <v>18</v>
      </c>
      <c r="L190" s="289"/>
      <c r="M190" s="290" t="s">
        <v>18</v>
      </c>
      <c r="N190" s="291" t="s">
        <v>42</v>
      </c>
      <c r="O190" s="88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R190" s="227" t="s">
        <v>513</v>
      </c>
      <c r="AT190" s="227" t="s">
        <v>1282</v>
      </c>
      <c r="AU190" s="227" t="s">
        <v>89</v>
      </c>
      <c r="AY190" s="21" t="s">
        <v>207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21" t="s">
        <v>76</v>
      </c>
      <c r="BK190" s="228">
        <f>ROUND(I190*H190,2)</f>
        <v>0</v>
      </c>
      <c r="BL190" s="21" t="s">
        <v>327</v>
      </c>
      <c r="BM190" s="227" t="s">
        <v>1513</v>
      </c>
    </row>
    <row r="191" s="2" customFormat="1" ht="16.5" customHeight="1">
      <c r="A191" s="42"/>
      <c r="B191" s="43"/>
      <c r="C191" s="217" t="s">
        <v>649</v>
      </c>
      <c r="D191" s="217" t="s">
        <v>211</v>
      </c>
      <c r="E191" s="218" t="s">
        <v>4111</v>
      </c>
      <c r="F191" s="219" t="s">
        <v>4112</v>
      </c>
      <c r="G191" s="220" t="s">
        <v>1795</v>
      </c>
      <c r="H191" s="221">
        <v>1</v>
      </c>
      <c r="I191" s="222"/>
      <c r="J191" s="221">
        <f>ROUND(I191*H191,2)</f>
        <v>0</v>
      </c>
      <c r="K191" s="219" t="s">
        <v>18</v>
      </c>
      <c r="L191" s="48"/>
      <c r="M191" s="223" t="s">
        <v>18</v>
      </c>
      <c r="N191" s="224" t="s">
        <v>42</v>
      </c>
      <c r="O191" s="88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R191" s="227" t="s">
        <v>327</v>
      </c>
      <c r="AT191" s="227" t="s">
        <v>211</v>
      </c>
      <c r="AU191" s="227" t="s">
        <v>89</v>
      </c>
      <c r="AY191" s="21" t="s">
        <v>207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1" t="s">
        <v>76</v>
      </c>
      <c r="BK191" s="228">
        <f>ROUND(I191*H191,2)</f>
        <v>0</v>
      </c>
      <c r="BL191" s="21" t="s">
        <v>327</v>
      </c>
      <c r="BM191" s="227" t="s">
        <v>1522</v>
      </c>
    </row>
    <row r="192" s="2" customFormat="1" ht="16.5" customHeight="1">
      <c r="A192" s="42"/>
      <c r="B192" s="43"/>
      <c r="C192" s="283" t="s">
        <v>656</v>
      </c>
      <c r="D192" s="283" t="s">
        <v>1282</v>
      </c>
      <c r="E192" s="284" t="s">
        <v>4113</v>
      </c>
      <c r="F192" s="285" t="s">
        <v>4112</v>
      </c>
      <c r="G192" s="286" t="s">
        <v>1795</v>
      </c>
      <c r="H192" s="287">
        <v>1</v>
      </c>
      <c r="I192" s="288"/>
      <c r="J192" s="287">
        <f>ROUND(I192*H192,2)</f>
        <v>0</v>
      </c>
      <c r="K192" s="285" t="s">
        <v>18</v>
      </c>
      <c r="L192" s="289"/>
      <c r="M192" s="290" t="s">
        <v>18</v>
      </c>
      <c r="N192" s="291" t="s">
        <v>42</v>
      </c>
      <c r="O192" s="88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R192" s="227" t="s">
        <v>513</v>
      </c>
      <c r="AT192" s="227" t="s">
        <v>1282</v>
      </c>
      <c r="AU192" s="227" t="s">
        <v>89</v>
      </c>
      <c r="AY192" s="21" t="s">
        <v>207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21" t="s">
        <v>76</v>
      </c>
      <c r="BK192" s="228">
        <f>ROUND(I192*H192,2)</f>
        <v>0</v>
      </c>
      <c r="BL192" s="21" t="s">
        <v>327</v>
      </c>
      <c r="BM192" s="227" t="s">
        <v>1533</v>
      </c>
    </row>
    <row r="193" s="2" customFormat="1" ht="16.5" customHeight="1">
      <c r="A193" s="42"/>
      <c r="B193" s="43"/>
      <c r="C193" s="217" t="s">
        <v>661</v>
      </c>
      <c r="D193" s="217" t="s">
        <v>211</v>
      </c>
      <c r="E193" s="218" t="s">
        <v>4114</v>
      </c>
      <c r="F193" s="219" t="s">
        <v>4115</v>
      </c>
      <c r="G193" s="220" t="s">
        <v>1795</v>
      </c>
      <c r="H193" s="221">
        <v>1</v>
      </c>
      <c r="I193" s="222"/>
      <c r="J193" s="221">
        <f>ROUND(I193*H193,2)</f>
        <v>0</v>
      </c>
      <c r="K193" s="219" t="s">
        <v>18</v>
      </c>
      <c r="L193" s="48"/>
      <c r="M193" s="223" t="s">
        <v>18</v>
      </c>
      <c r="N193" s="224" t="s">
        <v>42</v>
      </c>
      <c r="O193" s="88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R193" s="227" t="s">
        <v>327</v>
      </c>
      <c r="AT193" s="227" t="s">
        <v>211</v>
      </c>
      <c r="AU193" s="227" t="s">
        <v>89</v>
      </c>
      <c r="AY193" s="21" t="s">
        <v>207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1" t="s">
        <v>76</v>
      </c>
      <c r="BK193" s="228">
        <f>ROUND(I193*H193,2)</f>
        <v>0</v>
      </c>
      <c r="BL193" s="21" t="s">
        <v>327</v>
      </c>
      <c r="BM193" s="227" t="s">
        <v>1544</v>
      </c>
    </row>
    <row r="194" s="2" customFormat="1" ht="16.5" customHeight="1">
      <c r="A194" s="42"/>
      <c r="B194" s="43"/>
      <c r="C194" s="283" t="s">
        <v>668</v>
      </c>
      <c r="D194" s="283" t="s">
        <v>1282</v>
      </c>
      <c r="E194" s="284" t="s">
        <v>4116</v>
      </c>
      <c r="F194" s="285" t="s">
        <v>4115</v>
      </c>
      <c r="G194" s="286" t="s">
        <v>1795</v>
      </c>
      <c r="H194" s="287">
        <v>1</v>
      </c>
      <c r="I194" s="288"/>
      <c r="J194" s="287">
        <f>ROUND(I194*H194,2)</f>
        <v>0</v>
      </c>
      <c r="K194" s="285" t="s">
        <v>18</v>
      </c>
      <c r="L194" s="289"/>
      <c r="M194" s="290" t="s">
        <v>18</v>
      </c>
      <c r="N194" s="291" t="s">
        <v>42</v>
      </c>
      <c r="O194" s="88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R194" s="227" t="s">
        <v>513</v>
      </c>
      <c r="AT194" s="227" t="s">
        <v>1282</v>
      </c>
      <c r="AU194" s="227" t="s">
        <v>89</v>
      </c>
      <c r="AY194" s="21" t="s">
        <v>207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1" t="s">
        <v>76</v>
      </c>
      <c r="BK194" s="228">
        <f>ROUND(I194*H194,2)</f>
        <v>0</v>
      </c>
      <c r="BL194" s="21" t="s">
        <v>327</v>
      </c>
      <c r="BM194" s="227" t="s">
        <v>1553</v>
      </c>
    </row>
    <row r="195" s="2" customFormat="1" ht="16.5" customHeight="1">
      <c r="A195" s="42"/>
      <c r="B195" s="43"/>
      <c r="C195" s="217" t="s">
        <v>676</v>
      </c>
      <c r="D195" s="217" t="s">
        <v>211</v>
      </c>
      <c r="E195" s="218" t="s">
        <v>4117</v>
      </c>
      <c r="F195" s="219" t="s">
        <v>4118</v>
      </c>
      <c r="G195" s="220" t="s">
        <v>1795</v>
      </c>
      <c r="H195" s="221">
        <v>1</v>
      </c>
      <c r="I195" s="222"/>
      <c r="J195" s="221">
        <f>ROUND(I195*H195,2)</f>
        <v>0</v>
      </c>
      <c r="K195" s="219" t="s">
        <v>18</v>
      </c>
      <c r="L195" s="48"/>
      <c r="M195" s="223" t="s">
        <v>18</v>
      </c>
      <c r="N195" s="224" t="s">
        <v>42</v>
      </c>
      <c r="O195" s="88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R195" s="227" t="s">
        <v>327</v>
      </c>
      <c r="AT195" s="227" t="s">
        <v>211</v>
      </c>
      <c r="AU195" s="227" t="s">
        <v>89</v>
      </c>
      <c r="AY195" s="21" t="s">
        <v>207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1" t="s">
        <v>76</v>
      </c>
      <c r="BK195" s="228">
        <f>ROUND(I195*H195,2)</f>
        <v>0</v>
      </c>
      <c r="BL195" s="21" t="s">
        <v>327</v>
      </c>
      <c r="BM195" s="227" t="s">
        <v>1565</v>
      </c>
    </row>
    <row r="196" s="2" customFormat="1" ht="16.5" customHeight="1">
      <c r="A196" s="42"/>
      <c r="B196" s="43"/>
      <c r="C196" s="283" t="s">
        <v>681</v>
      </c>
      <c r="D196" s="283" t="s">
        <v>1282</v>
      </c>
      <c r="E196" s="284" t="s">
        <v>4119</v>
      </c>
      <c r="F196" s="285" t="s">
        <v>4118</v>
      </c>
      <c r="G196" s="286" t="s">
        <v>1795</v>
      </c>
      <c r="H196" s="287">
        <v>1</v>
      </c>
      <c r="I196" s="288"/>
      <c r="J196" s="287">
        <f>ROUND(I196*H196,2)</f>
        <v>0</v>
      </c>
      <c r="K196" s="285" t="s">
        <v>18</v>
      </c>
      <c r="L196" s="289"/>
      <c r="M196" s="290" t="s">
        <v>18</v>
      </c>
      <c r="N196" s="291" t="s">
        <v>42</v>
      </c>
      <c r="O196" s="88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R196" s="227" t="s">
        <v>513</v>
      </c>
      <c r="AT196" s="227" t="s">
        <v>1282</v>
      </c>
      <c r="AU196" s="227" t="s">
        <v>89</v>
      </c>
      <c r="AY196" s="21" t="s">
        <v>207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1" t="s">
        <v>76</v>
      </c>
      <c r="BK196" s="228">
        <f>ROUND(I196*H196,2)</f>
        <v>0</v>
      </c>
      <c r="BL196" s="21" t="s">
        <v>327</v>
      </c>
      <c r="BM196" s="227" t="s">
        <v>247</v>
      </c>
    </row>
    <row r="197" s="2" customFormat="1" ht="16.5" customHeight="1">
      <c r="A197" s="42"/>
      <c r="B197" s="43"/>
      <c r="C197" s="217" t="s">
        <v>694</v>
      </c>
      <c r="D197" s="217" t="s">
        <v>211</v>
      </c>
      <c r="E197" s="218" t="s">
        <v>4120</v>
      </c>
      <c r="F197" s="219" t="s">
        <v>4121</v>
      </c>
      <c r="G197" s="220" t="s">
        <v>1795</v>
      </c>
      <c r="H197" s="221">
        <v>4</v>
      </c>
      <c r="I197" s="222"/>
      <c r="J197" s="221">
        <f>ROUND(I197*H197,2)</f>
        <v>0</v>
      </c>
      <c r="K197" s="219" t="s">
        <v>18</v>
      </c>
      <c r="L197" s="48"/>
      <c r="M197" s="223" t="s">
        <v>18</v>
      </c>
      <c r="N197" s="224" t="s">
        <v>42</v>
      </c>
      <c r="O197" s="88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R197" s="227" t="s">
        <v>327</v>
      </c>
      <c r="AT197" s="227" t="s">
        <v>211</v>
      </c>
      <c r="AU197" s="227" t="s">
        <v>89</v>
      </c>
      <c r="AY197" s="21" t="s">
        <v>207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1" t="s">
        <v>76</v>
      </c>
      <c r="BK197" s="228">
        <f>ROUND(I197*H197,2)</f>
        <v>0</v>
      </c>
      <c r="BL197" s="21" t="s">
        <v>327</v>
      </c>
      <c r="BM197" s="227" t="s">
        <v>253</v>
      </c>
    </row>
    <row r="198" s="2" customFormat="1" ht="16.5" customHeight="1">
      <c r="A198" s="42"/>
      <c r="B198" s="43"/>
      <c r="C198" s="283" t="s">
        <v>701</v>
      </c>
      <c r="D198" s="283" t="s">
        <v>1282</v>
      </c>
      <c r="E198" s="284" t="s">
        <v>4122</v>
      </c>
      <c r="F198" s="285" t="s">
        <v>4121</v>
      </c>
      <c r="G198" s="286" t="s">
        <v>1795</v>
      </c>
      <c r="H198" s="287">
        <v>4</v>
      </c>
      <c r="I198" s="288"/>
      <c r="J198" s="287">
        <f>ROUND(I198*H198,2)</f>
        <v>0</v>
      </c>
      <c r="K198" s="285" t="s">
        <v>18</v>
      </c>
      <c r="L198" s="289"/>
      <c r="M198" s="290" t="s">
        <v>18</v>
      </c>
      <c r="N198" s="291" t="s">
        <v>42</v>
      </c>
      <c r="O198" s="88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R198" s="227" t="s">
        <v>513</v>
      </c>
      <c r="AT198" s="227" t="s">
        <v>1282</v>
      </c>
      <c r="AU198" s="227" t="s">
        <v>89</v>
      </c>
      <c r="AY198" s="21" t="s">
        <v>207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21" t="s">
        <v>76</v>
      </c>
      <c r="BK198" s="228">
        <f>ROUND(I198*H198,2)</f>
        <v>0</v>
      </c>
      <c r="BL198" s="21" t="s">
        <v>327</v>
      </c>
      <c r="BM198" s="227" t="s">
        <v>1592</v>
      </c>
    </row>
    <row r="199" s="2" customFormat="1" ht="16.5" customHeight="1">
      <c r="A199" s="42"/>
      <c r="B199" s="43"/>
      <c r="C199" s="217" t="s">
        <v>707</v>
      </c>
      <c r="D199" s="217" t="s">
        <v>211</v>
      </c>
      <c r="E199" s="218" t="s">
        <v>4123</v>
      </c>
      <c r="F199" s="219" t="s">
        <v>4124</v>
      </c>
      <c r="G199" s="220" t="s">
        <v>1795</v>
      </c>
      <c r="H199" s="221">
        <v>6</v>
      </c>
      <c r="I199" s="222"/>
      <c r="J199" s="221">
        <f>ROUND(I199*H199,2)</f>
        <v>0</v>
      </c>
      <c r="K199" s="219" t="s">
        <v>18</v>
      </c>
      <c r="L199" s="48"/>
      <c r="M199" s="223" t="s">
        <v>18</v>
      </c>
      <c r="N199" s="224" t="s">
        <v>42</v>
      </c>
      <c r="O199" s="88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R199" s="227" t="s">
        <v>327</v>
      </c>
      <c r="AT199" s="227" t="s">
        <v>211</v>
      </c>
      <c r="AU199" s="227" t="s">
        <v>89</v>
      </c>
      <c r="AY199" s="21" t="s">
        <v>207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1" t="s">
        <v>76</v>
      </c>
      <c r="BK199" s="228">
        <f>ROUND(I199*H199,2)</f>
        <v>0</v>
      </c>
      <c r="BL199" s="21" t="s">
        <v>327</v>
      </c>
      <c r="BM199" s="227" t="s">
        <v>1602</v>
      </c>
    </row>
    <row r="200" s="2" customFormat="1" ht="16.5" customHeight="1">
      <c r="A200" s="42"/>
      <c r="B200" s="43"/>
      <c r="C200" s="283" t="s">
        <v>713</v>
      </c>
      <c r="D200" s="283" t="s">
        <v>1282</v>
      </c>
      <c r="E200" s="284" t="s">
        <v>4125</v>
      </c>
      <c r="F200" s="285" t="s">
        <v>4124</v>
      </c>
      <c r="G200" s="286" t="s">
        <v>1795</v>
      </c>
      <c r="H200" s="287">
        <v>6</v>
      </c>
      <c r="I200" s="288"/>
      <c r="J200" s="287">
        <f>ROUND(I200*H200,2)</f>
        <v>0</v>
      </c>
      <c r="K200" s="285" t="s">
        <v>18</v>
      </c>
      <c r="L200" s="289"/>
      <c r="M200" s="290" t="s">
        <v>18</v>
      </c>
      <c r="N200" s="291" t="s">
        <v>42</v>
      </c>
      <c r="O200" s="88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R200" s="227" t="s">
        <v>513</v>
      </c>
      <c r="AT200" s="227" t="s">
        <v>1282</v>
      </c>
      <c r="AU200" s="227" t="s">
        <v>89</v>
      </c>
      <c r="AY200" s="21" t="s">
        <v>207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1" t="s">
        <v>76</v>
      </c>
      <c r="BK200" s="228">
        <f>ROUND(I200*H200,2)</f>
        <v>0</v>
      </c>
      <c r="BL200" s="21" t="s">
        <v>327</v>
      </c>
      <c r="BM200" s="227" t="s">
        <v>1612</v>
      </c>
    </row>
    <row r="201" s="2" customFormat="1" ht="16.5" customHeight="1">
      <c r="A201" s="42"/>
      <c r="B201" s="43"/>
      <c r="C201" s="217" t="s">
        <v>723</v>
      </c>
      <c r="D201" s="217" t="s">
        <v>211</v>
      </c>
      <c r="E201" s="218" t="s">
        <v>4126</v>
      </c>
      <c r="F201" s="219" t="s">
        <v>4127</v>
      </c>
      <c r="G201" s="220" t="s">
        <v>1795</v>
      </c>
      <c r="H201" s="221">
        <v>3</v>
      </c>
      <c r="I201" s="222"/>
      <c r="J201" s="221">
        <f>ROUND(I201*H201,2)</f>
        <v>0</v>
      </c>
      <c r="K201" s="219" t="s">
        <v>18</v>
      </c>
      <c r="L201" s="48"/>
      <c r="M201" s="223" t="s">
        <v>18</v>
      </c>
      <c r="N201" s="224" t="s">
        <v>42</v>
      </c>
      <c r="O201" s="88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R201" s="227" t="s">
        <v>327</v>
      </c>
      <c r="AT201" s="227" t="s">
        <v>211</v>
      </c>
      <c r="AU201" s="227" t="s">
        <v>89</v>
      </c>
      <c r="AY201" s="21" t="s">
        <v>207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21" t="s">
        <v>76</v>
      </c>
      <c r="BK201" s="228">
        <f>ROUND(I201*H201,2)</f>
        <v>0</v>
      </c>
      <c r="BL201" s="21" t="s">
        <v>327</v>
      </c>
      <c r="BM201" s="227" t="s">
        <v>1622</v>
      </c>
    </row>
    <row r="202" s="2" customFormat="1" ht="16.5" customHeight="1">
      <c r="A202" s="42"/>
      <c r="B202" s="43"/>
      <c r="C202" s="283" t="s">
        <v>209</v>
      </c>
      <c r="D202" s="283" t="s">
        <v>1282</v>
      </c>
      <c r="E202" s="284" t="s">
        <v>4128</v>
      </c>
      <c r="F202" s="285" t="s">
        <v>4127</v>
      </c>
      <c r="G202" s="286" t="s">
        <v>1795</v>
      </c>
      <c r="H202" s="287">
        <v>3</v>
      </c>
      <c r="I202" s="288"/>
      <c r="J202" s="287">
        <f>ROUND(I202*H202,2)</f>
        <v>0</v>
      </c>
      <c r="K202" s="285" t="s">
        <v>18</v>
      </c>
      <c r="L202" s="289"/>
      <c r="M202" s="290" t="s">
        <v>18</v>
      </c>
      <c r="N202" s="291" t="s">
        <v>42</v>
      </c>
      <c r="O202" s="88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R202" s="227" t="s">
        <v>513</v>
      </c>
      <c r="AT202" s="227" t="s">
        <v>1282</v>
      </c>
      <c r="AU202" s="227" t="s">
        <v>89</v>
      </c>
      <c r="AY202" s="21" t="s">
        <v>207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21" t="s">
        <v>76</v>
      </c>
      <c r="BK202" s="228">
        <f>ROUND(I202*H202,2)</f>
        <v>0</v>
      </c>
      <c r="BL202" s="21" t="s">
        <v>327</v>
      </c>
      <c r="BM202" s="227" t="s">
        <v>1632</v>
      </c>
    </row>
    <row r="203" s="2" customFormat="1" ht="16.5" customHeight="1">
      <c r="A203" s="42"/>
      <c r="B203" s="43"/>
      <c r="C203" s="217" t="s">
        <v>738</v>
      </c>
      <c r="D203" s="217" t="s">
        <v>211</v>
      </c>
      <c r="E203" s="218" t="s">
        <v>4129</v>
      </c>
      <c r="F203" s="219" t="s">
        <v>4130</v>
      </c>
      <c r="G203" s="220" t="s">
        <v>1795</v>
      </c>
      <c r="H203" s="221">
        <v>92</v>
      </c>
      <c r="I203" s="222"/>
      <c r="J203" s="221">
        <f>ROUND(I203*H203,2)</f>
        <v>0</v>
      </c>
      <c r="K203" s="219" t="s">
        <v>18</v>
      </c>
      <c r="L203" s="48"/>
      <c r="M203" s="223" t="s">
        <v>18</v>
      </c>
      <c r="N203" s="224" t="s">
        <v>42</v>
      </c>
      <c r="O203" s="88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R203" s="227" t="s">
        <v>327</v>
      </c>
      <c r="AT203" s="227" t="s">
        <v>211</v>
      </c>
      <c r="AU203" s="227" t="s">
        <v>89</v>
      </c>
      <c r="AY203" s="21" t="s">
        <v>207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1" t="s">
        <v>76</v>
      </c>
      <c r="BK203" s="228">
        <f>ROUND(I203*H203,2)</f>
        <v>0</v>
      </c>
      <c r="BL203" s="21" t="s">
        <v>327</v>
      </c>
      <c r="BM203" s="227" t="s">
        <v>1642</v>
      </c>
    </row>
    <row r="204" s="2" customFormat="1" ht="16.5" customHeight="1">
      <c r="A204" s="42"/>
      <c r="B204" s="43"/>
      <c r="C204" s="217" t="s">
        <v>745</v>
      </c>
      <c r="D204" s="217" t="s">
        <v>211</v>
      </c>
      <c r="E204" s="218" t="s">
        <v>4131</v>
      </c>
      <c r="F204" s="219" t="s">
        <v>4132</v>
      </c>
      <c r="G204" s="220" t="s">
        <v>1795</v>
      </c>
      <c r="H204" s="221">
        <v>1</v>
      </c>
      <c r="I204" s="222"/>
      <c r="J204" s="221">
        <f>ROUND(I204*H204,2)</f>
        <v>0</v>
      </c>
      <c r="K204" s="219" t="s">
        <v>18</v>
      </c>
      <c r="L204" s="48"/>
      <c r="M204" s="223" t="s">
        <v>18</v>
      </c>
      <c r="N204" s="224" t="s">
        <v>42</v>
      </c>
      <c r="O204" s="88"/>
      <c r="P204" s="225">
        <f>O204*H204</f>
        <v>0</v>
      </c>
      <c r="Q204" s="225">
        <v>0</v>
      </c>
      <c r="R204" s="225">
        <f>Q204*H204</f>
        <v>0</v>
      </c>
      <c r="S204" s="225">
        <v>0</v>
      </c>
      <c r="T204" s="226">
        <f>S204*H204</f>
        <v>0</v>
      </c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R204" s="227" t="s">
        <v>327</v>
      </c>
      <c r="AT204" s="227" t="s">
        <v>211</v>
      </c>
      <c r="AU204" s="227" t="s">
        <v>89</v>
      </c>
      <c r="AY204" s="21" t="s">
        <v>207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1" t="s">
        <v>76</v>
      </c>
      <c r="BK204" s="228">
        <f>ROUND(I204*H204,2)</f>
        <v>0</v>
      </c>
      <c r="BL204" s="21" t="s">
        <v>327</v>
      </c>
      <c r="BM204" s="227" t="s">
        <v>1652</v>
      </c>
    </row>
    <row r="205" s="2" customFormat="1" ht="16.5" customHeight="1">
      <c r="A205" s="42"/>
      <c r="B205" s="43"/>
      <c r="C205" s="283" t="s">
        <v>752</v>
      </c>
      <c r="D205" s="283" t="s">
        <v>1282</v>
      </c>
      <c r="E205" s="284" t="s">
        <v>4133</v>
      </c>
      <c r="F205" s="285" t="s">
        <v>4132</v>
      </c>
      <c r="G205" s="286" t="s">
        <v>1795</v>
      </c>
      <c r="H205" s="287">
        <v>1</v>
      </c>
      <c r="I205" s="288"/>
      <c r="J205" s="287">
        <f>ROUND(I205*H205,2)</f>
        <v>0</v>
      </c>
      <c r="K205" s="285" t="s">
        <v>18</v>
      </c>
      <c r="L205" s="289"/>
      <c r="M205" s="290" t="s">
        <v>18</v>
      </c>
      <c r="N205" s="291" t="s">
        <v>42</v>
      </c>
      <c r="O205" s="88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R205" s="227" t="s">
        <v>513</v>
      </c>
      <c r="AT205" s="227" t="s">
        <v>1282</v>
      </c>
      <c r="AU205" s="227" t="s">
        <v>89</v>
      </c>
      <c r="AY205" s="21" t="s">
        <v>207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21" t="s">
        <v>76</v>
      </c>
      <c r="BK205" s="228">
        <f>ROUND(I205*H205,2)</f>
        <v>0</v>
      </c>
      <c r="BL205" s="21" t="s">
        <v>327</v>
      </c>
      <c r="BM205" s="227" t="s">
        <v>1665</v>
      </c>
    </row>
    <row r="206" s="2" customFormat="1" ht="16.5" customHeight="1">
      <c r="A206" s="42"/>
      <c r="B206" s="43"/>
      <c r="C206" s="217" t="s">
        <v>760</v>
      </c>
      <c r="D206" s="217" t="s">
        <v>211</v>
      </c>
      <c r="E206" s="218" t="s">
        <v>4134</v>
      </c>
      <c r="F206" s="219" t="s">
        <v>4135</v>
      </c>
      <c r="G206" s="220" t="s">
        <v>1795</v>
      </c>
      <c r="H206" s="221">
        <v>1</v>
      </c>
      <c r="I206" s="222"/>
      <c r="J206" s="221">
        <f>ROUND(I206*H206,2)</f>
        <v>0</v>
      </c>
      <c r="K206" s="219" t="s">
        <v>18</v>
      </c>
      <c r="L206" s="48"/>
      <c r="M206" s="223" t="s">
        <v>18</v>
      </c>
      <c r="N206" s="224" t="s">
        <v>42</v>
      </c>
      <c r="O206" s="88"/>
      <c r="P206" s="225">
        <f>O206*H206</f>
        <v>0</v>
      </c>
      <c r="Q206" s="225">
        <v>0</v>
      </c>
      <c r="R206" s="225">
        <f>Q206*H206</f>
        <v>0</v>
      </c>
      <c r="S206" s="225">
        <v>0</v>
      </c>
      <c r="T206" s="226">
        <f>S206*H206</f>
        <v>0</v>
      </c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R206" s="227" t="s">
        <v>327</v>
      </c>
      <c r="AT206" s="227" t="s">
        <v>211</v>
      </c>
      <c r="AU206" s="227" t="s">
        <v>89</v>
      </c>
      <c r="AY206" s="21" t="s">
        <v>207</v>
      </c>
      <c r="BE206" s="228">
        <f>IF(N206="základní",J206,0)</f>
        <v>0</v>
      </c>
      <c r="BF206" s="228">
        <f>IF(N206="snížená",J206,0)</f>
        <v>0</v>
      </c>
      <c r="BG206" s="228">
        <f>IF(N206="zákl. přenesená",J206,0)</f>
        <v>0</v>
      </c>
      <c r="BH206" s="228">
        <f>IF(N206="sníž. přenesená",J206,0)</f>
        <v>0</v>
      </c>
      <c r="BI206" s="228">
        <f>IF(N206="nulová",J206,0)</f>
        <v>0</v>
      </c>
      <c r="BJ206" s="21" t="s">
        <v>76</v>
      </c>
      <c r="BK206" s="228">
        <f>ROUND(I206*H206,2)</f>
        <v>0</v>
      </c>
      <c r="BL206" s="21" t="s">
        <v>327</v>
      </c>
      <c r="BM206" s="227" t="s">
        <v>1676</v>
      </c>
    </row>
    <row r="207" s="2" customFormat="1" ht="16.5" customHeight="1">
      <c r="A207" s="42"/>
      <c r="B207" s="43"/>
      <c r="C207" s="283" t="s">
        <v>768</v>
      </c>
      <c r="D207" s="283" t="s">
        <v>1282</v>
      </c>
      <c r="E207" s="284" t="s">
        <v>4136</v>
      </c>
      <c r="F207" s="285" t="s">
        <v>4135</v>
      </c>
      <c r="G207" s="286" t="s">
        <v>1795</v>
      </c>
      <c r="H207" s="287">
        <v>1</v>
      </c>
      <c r="I207" s="288"/>
      <c r="J207" s="287">
        <f>ROUND(I207*H207,2)</f>
        <v>0</v>
      </c>
      <c r="K207" s="285" t="s">
        <v>18</v>
      </c>
      <c r="L207" s="289"/>
      <c r="M207" s="290" t="s">
        <v>18</v>
      </c>
      <c r="N207" s="291" t="s">
        <v>42</v>
      </c>
      <c r="O207" s="88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R207" s="227" t="s">
        <v>513</v>
      </c>
      <c r="AT207" s="227" t="s">
        <v>1282</v>
      </c>
      <c r="AU207" s="227" t="s">
        <v>89</v>
      </c>
      <c r="AY207" s="21" t="s">
        <v>207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1" t="s">
        <v>76</v>
      </c>
      <c r="BK207" s="228">
        <f>ROUND(I207*H207,2)</f>
        <v>0</v>
      </c>
      <c r="BL207" s="21" t="s">
        <v>327</v>
      </c>
      <c r="BM207" s="227" t="s">
        <v>1690</v>
      </c>
    </row>
    <row r="208" s="2" customFormat="1" ht="16.5" customHeight="1">
      <c r="A208" s="42"/>
      <c r="B208" s="43"/>
      <c r="C208" s="217" t="s">
        <v>775</v>
      </c>
      <c r="D208" s="217" t="s">
        <v>211</v>
      </c>
      <c r="E208" s="218" t="s">
        <v>4137</v>
      </c>
      <c r="F208" s="219" t="s">
        <v>4138</v>
      </c>
      <c r="G208" s="220" t="s">
        <v>1795</v>
      </c>
      <c r="H208" s="221">
        <v>16</v>
      </c>
      <c r="I208" s="222"/>
      <c r="J208" s="221">
        <f>ROUND(I208*H208,2)</f>
        <v>0</v>
      </c>
      <c r="K208" s="219" t="s">
        <v>18</v>
      </c>
      <c r="L208" s="48"/>
      <c r="M208" s="223" t="s">
        <v>18</v>
      </c>
      <c r="N208" s="224" t="s">
        <v>42</v>
      </c>
      <c r="O208" s="88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R208" s="227" t="s">
        <v>327</v>
      </c>
      <c r="AT208" s="227" t="s">
        <v>211</v>
      </c>
      <c r="AU208" s="227" t="s">
        <v>89</v>
      </c>
      <c r="AY208" s="21" t="s">
        <v>207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1" t="s">
        <v>76</v>
      </c>
      <c r="BK208" s="228">
        <f>ROUND(I208*H208,2)</f>
        <v>0</v>
      </c>
      <c r="BL208" s="21" t="s">
        <v>327</v>
      </c>
      <c r="BM208" s="227" t="s">
        <v>1704</v>
      </c>
    </row>
    <row r="209" s="2" customFormat="1" ht="16.5" customHeight="1">
      <c r="A209" s="42"/>
      <c r="B209" s="43"/>
      <c r="C209" s="283" t="s">
        <v>782</v>
      </c>
      <c r="D209" s="283" t="s">
        <v>1282</v>
      </c>
      <c r="E209" s="284" t="s">
        <v>4139</v>
      </c>
      <c r="F209" s="285" t="s">
        <v>4140</v>
      </c>
      <c r="G209" s="286" t="s">
        <v>1795</v>
      </c>
      <c r="H209" s="287">
        <v>16</v>
      </c>
      <c r="I209" s="288"/>
      <c r="J209" s="287">
        <f>ROUND(I209*H209,2)</f>
        <v>0</v>
      </c>
      <c r="K209" s="285" t="s">
        <v>18</v>
      </c>
      <c r="L209" s="289"/>
      <c r="M209" s="290" t="s">
        <v>18</v>
      </c>
      <c r="N209" s="291" t="s">
        <v>42</v>
      </c>
      <c r="O209" s="88"/>
      <c r="P209" s="225">
        <f>O209*H209</f>
        <v>0</v>
      </c>
      <c r="Q209" s="225">
        <v>0</v>
      </c>
      <c r="R209" s="225">
        <f>Q209*H209</f>
        <v>0</v>
      </c>
      <c r="S209" s="225">
        <v>0</v>
      </c>
      <c r="T209" s="226">
        <f>S209*H209</f>
        <v>0</v>
      </c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R209" s="227" t="s">
        <v>513</v>
      </c>
      <c r="AT209" s="227" t="s">
        <v>1282</v>
      </c>
      <c r="AU209" s="227" t="s">
        <v>89</v>
      </c>
      <c r="AY209" s="21" t="s">
        <v>207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1" t="s">
        <v>76</v>
      </c>
      <c r="BK209" s="228">
        <f>ROUND(I209*H209,2)</f>
        <v>0</v>
      </c>
      <c r="BL209" s="21" t="s">
        <v>327</v>
      </c>
      <c r="BM209" s="227" t="s">
        <v>1715</v>
      </c>
    </row>
    <row r="210" s="2" customFormat="1" ht="16.5" customHeight="1">
      <c r="A210" s="42"/>
      <c r="B210" s="43"/>
      <c r="C210" s="217" t="s">
        <v>789</v>
      </c>
      <c r="D210" s="217" t="s">
        <v>211</v>
      </c>
      <c r="E210" s="218" t="s">
        <v>4141</v>
      </c>
      <c r="F210" s="219" t="s">
        <v>4142</v>
      </c>
      <c r="G210" s="220" t="s">
        <v>4143</v>
      </c>
      <c r="H210" s="221">
        <v>8</v>
      </c>
      <c r="I210" s="222"/>
      <c r="J210" s="221">
        <f>ROUND(I210*H210,2)</f>
        <v>0</v>
      </c>
      <c r="K210" s="219" t="s">
        <v>18</v>
      </c>
      <c r="L210" s="48"/>
      <c r="M210" s="223" t="s">
        <v>18</v>
      </c>
      <c r="N210" s="224" t="s">
        <v>42</v>
      </c>
      <c r="O210" s="88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R210" s="227" t="s">
        <v>327</v>
      </c>
      <c r="AT210" s="227" t="s">
        <v>211</v>
      </c>
      <c r="AU210" s="227" t="s">
        <v>89</v>
      </c>
      <c r="AY210" s="21" t="s">
        <v>207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21" t="s">
        <v>76</v>
      </c>
      <c r="BK210" s="228">
        <f>ROUND(I210*H210,2)</f>
        <v>0</v>
      </c>
      <c r="BL210" s="21" t="s">
        <v>327</v>
      </c>
      <c r="BM210" s="227" t="s">
        <v>1725</v>
      </c>
    </row>
    <row r="211" s="2" customFormat="1" ht="16.5" customHeight="1">
      <c r="A211" s="42"/>
      <c r="B211" s="43"/>
      <c r="C211" s="283" t="s">
        <v>795</v>
      </c>
      <c r="D211" s="283" t="s">
        <v>1282</v>
      </c>
      <c r="E211" s="284" t="s">
        <v>4144</v>
      </c>
      <c r="F211" s="285" t="s">
        <v>4142</v>
      </c>
      <c r="G211" s="286" t="s">
        <v>4143</v>
      </c>
      <c r="H211" s="287">
        <v>8</v>
      </c>
      <c r="I211" s="288"/>
      <c r="J211" s="287">
        <f>ROUND(I211*H211,2)</f>
        <v>0</v>
      </c>
      <c r="K211" s="285" t="s">
        <v>18</v>
      </c>
      <c r="L211" s="289"/>
      <c r="M211" s="290" t="s">
        <v>18</v>
      </c>
      <c r="N211" s="291" t="s">
        <v>42</v>
      </c>
      <c r="O211" s="88"/>
      <c r="P211" s="225">
        <f>O211*H211</f>
        <v>0</v>
      </c>
      <c r="Q211" s="225">
        <v>0</v>
      </c>
      <c r="R211" s="225">
        <f>Q211*H211</f>
        <v>0</v>
      </c>
      <c r="S211" s="225">
        <v>0</v>
      </c>
      <c r="T211" s="226">
        <f>S211*H211</f>
        <v>0</v>
      </c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R211" s="227" t="s">
        <v>513</v>
      </c>
      <c r="AT211" s="227" t="s">
        <v>1282</v>
      </c>
      <c r="AU211" s="227" t="s">
        <v>89</v>
      </c>
      <c r="AY211" s="21" t="s">
        <v>207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1" t="s">
        <v>76</v>
      </c>
      <c r="BK211" s="228">
        <f>ROUND(I211*H211,2)</f>
        <v>0</v>
      </c>
      <c r="BL211" s="21" t="s">
        <v>327</v>
      </c>
      <c r="BM211" s="227" t="s">
        <v>1735</v>
      </c>
    </row>
    <row r="212" s="2" customFormat="1" ht="16.5" customHeight="1">
      <c r="A212" s="42"/>
      <c r="B212" s="43"/>
      <c r="C212" s="217" t="s">
        <v>800</v>
      </c>
      <c r="D212" s="217" t="s">
        <v>211</v>
      </c>
      <c r="E212" s="218" t="s">
        <v>4145</v>
      </c>
      <c r="F212" s="219" t="s">
        <v>4146</v>
      </c>
      <c r="G212" s="220" t="s">
        <v>1795</v>
      </c>
      <c r="H212" s="221">
        <v>8</v>
      </c>
      <c r="I212" s="222"/>
      <c r="J212" s="221">
        <f>ROUND(I212*H212,2)</f>
        <v>0</v>
      </c>
      <c r="K212" s="219" t="s">
        <v>18</v>
      </c>
      <c r="L212" s="48"/>
      <c r="M212" s="223" t="s">
        <v>18</v>
      </c>
      <c r="N212" s="224" t="s">
        <v>42</v>
      </c>
      <c r="O212" s="88"/>
      <c r="P212" s="225">
        <f>O212*H212</f>
        <v>0</v>
      </c>
      <c r="Q212" s="225">
        <v>0</v>
      </c>
      <c r="R212" s="225">
        <f>Q212*H212</f>
        <v>0</v>
      </c>
      <c r="S212" s="225">
        <v>0</v>
      </c>
      <c r="T212" s="226">
        <f>S212*H212</f>
        <v>0</v>
      </c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R212" s="227" t="s">
        <v>327</v>
      </c>
      <c r="AT212" s="227" t="s">
        <v>211</v>
      </c>
      <c r="AU212" s="227" t="s">
        <v>89</v>
      </c>
      <c r="AY212" s="21" t="s">
        <v>207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1" t="s">
        <v>76</v>
      </c>
      <c r="BK212" s="228">
        <f>ROUND(I212*H212,2)</f>
        <v>0</v>
      </c>
      <c r="BL212" s="21" t="s">
        <v>327</v>
      </c>
      <c r="BM212" s="227" t="s">
        <v>1744</v>
      </c>
    </row>
    <row r="213" s="2" customFormat="1" ht="16.5" customHeight="1">
      <c r="A213" s="42"/>
      <c r="B213" s="43"/>
      <c r="C213" s="283" t="s">
        <v>805</v>
      </c>
      <c r="D213" s="283" t="s">
        <v>1282</v>
      </c>
      <c r="E213" s="284" t="s">
        <v>4147</v>
      </c>
      <c r="F213" s="285" t="s">
        <v>4146</v>
      </c>
      <c r="G213" s="286" t="s">
        <v>1795</v>
      </c>
      <c r="H213" s="287">
        <v>8</v>
      </c>
      <c r="I213" s="288"/>
      <c r="J213" s="287">
        <f>ROUND(I213*H213,2)</f>
        <v>0</v>
      </c>
      <c r="K213" s="285" t="s">
        <v>18</v>
      </c>
      <c r="L213" s="289"/>
      <c r="M213" s="290" t="s">
        <v>18</v>
      </c>
      <c r="N213" s="291" t="s">
        <v>42</v>
      </c>
      <c r="O213" s="88"/>
      <c r="P213" s="225">
        <f>O213*H213</f>
        <v>0</v>
      </c>
      <c r="Q213" s="225">
        <v>0</v>
      </c>
      <c r="R213" s="225">
        <f>Q213*H213</f>
        <v>0</v>
      </c>
      <c r="S213" s="225">
        <v>0</v>
      </c>
      <c r="T213" s="226">
        <f>S213*H213</f>
        <v>0</v>
      </c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R213" s="227" t="s">
        <v>513</v>
      </c>
      <c r="AT213" s="227" t="s">
        <v>1282</v>
      </c>
      <c r="AU213" s="227" t="s">
        <v>89</v>
      </c>
      <c r="AY213" s="21" t="s">
        <v>207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21" t="s">
        <v>76</v>
      </c>
      <c r="BK213" s="228">
        <f>ROUND(I213*H213,2)</f>
        <v>0</v>
      </c>
      <c r="BL213" s="21" t="s">
        <v>327</v>
      </c>
      <c r="BM213" s="227" t="s">
        <v>1759</v>
      </c>
    </row>
    <row r="214" s="2" customFormat="1" ht="16.5" customHeight="1">
      <c r="A214" s="42"/>
      <c r="B214" s="43"/>
      <c r="C214" s="217" t="s">
        <v>810</v>
      </c>
      <c r="D214" s="217" t="s">
        <v>211</v>
      </c>
      <c r="E214" s="218" t="s">
        <v>4148</v>
      </c>
      <c r="F214" s="219" t="s">
        <v>4149</v>
      </c>
      <c r="G214" s="220" t="s">
        <v>1795</v>
      </c>
      <c r="H214" s="221">
        <v>4</v>
      </c>
      <c r="I214" s="222"/>
      <c r="J214" s="221">
        <f>ROUND(I214*H214,2)</f>
        <v>0</v>
      </c>
      <c r="K214" s="219" t="s">
        <v>18</v>
      </c>
      <c r="L214" s="48"/>
      <c r="M214" s="223" t="s">
        <v>18</v>
      </c>
      <c r="N214" s="224" t="s">
        <v>42</v>
      </c>
      <c r="O214" s="88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R214" s="227" t="s">
        <v>327</v>
      </c>
      <c r="AT214" s="227" t="s">
        <v>211</v>
      </c>
      <c r="AU214" s="227" t="s">
        <v>89</v>
      </c>
      <c r="AY214" s="21" t="s">
        <v>207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1" t="s">
        <v>76</v>
      </c>
      <c r="BK214" s="228">
        <f>ROUND(I214*H214,2)</f>
        <v>0</v>
      </c>
      <c r="BL214" s="21" t="s">
        <v>327</v>
      </c>
      <c r="BM214" s="227" t="s">
        <v>1771</v>
      </c>
    </row>
    <row r="215" s="2" customFormat="1" ht="16.5" customHeight="1">
      <c r="A215" s="42"/>
      <c r="B215" s="43"/>
      <c r="C215" s="283" t="s">
        <v>815</v>
      </c>
      <c r="D215" s="283" t="s">
        <v>1282</v>
      </c>
      <c r="E215" s="284" t="s">
        <v>4150</v>
      </c>
      <c r="F215" s="285" t="s">
        <v>4149</v>
      </c>
      <c r="G215" s="286" t="s">
        <v>1795</v>
      </c>
      <c r="H215" s="287">
        <v>4</v>
      </c>
      <c r="I215" s="288"/>
      <c r="J215" s="287">
        <f>ROUND(I215*H215,2)</f>
        <v>0</v>
      </c>
      <c r="K215" s="285" t="s">
        <v>18</v>
      </c>
      <c r="L215" s="289"/>
      <c r="M215" s="290" t="s">
        <v>18</v>
      </c>
      <c r="N215" s="291" t="s">
        <v>42</v>
      </c>
      <c r="O215" s="88"/>
      <c r="P215" s="225">
        <f>O215*H215</f>
        <v>0</v>
      </c>
      <c r="Q215" s="225">
        <v>0</v>
      </c>
      <c r="R215" s="225">
        <f>Q215*H215</f>
        <v>0</v>
      </c>
      <c r="S215" s="225">
        <v>0</v>
      </c>
      <c r="T215" s="226">
        <f>S215*H215</f>
        <v>0</v>
      </c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R215" s="227" t="s">
        <v>513</v>
      </c>
      <c r="AT215" s="227" t="s">
        <v>1282</v>
      </c>
      <c r="AU215" s="227" t="s">
        <v>89</v>
      </c>
      <c r="AY215" s="21" t="s">
        <v>207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21" t="s">
        <v>76</v>
      </c>
      <c r="BK215" s="228">
        <f>ROUND(I215*H215,2)</f>
        <v>0</v>
      </c>
      <c r="BL215" s="21" t="s">
        <v>327</v>
      </c>
      <c r="BM215" s="227" t="s">
        <v>1782</v>
      </c>
    </row>
    <row r="216" s="2" customFormat="1" ht="16.5" customHeight="1">
      <c r="A216" s="42"/>
      <c r="B216" s="43"/>
      <c r="C216" s="217" t="s">
        <v>822</v>
      </c>
      <c r="D216" s="217" t="s">
        <v>211</v>
      </c>
      <c r="E216" s="218" t="s">
        <v>4151</v>
      </c>
      <c r="F216" s="219" t="s">
        <v>4152</v>
      </c>
      <c r="G216" s="220" t="s">
        <v>1795</v>
      </c>
      <c r="H216" s="221">
        <v>92</v>
      </c>
      <c r="I216" s="222"/>
      <c r="J216" s="221">
        <f>ROUND(I216*H216,2)</f>
        <v>0</v>
      </c>
      <c r="K216" s="219" t="s">
        <v>18</v>
      </c>
      <c r="L216" s="48"/>
      <c r="M216" s="223" t="s">
        <v>18</v>
      </c>
      <c r="N216" s="224" t="s">
        <v>42</v>
      </c>
      <c r="O216" s="88"/>
      <c r="P216" s="225">
        <f>O216*H216</f>
        <v>0</v>
      </c>
      <c r="Q216" s="225">
        <v>0</v>
      </c>
      <c r="R216" s="225">
        <f>Q216*H216</f>
        <v>0</v>
      </c>
      <c r="S216" s="225">
        <v>0</v>
      </c>
      <c r="T216" s="226">
        <f>S216*H216</f>
        <v>0</v>
      </c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R216" s="227" t="s">
        <v>327</v>
      </c>
      <c r="AT216" s="227" t="s">
        <v>211</v>
      </c>
      <c r="AU216" s="227" t="s">
        <v>89</v>
      </c>
      <c r="AY216" s="21" t="s">
        <v>207</v>
      </c>
      <c r="BE216" s="228">
        <f>IF(N216="základní",J216,0)</f>
        <v>0</v>
      </c>
      <c r="BF216" s="228">
        <f>IF(N216="snížená",J216,0)</f>
        <v>0</v>
      </c>
      <c r="BG216" s="228">
        <f>IF(N216="zákl. přenesená",J216,0)</f>
        <v>0</v>
      </c>
      <c r="BH216" s="228">
        <f>IF(N216="sníž. přenesená",J216,0)</f>
        <v>0</v>
      </c>
      <c r="BI216" s="228">
        <f>IF(N216="nulová",J216,0)</f>
        <v>0</v>
      </c>
      <c r="BJ216" s="21" t="s">
        <v>76</v>
      </c>
      <c r="BK216" s="228">
        <f>ROUND(I216*H216,2)</f>
        <v>0</v>
      </c>
      <c r="BL216" s="21" t="s">
        <v>327</v>
      </c>
      <c r="BM216" s="227" t="s">
        <v>1792</v>
      </c>
    </row>
    <row r="217" s="2" customFormat="1" ht="16.5" customHeight="1">
      <c r="A217" s="42"/>
      <c r="B217" s="43"/>
      <c r="C217" s="283" t="s">
        <v>830</v>
      </c>
      <c r="D217" s="283" t="s">
        <v>1282</v>
      </c>
      <c r="E217" s="284" t="s">
        <v>4153</v>
      </c>
      <c r="F217" s="285" t="s">
        <v>4152</v>
      </c>
      <c r="G217" s="286" t="s">
        <v>1795</v>
      </c>
      <c r="H217" s="287">
        <v>92</v>
      </c>
      <c r="I217" s="288"/>
      <c r="J217" s="287">
        <f>ROUND(I217*H217,2)</f>
        <v>0</v>
      </c>
      <c r="K217" s="285" t="s">
        <v>18</v>
      </c>
      <c r="L217" s="289"/>
      <c r="M217" s="290" t="s">
        <v>18</v>
      </c>
      <c r="N217" s="291" t="s">
        <v>42</v>
      </c>
      <c r="O217" s="88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R217" s="227" t="s">
        <v>513</v>
      </c>
      <c r="AT217" s="227" t="s">
        <v>1282</v>
      </c>
      <c r="AU217" s="227" t="s">
        <v>89</v>
      </c>
      <c r="AY217" s="21" t="s">
        <v>207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1" t="s">
        <v>76</v>
      </c>
      <c r="BK217" s="228">
        <f>ROUND(I217*H217,2)</f>
        <v>0</v>
      </c>
      <c r="BL217" s="21" t="s">
        <v>327</v>
      </c>
      <c r="BM217" s="227" t="s">
        <v>1802</v>
      </c>
    </row>
    <row r="218" s="2" customFormat="1" ht="16.5" customHeight="1">
      <c r="A218" s="42"/>
      <c r="B218" s="43"/>
      <c r="C218" s="217" t="s">
        <v>835</v>
      </c>
      <c r="D218" s="217" t="s">
        <v>211</v>
      </c>
      <c r="E218" s="218" t="s">
        <v>4154</v>
      </c>
      <c r="F218" s="219" t="s">
        <v>4155</v>
      </c>
      <c r="G218" s="220" t="s">
        <v>1795</v>
      </c>
      <c r="H218" s="221">
        <v>5</v>
      </c>
      <c r="I218" s="222"/>
      <c r="J218" s="221">
        <f>ROUND(I218*H218,2)</f>
        <v>0</v>
      </c>
      <c r="K218" s="219" t="s">
        <v>18</v>
      </c>
      <c r="L218" s="48"/>
      <c r="M218" s="223" t="s">
        <v>18</v>
      </c>
      <c r="N218" s="224" t="s">
        <v>42</v>
      </c>
      <c r="O218" s="88"/>
      <c r="P218" s="225">
        <f>O218*H218</f>
        <v>0</v>
      </c>
      <c r="Q218" s="225">
        <v>0</v>
      </c>
      <c r="R218" s="225">
        <f>Q218*H218</f>
        <v>0</v>
      </c>
      <c r="S218" s="225">
        <v>0</v>
      </c>
      <c r="T218" s="226">
        <f>S218*H218</f>
        <v>0</v>
      </c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R218" s="227" t="s">
        <v>327</v>
      </c>
      <c r="AT218" s="227" t="s">
        <v>211</v>
      </c>
      <c r="AU218" s="227" t="s">
        <v>89</v>
      </c>
      <c r="AY218" s="21" t="s">
        <v>207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1" t="s">
        <v>76</v>
      </c>
      <c r="BK218" s="228">
        <f>ROUND(I218*H218,2)</f>
        <v>0</v>
      </c>
      <c r="BL218" s="21" t="s">
        <v>327</v>
      </c>
      <c r="BM218" s="227" t="s">
        <v>1813</v>
      </c>
    </row>
    <row r="219" s="2" customFormat="1" ht="16.5" customHeight="1">
      <c r="A219" s="42"/>
      <c r="B219" s="43"/>
      <c r="C219" s="283" t="s">
        <v>842</v>
      </c>
      <c r="D219" s="283" t="s">
        <v>1282</v>
      </c>
      <c r="E219" s="284" t="s">
        <v>4156</v>
      </c>
      <c r="F219" s="285" t="s">
        <v>4155</v>
      </c>
      <c r="G219" s="286" t="s">
        <v>1795</v>
      </c>
      <c r="H219" s="287">
        <v>5</v>
      </c>
      <c r="I219" s="288"/>
      <c r="J219" s="287">
        <f>ROUND(I219*H219,2)</f>
        <v>0</v>
      </c>
      <c r="K219" s="285" t="s">
        <v>18</v>
      </c>
      <c r="L219" s="289"/>
      <c r="M219" s="290" t="s">
        <v>18</v>
      </c>
      <c r="N219" s="291" t="s">
        <v>42</v>
      </c>
      <c r="O219" s="88"/>
      <c r="P219" s="225">
        <f>O219*H219</f>
        <v>0</v>
      </c>
      <c r="Q219" s="225">
        <v>0</v>
      </c>
      <c r="R219" s="225">
        <f>Q219*H219</f>
        <v>0</v>
      </c>
      <c r="S219" s="225">
        <v>0</v>
      </c>
      <c r="T219" s="226">
        <f>S219*H219</f>
        <v>0</v>
      </c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R219" s="227" t="s">
        <v>513</v>
      </c>
      <c r="AT219" s="227" t="s">
        <v>1282</v>
      </c>
      <c r="AU219" s="227" t="s">
        <v>89</v>
      </c>
      <c r="AY219" s="21" t="s">
        <v>207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1" t="s">
        <v>76</v>
      </c>
      <c r="BK219" s="228">
        <f>ROUND(I219*H219,2)</f>
        <v>0</v>
      </c>
      <c r="BL219" s="21" t="s">
        <v>327</v>
      </c>
      <c r="BM219" s="227" t="s">
        <v>1824</v>
      </c>
    </row>
    <row r="220" s="2" customFormat="1" ht="16.5" customHeight="1">
      <c r="A220" s="42"/>
      <c r="B220" s="43"/>
      <c r="C220" s="217" t="s">
        <v>851</v>
      </c>
      <c r="D220" s="217" t="s">
        <v>211</v>
      </c>
      <c r="E220" s="218" t="s">
        <v>4157</v>
      </c>
      <c r="F220" s="219" t="s">
        <v>4158</v>
      </c>
      <c r="G220" s="220" t="s">
        <v>1795</v>
      </c>
      <c r="H220" s="221">
        <v>10</v>
      </c>
      <c r="I220" s="222"/>
      <c r="J220" s="221">
        <f>ROUND(I220*H220,2)</f>
        <v>0</v>
      </c>
      <c r="K220" s="219" t="s">
        <v>18</v>
      </c>
      <c r="L220" s="48"/>
      <c r="M220" s="223" t="s">
        <v>18</v>
      </c>
      <c r="N220" s="224" t="s">
        <v>42</v>
      </c>
      <c r="O220" s="88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R220" s="227" t="s">
        <v>327</v>
      </c>
      <c r="AT220" s="227" t="s">
        <v>211</v>
      </c>
      <c r="AU220" s="227" t="s">
        <v>89</v>
      </c>
      <c r="AY220" s="21" t="s">
        <v>207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21" t="s">
        <v>76</v>
      </c>
      <c r="BK220" s="228">
        <f>ROUND(I220*H220,2)</f>
        <v>0</v>
      </c>
      <c r="BL220" s="21" t="s">
        <v>327</v>
      </c>
      <c r="BM220" s="227" t="s">
        <v>1834</v>
      </c>
    </row>
    <row r="221" s="2" customFormat="1" ht="16.5" customHeight="1">
      <c r="A221" s="42"/>
      <c r="B221" s="43"/>
      <c r="C221" s="283" t="s">
        <v>1501</v>
      </c>
      <c r="D221" s="283" t="s">
        <v>1282</v>
      </c>
      <c r="E221" s="284" t="s">
        <v>4159</v>
      </c>
      <c r="F221" s="285" t="s">
        <v>4158</v>
      </c>
      <c r="G221" s="286" t="s">
        <v>1795</v>
      </c>
      <c r="H221" s="287">
        <v>10</v>
      </c>
      <c r="I221" s="288"/>
      <c r="J221" s="287">
        <f>ROUND(I221*H221,2)</f>
        <v>0</v>
      </c>
      <c r="K221" s="285" t="s">
        <v>18</v>
      </c>
      <c r="L221" s="289"/>
      <c r="M221" s="290" t="s">
        <v>18</v>
      </c>
      <c r="N221" s="291" t="s">
        <v>42</v>
      </c>
      <c r="O221" s="88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R221" s="227" t="s">
        <v>513</v>
      </c>
      <c r="AT221" s="227" t="s">
        <v>1282</v>
      </c>
      <c r="AU221" s="227" t="s">
        <v>89</v>
      </c>
      <c r="AY221" s="21" t="s">
        <v>207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1" t="s">
        <v>76</v>
      </c>
      <c r="BK221" s="228">
        <f>ROUND(I221*H221,2)</f>
        <v>0</v>
      </c>
      <c r="BL221" s="21" t="s">
        <v>327</v>
      </c>
      <c r="BM221" s="227" t="s">
        <v>1845</v>
      </c>
    </row>
    <row r="222" s="2" customFormat="1" ht="16.5" customHeight="1">
      <c r="A222" s="42"/>
      <c r="B222" s="43"/>
      <c r="C222" s="217" t="s">
        <v>1507</v>
      </c>
      <c r="D222" s="217" t="s">
        <v>211</v>
      </c>
      <c r="E222" s="218" t="s">
        <v>4160</v>
      </c>
      <c r="F222" s="219" t="s">
        <v>4161</v>
      </c>
      <c r="G222" s="220" t="s">
        <v>732</v>
      </c>
      <c r="H222" s="221">
        <v>10</v>
      </c>
      <c r="I222" s="222"/>
      <c r="J222" s="221">
        <f>ROUND(I222*H222,2)</f>
        <v>0</v>
      </c>
      <c r="K222" s="219" t="s">
        <v>18</v>
      </c>
      <c r="L222" s="48"/>
      <c r="M222" s="223" t="s">
        <v>18</v>
      </c>
      <c r="N222" s="224" t="s">
        <v>42</v>
      </c>
      <c r="O222" s="88"/>
      <c r="P222" s="225">
        <f>O222*H222</f>
        <v>0</v>
      </c>
      <c r="Q222" s="225">
        <v>0</v>
      </c>
      <c r="R222" s="225">
        <f>Q222*H222</f>
        <v>0</v>
      </c>
      <c r="S222" s="225">
        <v>0</v>
      </c>
      <c r="T222" s="226">
        <f>S222*H222</f>
        <v>0</v>
      </c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R222" s="227" t="s">
        <v>327</v>
      </c>
      <c r="AT222" s="227" t="s">
        <v>211</v>
      </c>
      <c r="AU222" s="227" t="s">
        <v>89</v>
      </c>
      <c r="AY222" s="21" t="s">
        <v>207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1" t="s">
        <v>76</v>
      </c>
      <c r="BK222" s="228">
        <f>ROUND(I222*H222,2)</f>
        <v>0</v>
      </c>
      <c r="BL222" s="21" t="s">
        <v>327</v>
      </c>
      <c r="BM222" s="227" t="s">
        <v>1855</v>
      </c>
    </row>
    <row r="223" s="2" customFormat="1" ht="16.5" customHeight="1">
      <c r="A223" s="42"/>
      <c r="B223" s="43"/>
      <c r="C223" s="217" t="s">
        <v>1513</v>
      </c>
      <c r="D223" s="217" t="s">
        <v>211</v>
      </c>
      <c r="E223" s="218" t="s">
        <v>4162</v>
      </c>
      <c r="F223" s="219" t="s">
        <v>4163</v>
      </c>
      <c r="G223" s="220" t="s">
        <v>1795</v>
      </c>
      <c r="H223" s="221">
        <v>1</v>
      </c>
      <c r="I223" s="222"/>
      <c r="J223" s="221">
        <f>ROUND(I223*H223,2)</f>
        <v>0</v>
      </c>
      <c r="K223" s="219" t="s">
        <v>18</v>
      </c>
      <c r="L223" s="48"/>
      <c r="M223" s="223" t="s">
        <v>18</v>
      </c>
      <c r="N223" s="224" t="s">
        <v>42</v>
      </c>
      <c r="O223" s="88"/>
      <c r="P223" s="225">
        <f>O223*H223</f>
        <v>0</v>
      </c>
      <c r="Q223" s="225">
        <v>0</v>
      </c>
      <c r="R223" s="225">
        <f>Q223*H223</f>
        <v>0</v>
      </c>
      <c r="S223" s="225">
        <v>0</v>
      </c>
      <c r="T223" s="226">
        <f>S223*H223</f>
        <v>0</v>
      </c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R223" s="227" t="s">
        <v>327</v>
      </c>
      <c r="AT223" s="227" t="s">
        <v>211</v>
      </c>
      <c r="AU223" s="227" t="s">
        <v>89</v>
      </c>
      <c r="AY223" s="21" t="s">
        <v>207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1" t="s">
        <v>76</v>
      </c>
      <c r="BK223" s="228">
        <f>ROUND(I223*H223,2)</f>
        <v>0</v>
      </c>
      <c r="BL223" s="21" t="s">
        <v>327</v>
      </c>
      <c r="BM223" s="227" t="s">
        <v>1865</v>
      </c>
    </row>
    <row r="224" s="2" customFormat="1" ht="16.5" customHeight="1">
      <c r="A224" s="42"/>
      <c r="B224" s="43"/>
      <c r="C224" s="283" t="s">
        <v>1520</v>
      </c>
      <c r="D224" s="283" t="s">
        <v>1282</v>
      </c>
      <c r="E224" s="284" t="s">
        <v>4164</v>
      </c>
      <c r="F224" s="285" t="s">
        <v>4163</v>
      </c>
      <c r="G224" s="286" t="s">
        <v>1795</v>
      </c>
      <c r="H224" s="287">
        <v>1</v>
      </c>
      <c r="I224" s="288"/>
      <c r="J224" s="287">
        <f>ROUND(I224*H224,2)</f>
        <v>0</v>
      </c>
      <c r="K224" s="285" t="s">
        <v>18</v>
      </c>
      <c r="L224" s="289"/>
      <c r="M224" s="290" t="s">
        <v>18</v>
      </c>
      <c r="N224" s="291" t="s">
        <v>42</v>
      </c>
      <c r="O224" s="88"/>
      <c r="P224" s="225">
        <f>O224*H224</f>
        <v>0</v>
      </c>
      <c r="Q224" s="225">
        <v>0</v>
      </c>
      <c r="R224" s="225">
        <f>Q224*H224</f>
        <v>0</v>
      </c>
      <c r="S224" s="225">
        <v>0</v>
      </c>
      <c r="T224" s="226">
        <f>S224*H224</f>
        <v>0</v>
      </c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R224" s="227" t="s">
        <v>513</v>
      </c>
      <c r="AT224" s="227" t="s">
        <v>1282</v>
      </c>
      <c r="AU224" s="227" t="s">
        <v>89</v>
      </c>
      <c r="AY224" s="21" t="s">
        <v>207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21" t="s">
        <v>76</v>
      </c>
      <c r="BK224" s="228">
        <f>ROUND(I224*H224,2)</f>
        <v>0</v>
      </c>
      <c r="BL224" s="21" t="s">
        <v>327</v>
      </c>
      <c r="BM224" s="227" t="s">
        <v>1875</v>
      </c>
    </row>
    <row r="225" s="2" customFormat="1">
      <c r="A225" s="42"/>
      <c r="B225" s="43"/>
      <c r="C225" s="44"/>
      <c r="D225" s="236" t="s">
        <v>653</v>
      </c>
      <c r="E225" s="44"/>
      <c r="F225" s="278" t="s">
        <v>4165</v>
      </c>
      <c r="G225" s="44"/>
      <c r="H225" s="44"/>
      <c r="I225" s="231"/>
      <c r="J225" s="44"/>
      <c r="K225" s="44"/>
      <c r="L225" s="48"/>
      <c r="M225" s="232"/>
      <c r="N225" s="233"/>
      <c r="O225" s="88"/>
      <c r="P225" s="88"/>
      <c r="Q225" s="88"/>
      <c r="R225" s="88"/>
      <c r="S225" s="88"/>
      <c r="T225" s="89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T225" s="21" t="s">
        <v>653</v>
      </c>
      <c r="AU225" s="21" t="s">
        <v>89</v>
      </c>
    </row>
    <row r="226" s="2" customFormat="1" ht="16.5" customHeight="1">
      <c r="A226" s="42"/>
      <c r="B226" s="43"/>
      <c r="C226" s="217" t="s">
        <v>1522</v>
      </c>
      <c r="D226" s="217" t="s">
        <v>211</v>
      </c>
      <c r="E226" s="218" t="s">
        <v>4166</v>
      </c>
      <c r="F226" s="219" t="s">
        <v>4167</v>
      </c>
      <c r="G226" s="220" t="s">
        <v>1795</v>
      </c>
      <c r="H226" s="221">
        <v>8</v>
      </c>
      <c r="I226" s="222"/>
      <c r="J226" s="221">
        <f>ROUND(I226*H226,2)</f>
        <v>0</v>
      </c>
      <c r="K226" s="219" t="s">
        <v>18</v>
      </c>
      <c r="L226" s="48"/>
      <c r="M226" s="223" t="s">
        <v>18</v>
      </c>
      <c r="N226" s="224" t="s">
        <v>42</v>
      </c>
      <c r="O226" s="88"/>
      <c r="P226" s="225">
        <f>O226*H226</f>
        <v>0</v>
      </c>
      <c r="Q226" s="225">
        <v>0</v>
      </c>
      <c r="R226" s="225">
        <f>Q226*H226</f>
        <v>0</v>
      </c>
      <c r="S226" s="225">
        <v>0</v>
      </c>
      <c r="T226" s="226">
        <f>S226*H226</f>
        <v>0</v>
      </c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R226" s="227" t="s">
        <v>327</v>
      </c>
      <c r="AT226" s="227" t="s">
        <v>211</v>
      </c>
      <c r="AU226" s="227" t="s">
        <v>89</v>
      </c>
      <c r="AY226" s="21" t="s">
        <v>207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21" t="s">
        <v>76</v>
      </c>
      <c r="BK226" s="228">
        <f>ROUND(I226*H226,2)</f>
        <v>0</v>
      </c>
      <c r="BL226" s="21" t="s">
        <v>327</v>
      </c>
      <c r="BM226" s="227" t="s">
        <v>1886</v>
      </c>
    </row>
    <row r="227" s="2" customFormat="1" ht="24.15" customHeight="1">
      <c r="A227" s="42"/>
      <c r="B227" s="43"/>
      <c r="C227" s="283" t="s">
        <v>1528</v>
      </c>
      <c r="D227" s="283" t="s">
        <v>1282</v>
      </c>
      <c r="E227" s="284" t="s">
        <v>4168</v>
      </c>
      <c r="F227" s="285" t="s">
        <v>4169</v>
      </c>
      <c r="G227" s="286" t="s">
        <v>1795</v>
      </c>
      <c r="H227" s="287">
        <v>8</v>
      </c>
      <c r="I227" s="288"/>
      <c r="J227" s="287">
        <f>ROUND(I227*H227,2)</f>
        <v>0</v>
      </c>
      <c r="K227" s="285" t="s">
        <v>18</v>
      </c>
      <c r="L227" s="289"/>
      <c r="M227" s="290" t="s">
        <v>18</v>
      </c>
      <c r="N227" s="291" t="s">
        <v>42</v>
      </c>
      <c r="O227" s="88"/>
      <c r="P227" s="225">
        <f>O227*H227</f>
        <v>0</v>
      </c>
      <c r="Q227" s="225">
        <v>0</v>
      </c>
      <c r="R227" s="225">
        <f>Q227*H227</f>
        <v>0</v>
      </c>
      <c r="S227" s="225">
        <v>0</v>
      </c>
      <c r="T227" s="226">
        <f>S227*H227</f>
        <v>0</v>
      </c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R227" s="227" t="s">
        <v>513</v>
      </c>
      <c r="AT227" s="227" t="s">
        <v>1282</v>
      </c>
      <c r="AU227" s="227" t="s">
        <v>89</v>
      </c>
      <c r="AY227" s="21" t="s">
        <v>207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1" t="s">
        <v>76</v>
      </c>
      <c r="BK227" s="228">
        <f>ROUND(I227*H227,2)</f>
        <v>0</v>
      </c>
      <c r="BL227" s="21" t="s">
        <v>327</v>
      </c>
      <c r="BM227" s="227" t="s">
        <v>1896</v>
      </c>
    </row>
    <row r="228" s="2" customFormat="1" ht="16.5" customHeight="1">
      <c r="A228" s="42"/>
      <c r="B228" s="43"/>
      <c r="C228" s="217" t="s">
        <v>1533</v>
      </c>
      <c r="D228" s="217" t="s">
        <v>211</v>
      </c>
      <c r="E228" s="218" t="s">
        <v>4170</v>
      </c>
      <c r="F228" s="219" t="s">
        <v>4171</v>
      </c>
      <c r="G228" s="220" t="s">
        <v>1795</v>
      </c>
      <c r="H228" s="221">
        <v>8</v>
      </c>
      <c r="I228" s="222"/>
      <c r="J228" s="221">
        <f>ROUND(I228*H228,2)</f>
        <v>0</v>
      </c>
      <c r="K228" s="219" t="s">
        <v>18</v>
      </c>
      <c r="L228" s="48"/>
      <c r="M228" s="223" t="s">
        <v>18</v>
      </c>
      <c r="N228" s="224" t="s">
        <v>42</v>
      </c>
      <c r="O228" s="88"/>
      <c r="P228" s="225">
        <f>O228*H228</f>
        <v>0</v>
      </c>
      <c r="Q228" s="225">
        <v>0</v>
      </c>
      <c r="R228" s="225">
        <f>Q228*H228</f>
        <v>0</v>
      </c>
      <c r="S228" s="225">
        <v>0</v>
      </c>
      <c r="T228" s="226">
        <f>S228*H228</f>
        <v>0</v>
      </c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R228" s="227" t="s">
        <v>327</v>
      </c>
      <c r="AT228" s="227" t="s">
        <v>211</v>
      </c>
      <c r="AU228" s="227" t="s">
        <v>89</v>
      </c>
      <c r="AY228" s="21" t="s">
        <v>207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21" t="s">
        <v>76</v>
      </c>
      <c r="BK228" s="228">
        <f>ROUND(I228*H228,2)</f>
        <v>0</v>
      </c>
      <c r="BL228" s="21" t="s">
        <v>327</v>
      </c>
      <c r="BM228" s="227" t="s">
        <v>1906</v>
      </c>
    </row>
    <row r="229" s="2" customFormat="1" ht="16.5" customHeight="1">
      <c r="A229" s="42"/>
      <c r="B229" s="43"/>
      <c r="C229" s="217" t="s">
        <v>1538</v>
      </c>
      <c r="D229" s="217" t="s">
        <v>211</v>
      </c>
      <c r="E229" s="218" t="s">
        <v>4172</v>
      </c>
      <c r="F229" s="219" t="s">
        <v>4173</v>
      </c>
      <c r="G229" s="220" t="s">
        <v>1795</v>
      </c>
      <c r="H229" s="221">
        <v>4</v>
      </c>
      <c r="I229" s="222"/>
      <c r="J229" s="221">
        <f>ROUND(I229*H229,2)</f>
        <v>0</v>
      </c>
      <c r="K229" s="219" t="s">
        <v>18</v>
      </c>
      <c r="L229" s="48"/>
      <c r="M229" s="223" t="s">
        <v>18</v>
      </c>
      <c r="N229" s="224" t="s">
        <v>42</v>
      </c>
      <c r="O229" s="88"/>
      <c r="P229" s="225">
        <f>O229*H229</f>
        <v>0</v>
      </c>
      <c r="Q229" s="225">
        <v>0</v>
      </c>
      <c r="R229" s="225">
        <f>Q229*H229</f>
        <v>0</v>
      </c>
      <c r="S229" s="225">
        <v>0</v>
      </c>
      <c r="T229" s="226">
        <f>S229*H229</f>
        <v>0</v>
      </c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R229" s="227" t="s">
        <v>327</v>
      </c>
      <c r="AT229" s="227" t="s">
        <v>211</v>
      </c>
      <c r="AU229" s="227" t="s">
        <v>89</v>
      </c>
      <c r="AY229" s="21" t="s">
        <v>207</v>
      </c>
      <c r="BE229" s="228">
        <f>IF(N229="základní",J229,0)</f>
        <v>0</v>
      </c>
      <c r="BF229" s="228">
        <f>IF(N229="snížená",J229,0)</f>
        <v>0</v>
      </c>
      <c r="BG229" s="228">
        <f>IF(N229="zákl. přenesená",J229,0)</f>
        <v>0</v>
      </c>
      <c r="BH229" s="228">
        <f>IF(N229="sníž. přenesená",J229,0)</f>
        <v>0</v>
      </c>
      <c r="BI229" s="228">
        <f>IF(N229="nulová",J229,0)</f>
        <v>0</v>
      </c>
      <c r="BJ229" s="21" t="s">
        <v>76</v>
      </c>
      <c r="BK229" s="228">
        <f>ROUND(I229*H229,2)</f>
        <v>0</v>
      </c>
      <c r="BL229" s="21" t="s">
        <v>327</v>
      </c>
      <c r="BM229" s="227" t="s">
        <v>1919</v>
      </c>
    </row>
    <row r="230" s="2" customFormat="1" ht="21.75" customHeight="1">
      <c r="A230" s="42"/>
      <c r="B230" s="43"/>
      <c r="C230" s="283" t="s">
        <v>1544</v>
      </c>
      <c r="D230" s="283" t="s">
        <v>1282</v>
      </c>
      <c r="E230" s="284" t="s">
        <v>4174</v>
      </c>
      <c r="F230" s="285" t="s">
        <v>4175</v>
      </c>
      <c r="G230" s="286" t="s">
        <v>1795</v>
      </c>
      <c r="H230" s="287">
        <v>4</v>
      </c>
      <c r="I230" s="288"/>
      <c r="J230" s="287">
        <f>ROUND(I230*H230,2)</f>
        <v>0</v>
      </c>
      <c r="K230" s="285" t="s">
        <v>18</v>
      </c>
      <c r="L230" s="289"/>
      <c r="M230" s="290" t="s">
        <v>18</v>
      </c>
      <c r="N230" s="291" t="s">
        <v>42</v>
      </c>
      <c r="O230" s="88"/>
      <c r="P230" s="225">
        <f>O230*H230</f>
        <v>0</v>
      </c>
      <c r="Q230" s="225">
        <v>0</v>
      </c>
      <c r="R230" s="225">
        <f>Q230*H230</f>
        <v>0</v>
      </c>
      <c r="S230" s="225">
        <v>0</v>
      </c>
      <c r="T230" s="226">
        <f>S230*H230</f>
        <v>0</v>
      </c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R230" s="227" t="s">
        <v>513</v>
      </c>
      <c r="AT230" s="227" t="s">
        <v>1282</v>
      </c>
      <c r="AU230" s="227" t="s">
        <v>89</v>
      </c>
      <c r="AY230" s="21" t="s">
        <v>207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1" t="s">
        <v>76</v>
      </c>
      <c r="BK230" s="228">
        <f>ROUND(I230*H230,2)</f>
        <v>0</v>
      </c>
      <c r="BL230" s="21" t="s">
        <v>327</v>
      </c>
      <c r="BM230" s="227" t="s">
        <v>1929</v>
      </c>
    </row>
    <row r="231" s="12" customFormat="1" ht="20.88" customHeight="1">
      <c r="A231" s="12"/>
      <c r="B231" s="201"/>
      <c r="C231" s="202"/>
      <c r="D231" s="203" t="s">
        <v>70</v>
      </c>
      <c r="E231" s="215" t="s">
        <v>4176</v>
      </c>
      <c r="F231" s="215" t="s">
        <v>4177</v>
      </c>
      <c r="G231" s="202"/>
      <c r="H231" s="202"/>
      <c r="I231" s="205"/>
      <c r="J231" s="216">
        <f>BK231</f>
        <v>0</v>
      </c>
      <c r="K231" s="202"/>
      <c r="L231" s="207"/>
      <c r="M231" s="208"/>
      <c r="N231" s="209"/>
      <c r="O231" s="209"/>
      <c r="P231" s="210">
        <f>P232</f>
        <v>0</v>
      </c>
      <c r="Q231" s="209"/>
      <c r="R231" s="210">
        <f>R232</f>
        <v>0</v>
      </c>
      <c r="S231" s="209"/>
      <c r="T231" s="211">
        <f>T232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12" t="s">
        <v>80</v>
      </c>
      <c r="AT231" s="213" t="s">
        <v>70</v>
      </c>
      <c r="AU231" s="213" t="s">
        <v>80</v>
      </c>
      <c r="AY231" s="212" t="s">
        <v>207</v>
      </c>
      <c r="BK231" s="214">
        <f>BK232</f>
        <v>0</v>
      </c>
    </row>
    <row r="232" s="2" customFormat="1" ht="24.15" customHeight="1">
      <c r="A232" s="42"/>
      <c r="B232" s="43"/>
      <c r="C232" s="217" t="s">
        <v>1622</v>
      </c>
      <c r="D232" s="217" t="s">
        <v>211</v>
      </c>
      <c r="E232" s="218" t="s">
        <v>4177</v>
      </c>
      <c r="F232" s="219" t="s">
        <v>4178</v>
      </c>
      <c r="G232" s="220" t="s">
        <v>381</v>
      </c>
      <c r="H232" s="221">
        <v>6</v>
      </c>
      <c r="I232" s="222"/>
      <c r="J232" s="221">
        <f>ROUND(I232*H232,2)</f>
        <v>0</v>
      </c>
      <c r="K232" s="219" t="s">
        <v>18</v>
      </c>
      <c r="L232" s="48"/>
      <c r="M232" s="223" t="s">
        <v>18</v>
      </c>
      <c r="N232" s="224" t="s">
        <v>42</v>
      </c>
      <c r="O232" s="88"/>
      <c r="P232" s="225">
        <f>O232*H232</f>
        <v>0</v>
      </c>
      <c r="Q232" s="225">
        <v>0</v>
      </c>
      <c r="R232" s="225">
        <f>Q232*H232</f>
        <v>0</v>
      </c>
      <c r="S232" s="225">
        <v>0</v>
      </c>
      <c r="T232" s="226">
        <f>S232*H232</f>
        <v>0</v>
      </c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R232" s="227" t="s">
        <v>327</v>
      </c>
      <c r="AT232" s="227" t="s">
        <v>211</v>
      </c>
      <c r="AU232" s="227" t="s">
        <v>83</v>
      </c>
      <c r="AY232" s="21" t="s">
        <v>207</v>
      </c>
      <c r="BE232" s="228">
        <f>IF(N232="základní",J232,0)</f>
        <v>0</v>
      </c>
      <c r="BF232" s="228">
        <f>IF(N232="snížená",J232,0)</f>
        <v>0</v>
      </c>
      <c r="BG232" s="228">
        <f>IF(N232="zákl. přenesená",J232,0)</f>
        <v>0</v>
      </c>
      <c r="BH232" s="228">
        <f>IF(N232="sníž. přenesená",J232,0)</f>
        <v>0</v>
      </c>
      <c r="BI232" s="228">
        <f>IF(N232="nulová",J232,0)</f>
        <v>0</v>
      </c>
      <c r="BJ232" s="21" t="s">
        <v>76</v>
      </c>
      <c r="BK232" s="228">
        <f>ROUND(I232*H232,2)</f>
        <v>0</v>
      </c>
      <c r="BL232" s="21" t="s">
        <v>327</v>
      </c>
      <c r="BM232" s="227" t="s">
        <v>4179</v>
      </c>
    </row>
    <row r="233" s="12" customFormat="1" ht="20.88" customHeight="1">
      <c r="A233" s="12"/>
      <c r="B233" s="201"/>
      <c r="C233" s="202"/>
      <c r="D233" s="203" t="s">
        <v>70</v>
      </c>
      <c r="E233" s="215" t="s">
        <v>4180</v>
      </c>
      <c r="F233" s="215" t="s">
        <v>4181</v>
      </c>
      <c r="G233" s="202"/>
      <c r="H233" s="202"/>
      <c r="I233" s="205"/>
      <c r="J233" s="216">
        <f>BK233</f>
        <v>0</v>
      </c>
      <c r="K233" s="202"/>
      <c r="L233" s="207"/>
      <c r="M233" s="208"/>
      <c r="N233" s="209"/>
      <c r="O233" s="209"/>
      <c r="P233" s="210">
        <f>SUM(P234:P236)</f>
        <v>0</v>
      </c>
      <c r="Q233" s="209"/>
      <c r="R233" s="210">
        <f>SUM(R234:R236)</f>
        <v>0</v>
      </c>
      <c r="S233" s="209"/>
      <c r="T233" s="211">
        <f>SUM(T234:T236)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2" t="s">
        <v>76</v>
      </c>
      <c r="AT233" s="213" t="s">
        <v>70</v>
      </c>
      <c r="AU233" s="213" t="s">
        <v>80</v>
      </c>
      <c r="AY233" s="212" t="s">
        <v>207</v>
      </c>
      <c r="BK233" s="214">
        <f>SUM(BK234:BK236)</f>
        <v>0</v>
      </c>
    </row>
    <row r="234" s="2" customFormat="1" ht="16.5" customHeight="1">
      <c r="A234" s="42"/>
      <c r="B234" s="43"/>
      <c r="C234" s="217" t="s">
        <v>1681</v>
      </c>
      <c r="D234" s="217" t="s">
        <v>211</v>
      </c>
      <c r="E234" s="218" t="s">
        <v>4182</v>
      </c>
      <c r="F234" s="219" t="s">
        <v>4183</v>
      </c>
      <c r="G234" s="220" t="s">
        <v>317</v>
      </c>
      <c r="H234" s="221">
        <v>1500</v>
      </c>
      <c r="I234" s="222"/>
      <c r="J234" s="221">
        <f>ROUND(I234*H234,2)</f>
        <v>0</v>
      </c>
      <c r="K234" s="219" t="s">
        <v>18</v>
      </c>
      <c r="L234" s="48"/>
      <c r="M234" s="223" t="s">
        <v>18</v>
      </c>
      <c r="N234" s="224" t="s">
        <v>42</v>
      </c>
      <c r="O234" s="88"/>
      <c r="P234" s="225">
        <f>O234*H234</f>
        <v>0</v>
      </c>
      <c r="Q234" s="225">
        <v>0</v>
      </c>
      <c r="R234" s="225">
        <f>Q234*H234</f>
        <v>0</v>
      </c>
      <c r="S234" s="225">
        <v>0</v>
      </c>
      <c r="T234" s="226">
        <f>S234*H234</f>
        <v>0</v>
      </c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R234" s="227" t="s">
        <v>327</v>
      </c>
      <c r="AT234" s="227" t="s">
        <v>211</v>
      </c>
      <c r="AU234" s="227" t="s">
        <v>83</v>
      </c>
      <c r="AY234" s="21" t="s">
        <v>207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1" t="s">
        <v>76</v>
      </c>
      <c r="BK234" s="228">
        <f>ROUND(I234*H234,2)</f>
        <v>0</v>
      </c>
      <c r="BL234" s="21" t="s">
        <v>327</v>
      </c>
      <c r="BM234" s="227" t="s">
        <v>2242</v>
      </c>
    </row>
    <row r="235" s="2" customFormat="1" ht="16.5" customHeight="1">
      <c r="A235" s="42"/>
      <c r="B235" s="43"/>
      <c r="C235" s="217" t="s">
        <v>1690</v>
      </c>
      <c r="D235" s="217" t="s">
        <v>211</v>
      </c>
      <c r="E235" s="218" t="s">
        <v>4184</v>
      </c>
      <c r="F235" s="219" t="s">
        <v>4185</v>
      </c>
      <c r="G235" s="220" t="s">
        <v>1795</v>
      </c>
      <c r="H235" s="221">
        <v>25</v>
      </c>
      <c r="I235" s="222"/>
      <c r="J235" s="221">
        <f>ROUND(I235*H235,2)</f>
        <v>0</v>
      </c>
      <c r="K235" s="219" t="s">
        <v>18</v>
      </c>
      <c r="L235" s="48"/>
      <c r="M235" s="223" t="s">
        <v>18</v>
      </c>
      <c r="N235" s="224" t="s">
        <v>42</v>
      </c>
      <c r="O235" s="88"/>
      <c r="P235" s="225">
        <f>O235*H235</f>
        <v>0</v>
      </c>
      <c r="Q235" s="225">
        <v>0</v>
      </c>
      <c r="R235" s="225">
        <f>Q235*H235</f>
        <v>0</v>
      </c>
      <c r="S235" s="225">
        <v>0</v>
      </c>
      <c r="T235" s="226">
        <f>S235*H235</f>
        <v>0</v>
      </c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R235" s="227" t="s">
        <v>327</v>
      </c>
      <c r="AT235" s="227" t="s">
        <v>211</v>
      </c>
      <c r="AU235" s="227" t="s">
        <v>83</v>
      </c>
      <c r="AY235" s="21" t="s">
        <v>207</v>
      </c>
      <c r="BE235" s="228">
        <f>IF(N235="základní",J235,0)</f>
        <v>0</v>
      </c>
      <c r="BF235" s="228">
        <f>IF(N235="snížená",J235,0)</f>
        <v>0</v>
      </c>
      <c r="BG235" s="228">
        <f>IF(N235="zákl. přenesená",J235,0)</f>
        <v>0</v>
      </c>
      <c r="BH235" s="228">
        <f>IF(N235="sníž. přenesená",J235,0)</f>
        <v>0</v>
      </c>
      <c r="BI235" s="228">
        <f>IF(N235="nulová",J235,0)</f>
        <v>0</v>
      </c>
      <c r="BJ235" s="21" t="s">
        <v>76</v>
      </c>
      <c r="BK235" s="228">
        <f>ROUND(I235*H235,2)</f>
        <v>0</v>
      </c>
      <c r="BL235" s="21" t="s">
        <v>327</v>
      </c>
      <c r="BM235" s="227" t="s">
        <v>2253</v>
      </c>
    </row>
    <row r="236" s="2" customFormat="1" ht="16.5" customHeight="1">
      <c r="A236" s="42"/>
      <c r="B236" s="43"/>
      <c r="C236" s="217" t="s">
        <v>1696</v>
      </c>
      <c r="D236" s="217" t="s">
        <v>211</v>
      </c>
      <c r="E236" s="218" t="s">
        <v>4186</v>
      </c>
      <c r="F236" s="219" t="s">
        <v>4187</v>
      </c>
      <c r="G236" s="220" t="s">
        <v>4188</v>
      </c>
      <c r="H236" s="221">
        <v>150</v>
      </c>
      <c r="I236" s="222"/>
      <c r="J236" s="221">
        <f>ROUND(I236*H236,2)</f>
        <v>0</v>
      </c>
      <c r="K236" s="219" t="s">
        <v>18</v>
      </c>
      <c r="L236" s="48"/>
      <c r="M236" s="223" t="s">
        <v>18</v>
      </c>
      <c r="N236" s="224" t="s">
        <v>42</v>
      </c>
      <c r="O236" s="88"/>
      <c r="P236" s="225">
        <f>O236*H236</f>
        <v>0</v>
      </c>
      <c r="Q236" s="225">
        <v>0</v>
      </c>
      <c r="R236" s="225">
        <f>Q236*H236</f>
        <v>0</v>
      </c>
      <c r="S236" s="225">
        <v>0</v>
      </c>
      <c r="T236" s="226">
        <f>S236*H236</f>
        <v>0</v>
      </c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R236" s="227" t="s">
        <v>327</v>
      </c>
      <c r="AT236" s="227" t="s">
        <v>211</v>
      </c>
      <c r="AU236" s="227" t="s">
        <v>83</v>
      </c>
      <c r="AY236" s="21" t="s">
        <v>207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1" t="s">
        <v>76</v>
      </c>
      <c r="BK236" s="228">
        <f>ROUND(I236*H236,2)</f>
        <v>0</v>
      </c>
      <c r="BL236" s="21" t="s">
        <v>327</v>
      </c>
      <c r="BM236" s="227" t="s">
        <v>2298</v>
      </c>
    </row>
    <row r="237" s="12" customFormat="1" ht="20.88" customHeight="1">
      <c r="A237" s="12"/>
      <c r="B237" s="201"/>
      <c r="C237" s="202"/>
      <c r="D237" s="203" t="s">
        <v>70</v>
      </c>
      <c r="E237" s="215" t="s">
        <v>4189</v>
      </c>
      <c r="F237" s="215" t="s">
        <v>4190</v>
      </c>
      <c r="G237" s="202"/>
      <c r="H237" s="202"/>
      <c r="I237" s="205"/>
      <c r="J237" s="216">
        <f>BK237</f>
        <v>0</v>
      </c>
      <c r="K237" s="202"/>
      <c r="L237" s="207"/>
      <c r="M237" s="208"/>
      <c r="N237" s="209"/>
      <c r="O237" s="209"/>
      <c r="P237" s="210">
        <f>SUM(P238:P276)</f>
        <v>0</v>
      </c>
      <c r="Q237" s="209"/>
      <c r="R237" s="210">
        <f>SUM(R238:R276)</f>
        <v>0</v>
      </c>
      <c r="S237" s="209"/>
      <c r="T237" s="211">
        <f>SUM(T238:T276)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12" t="s">
        <v>76</v>
      </c>
      <c r="AT237" s="213" t="s">
        <v>70</v>
      </c>
      <c r="AU237" s="213" t="s">
        <v>80</v>
      </c>
      <c r="AY237" s="212" t="s">
        <v>207</v>
      </c>
      <c r="BK237" s="214">
        <f>SUM(BK238:BK276)</f>
        <v>0</v>
      </c>
    </row>
    <row r="238" s="2" customFormat="1" ht="16.5" customHeight="1">
      <c r="A238" s="42"/>
      <c r="B238" s="43"/>
      <c r="C238" s="217" t="s">
        <v>1704</v>
      </c>
      <c r="D238" s="217" t="s">
        <v>211</v>
      </c>
      <c r="E238" s="218" t="s">
        <v>4191</v>
      </c>
      <c r="F238" s="219" t="s">
        <v>4192</v>
      </c>
      <c r="G238" s="220" t="s">
        <v>317</v>
      </c>
      <c r="H238" s="221">
        <v>10</v>
      </c>
      <c r="I238" s="222"/>
      <c r="J238" s="221">
        <f>ROUND(I238*H238,2)</f>
        <v>0</v>
      </c>
      <c r="K238" s="219" t="s">
        <v>18</v>
      </c>
      <c r="L238" s="48"/>
      <c r="M238" s="223" t="s">
        <v>18</v>
      </c>
      <c r="N238" s="224" t="s">
        <v>42</v>
      </c>
      <c r="O238" s="88"/>
      <c r="P238" s="225">
        <f>O238*H238</f>
        <v>0</v>
      </c>
      <c r="Q238" s="225">
        <v>0</v>
      </c>
      <c r="R238" s="225">
        <f>Q238*H238</f>
        <v>0</v>
      </c>
      <c r="S238" s="225">
        <v>0</v>
      </c>
      <c r="T238" s="226">
        <f>S238*H238</f>
        <v>0</v>
      </c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R238" s="227" t="s">
        <v>327</v>
      </c>
      <c r="AT238" s="227" t="s">
        <v>211</v>
      </c>
      <c r="AU238" s="227" t="s">
        <v>83</v>
      </c>
      <c r="AY238" s="21" t="s">
        <v>207</v>
      </c>
      <c r="BE238" s="228">
        <f>IF(N238="základní",J238,0)</f>
        <v>0</v>
      </c>
      <c r="BF238" s="228">
        <f>IF(N238="snížená",J238,0)</f>
        <v>0</v>
      </c>
      <c r="BG238" s="228">
        <f>IF(N238="zákl. přenesená",J238,0)</f>
        <v>0</v>
      </c>
      <c r="BH238" s="228">
        <f>IF(N238="sníž. přenesená",J238,0)</f>
        <v>0</v>
      </c>
      <c r="BI238" s="228">
        <f>IF(N238="nulová",J238,0)</f>
        <v>0</v>
      </c>
      <c r="BJ238" s="21" t="s">
        <v>76</v>
      </c>
      <c r="BK238" s="228">
        <f>ROUND(I238*H238,2)</f>
        <v>0</v>
      </c>
      <c r="BL238" s="21" t="s">
        <v>327</v>
      </c>
      <c r="BM238" s="227" t="s">
        <v>2308</v>
      </c>
    </row>
    <row r="239" s="2" customFormat="1" ht="16.5" customHeight="1">
      <c r="A239" s="42"/>
      <c r="B239" s="43"/>
      <c r="C239" s="283" t="s">
        <v>1709</v>
      </c>
      <c r="D239" s="283" t="s">
        <v>1282</v>
      </c>
      <c r="E239" s="284" t="s">
        <v>4193</v>
      </c>
      <c r="F239" s="285" t="s">
        <v>4192</v>
      </c>
      <c r="G239" s="286" t="s">
        <v>317</v>
      </c>
      <c r="H239" s="287">
        <v>5</v>
      </c>
      <c r="I239" s="288"/>
      <c r="J239" s="287">
        <f>ROUND(I239*H239,2)</f>
        <v>0</v>
      </c>
      <c r="K239" s="285" t="s">
        <v>18</v>
      </c>
      <c r="L239" s="289"/>
      <c r="M239" s="290" t="s">
        <v>18</v>
      </c>
      <c r="N239" s="291" t="s">
        <v>42</v>
      </c>
      <c r="O239" s="88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R239" s="227" t="s">
        <v>513</v>
      </c>
      <c r="AT239" s="227" t="s">
        <v>1282</v>
      </c>
      <c r="AU239" s="227" t="s">
        <v>83</v>
      </c>
      <c r="AY239" s="21" t="s">
        <v>207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1" t="s">
        <v>76</v>
      </c>
      <c r="BK239" s="228">
        <f>ROUND(I239*H239,2)</f>
        <v>0</v>
      </c>
      <c r="BL239" s="21" t="s">
        <v>327</v>
      </c>
      <c r="BM239" s="227" t="s">
        <v>2319</v>
      </c>
    </row>
    <row r="240" s="2" customFormat="1" ht="16.5" customHeight="1">
      <c r="A240" s="42"/>
      <c r="B240" s="43"/>
      <c r="C240" s="217" t="s">
        <v>1715</v>
      </c>
      <c r="D240" s="217" t="s">
        <v>211</v>
      </c>
      <c r="E240" s="218" t="s">
        <v>4194</v>
      </c>
      <c r="F240" s="219" t="s">
        <v>4195</v>
      </c>
      <c r="G240" s="220" t="s">
        <v>317</v>
      </c>
      <c r="H240" s="221">
        <v>100</v>
      </c>
      <c r="I240" s="222"/>
      <c r="J240" s="221">
        <f>ROUND(I240*H240,2)</f>
        <v>0</v>
      </c>
      <c r="K240" s="219" t="s">
        <v>18</v>
      </c>
      <c r="L240" s="48"/>
      <c r="M240" s="223" t="s">
        <v>18</v>
      </c>
      <c r="N240" s="224" t="s">
        <v>42</v>
      </c>
      <c r="O240" s="88"/>
      <c r="P240" s="225">
        <f>O240*H240</f>
        <v>0</v>
      </c>
      <c r="Q240" s="225">
        <v>0</v>
      </c>
      <c r="R240" s="225">
        <f>Q240*H240</f>
        <v>0</v>
      </c>
      <c r="S240" s="225">
        <v>0</v>
      </c>
      <c r="T240" s="226">
        <f>S240*H240</f>
        <v>0</v>
      </c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R240" s="227" t="s">
        <v>327</v>
      </c>
      <c r="AT240" s="227" t="s">
        <v>211</v>
      </c>
      <c r="AU240" s="227" t="s">
        <v>83</v>
      </c>
      <c r="AY240" s="21" t="s">
        <v>207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1" t="s">
        <v>76</v>
      </c>
      <c r="BK240" s="228">
        <f>ROUND(I240*H240,2)</f>
        <v>0</v>
      </c>
      <c r="BL240" s="21" t="s">
        <v>327</v>
      </c>
      <c r="BM240" s="227" t="s">
        <v>2334</v>
      </c>
    </row>
    <row r="241" s="2" customFormat="1" ht="16.5" customHeight="1">
      <c r="A241" s="42"/>
      <c r="B241" s="43"/>
      <c r="C241" s="283" t="s">
        <v>1721</v>
      </c>
      <c r="D241" s="283" t="s">
        <v>1282</v>
      </c>
      <c r="E241" s="284" t="s">
        <v>4196</v>
      </c>
      <c r="F241" s="285" t="s">
        <v>4195</v>
      </c>
      <c r="G241" s="286" t="s">
        <v>317</v>
      </c>
      <c r="H241" s="287">
        <v>100</v>
      </c>
      <c r="I241" s="288"/>
      <c r="J241" s="287">
        <f>ROUND(I241*H241,2)</f>
        <v>0</v>
      </c>
      <c r="K241" s="285" t="s">
        <v>18</v>
      </c>
      <c r="L241" s="289"/>
      <c r="M241" s="290" t="s">
        <v>18</v>
      </c>
      <c r="N241" s="291" t="s">
        <v>42</v>
      </c>
      <c r="O241" s="88"/>
      <c r="P241" s="225">
        <f>O241*H241</f>
        <v>0</v>
      </c>
      <c r="Q241" s="225">
        <v>0</v>
      </c>
      <c r="R241" s="225">
        <f>Q241*H241</f>
        <v>0</v>
      </c>
      <c r="S241" s="225">
        <v>0</v>
      </c>
      <c r="T241" s="226">
        <f>S241*H241</f>
        <v>0</v>
      </c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R241" s="227" t="s">
        <v>513</v>
      </c>
      <c r="AT241" s="227" t="s">
        <v>1282</v>
      </c>
      <c r="AU241" s="227" t="s">
        <v>83</v>
      </c>
      <c r="AY241" s="21" t="s">
        <v>207</v>
      </c>
      <c r="BE241" s="228">
        <f>IF(N241="základní",J241,0)</f>
        <v>0</v>
      </c>
      <c r="BF241" s="228">
        <f>IF(N241="snížená",J241,0)</f>
        <v>0</v>
      </c>
      <c r="BG241" s="228">
        <f>IF(N241="zákl. přenesená",J241,0)</f>
        <v>0</v>
      </c>
      <c r="BH241" s="228">
        <f>IF(N241="sníž. přenesená",J241,0)</f>
        <v>0</v>
      </c>
      <c r="BI241" s="228">
        <f>IF(N241="nulová",J241,0)</f>
        <v>0</v>
      </c>
      <c r="BJ241" s="21" t="s">
        <v>76</v>
      </c>
      <c r="BK241" s="228">
        <f>ROUND(I241*H241,2)</f>
        <v>0</v>
      </c>
      <c r="BL241" s="21" t="s">
        <v>327</v>
      </c>
      <c r="BM241" s="227" t="s">
        <v>2345</v>
      </c>
    </row>
    <row r="242" s="2" customFormat="1" ht="16.5" customHeight="1">
      <c r="A242" s="42"/>
      <c r="B242" s="43"/>
      <c r="C242" s="217" t="s">
        <v>1725</v>
      </c>
      <c r="D242" s="217" t="s">
        <v>211</v>
      </c>
      <c r="E242" s="218" t="s">
        <v>4197</v>
      </c>
      <c r="F242" s="219" t="s">
        <v>4198</v>
      </c>
      <c r="G242" s="220" t="s">
        <v>317</v>
      </c>
      <c r="H242" s="221">
        <v>100</v>
      </c>
      <c r="I242" s="222"/>
      <c r="J242" s="221">
        <f>ROUND(I242*H242,2)</f>
        <v>0</v>
      </c>
      <c r="K242" s="219" t="s">
        <v>18</v>
      </c>
      <c r="L242" s="48"/>
      <c r="M242" s="223" t="s">
        <v>18</v>
      </c>
      <c r="N242" s="224" t="s">
        <v>42</v>
      </c>
      <c r="O242" s="88"/>
      <c r="P242" s="225">
        <f>O242*H242</f>
        <v>0</v>
      </c>
      <c r="Q242" s="225">
        <v>0</v>
      </c>
      <c r="R242" s="225">
        <f>Q242*H242</f>
        <v>0</v>
      </c>
      <c r="S242" s="225">
        <v>0</v>
      </c>
      <c r="T242" s="226">
        <f>S242*H242</f>
        <v>0</v>
      </c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R242" s="227" t="s">
        <v>327</v>
      </c>
      <c r="AT242" s="227" t="s">
        <v>211</v>
      </c>
      <c r="AU242" s="227" t="s">
        <v>83</v>
      </c>
      <c r="AY242" s="21" t="s">
        <v>207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21" t="s">
        <v>76</v>
      </c>
      <c r="BK242" s="228">
        <f>ROUND(I242*H242,2)</f>
        <v>0</v>
      </c>
      <c r="BL242" s="21" t="s">
        <v>327</v>
      </c>
      <c r="BM242" s="227" t="s">
        <v>2367</v>
      </c>
    </row>
    <row r="243" s="2" customFormat="1" ht="16.5" customHeight="1">
      <c r="A243" s="42"/>
      <c r="B243" s="43"/>
      <c r="C243" s="283" t="s">
        <v>1731</v>
      </c>
      <c r="D243" s="283" t="s">
        <v>1282</v>
      </c>
      <c r="E243" s="284" t="s">
        <v>4199</v>
      </c>
      <c r="F243" s="285" t="s">
        <v>4198</v>
      </c>
      <c r="G243" s="286" t="s">
        <v>317</v>
      </c>
      <c r="H243" s="287">
        <v>100</v>
      </c>
      <c r="I243" s="288"/>
      <c r="J243" s="287">
        <f>ROUND(I243*H243,2)</f>
        <v>0</v>
      </c>
      <c r="K243" s="285" t="s">
        <v>18</v>
      </c>
      <c r="L243" s="289"/>
      <c r="M243" s="290" t="s">
        <v>18</v>
      </c>
      <c r="N243" s="291" t="s">
        <v>42</v>
      </c>
      <c r="O243" s="88"/>
      <c r="P243" s="225">
        <f>O243*H243</f>
        <v>0</v>
      </c>
      <c r="Q243" s="225">
        <v>0</v>
      </c>
      <c r="R243" s="225">
        <f>Q243*H243</f>
        <v>0</v>
      </c>
      <c r="S243" s="225">
        <v>0</v>
      </c>
      <c r="T243" s="226">
        <f>S243*H243</f>
        <v>0</v>
      </c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R243" s="227" t="s">
        <v>513</v>
      </c>
      <c r="AT243" s="227" t="s">
        <v>1282</v>
      </c>
      <c r="AU243" s="227" t="s">
        <v>83</v>
      </c>
      <c r="AY243" s="21" t="s">
        <v>207</v>
      </c>
      <c r="BE243" s="228">
        <f>IF(N243="základní",J243,0)</f>
        <v>0</v>
      </c>
      <c r="BF243" s="228">
        <f>IF(N243="snížená",J243,0)</f>
        <v>0</v>
      </c>
      <c r="BG243" s="228">
        <f>IF(N243="zákl. přenesená",J243,0)</f>
        <v>0</v>
      </c>
      <c r="BH243" s="228">
        <f>IF(N243="sníž. přenesená",J243,0)</f>
        <v>0</v>
      </c>
      <c r="BI243" s="228">
        <f>IF(N243="nulová",J243,0)</f>
        <v>0</v>
      </c>
      <c r="BJ243" s="21" t="s">
        <v>76</v>
      </c>
      <c r="BK243" s="228">
        <f>ROUND(I243*H243,2)</f>
        <v>0</v>
      </c>
      <c r="BL243" s="21" t="s">
        <v>327</v>
      </c>
      <c r="BM243" s="227" t="s">
        <v>2383</v>
      </c>
    </row>
    <row r="244" s="2" customFormat="1" ht="16.5" customHeight="1">
      <c r="A244" s="42"/>
      <c r="B244" s="43"/>
      <c r="C244" s="217" t="s">
        <v>1735</v>
      </c>
      <c r="D244" s="217" t="s">
        <v>211</v>
      </c>
      <c r="E244" s="218" t="s">
        <v>4200</v>
      </c>
      <c r="F244" s="219" t="s">
        <v>4201</v>
      </c>
      <c r="G244" s="220" t="s">
        <v>317</v>
      </c>
      <c r="H244" s="221">
        <v>30</v>
      </c>
      <c r="I244" s="222"/>
      <c r="J244" s="221">
        <f>ROUND(I244*H244,2)</f>
        <v>0</v>
      </c>
      <c r="K244" s="219" t="s">
        <v>18</v>
      </c>
      <c r="L244" s="48"/>
      <c r="M244" s="223" t="s">
        <v>18</v>
      </c>
      <c r="N244" s="224" t="s">
        <v>42</v>
      </c>
      <c r="O244" s="88"/>
      <c r="P244" s="225">
        <f>O244*H244</f>
        <v>0</v>
      </c>
      <c r="Q244" s="225">
        <v>0</v>
      </c>
      <c r="R244" s="225">
        <f>Q244*H244</f>
        <v>0</v>
      </c>
      <c r="S244" s="225">
        <v>0</v>
      </c>
      <c r="T244" s="226">
        <f>S244*H244</f>
        <v>0</v>
      </c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R244" s="227" t="s">
        <v>327</v>
      </c>
      <c r="AT244" s="227" t="s">
        <v>211</v>
      </c>
      <c r="AU244" s="227" t="s">
        <v>83</v>
      </c>
      <c r="AY244" s="21" t="s">
        <v>207</v>
      </c>
      <c r="BE244" s="228">
        <f>IF(N244="základní",J244,0)</f>
        <v>0</v>
      </c>
      <c r="BF244" s="228">
        <f>IF(N244="snížená",J244,0)</f>
        <v>0</v>
      </c>
      <c r="BG244" s="228">
        <f>IF(N244="zákl. přenesená",J244,0)</f>
        <v>0</v>
      </c>
      <c r="BH244" s="228">
        <f>IF(N244="sníž. přenesená",J244,0)</f>
        <v>0</v>
      </c>
      <c r="BI244" s="228">
        <f>IF(N244="nulová",J244,0)</f>
        <v>0</v>
      </c>
      <c r="BJ244" s="21" t="s">
        <v>76</v>
      </c>
      <c r="BK244" s="228">
        <f>ROUND(I244*H244,2)</f>
        <v>0</v>
      </c>
      <c r="BL244" s="21" t="s">
        <v>327</v>
      </c>
      <c r="BM244" s="227" t="s">
        <v>2396</v>
      </c>
    </row>
    <row r="245" s="2" customFormat="1" ht="16.5" customHeight="1">
      <c r="A245" s="42"/>
      <c r="B245" s="43"/>
      <c r="C245" s="283" t="s">
        <v>1740</v>
      </c>
      <c r="D245" s="283" t="s">
        <v>1282</v>
      </c>
      <c r="E245" s="284" t="s">
        <v>4202</v>
      </c>
      <c r="F245" s="285" t="s">
        <v>4201</v>
      </c>
      <c r="G245" s="286" t="s">
        <v>317</v>
      </c>
      <c r="H245" s="287">
        <v>30</v>
      </c>
      <c r="I245" s="288"/>
      <c r="J245" s="287">
        <f>ROUND(I245*H245,2)</f>
        <v>0</v>
      </c>
      <c r="K245" s="285" t="s">
        <v>18</v>
      </c>
      <c r="L245" s="289"/>
      <c r="M245" s="290" t="s">
        <v>18</v>
      </c>
      <c r="N245" s="291" t="s">
        <v>42</v>
      </c>
      <c r="O245" s="88"/>
      <c r="P245" s="225">
        <f>O245*H245</f>
        <v>0</v>
      </c>
      <c r="Q245" s="225">
        <v>0</v>
      </c>
      <c r="R245" s="225">
        <f>Q245*H245</f>
        <v>0</v>
      </c>
      <c r="S245" s="225">
        <v>0</v>
      </c>
      <c r="T245" s="226">
        <f>S245*H245</f>
        <v>0</v>
      </c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R245" s="227" t="s">
        <v>513</v>
      </c>
      <c r="AT245" s="227" t="s">
        <v>1282</v>
      </c>
      <c r="AU245" s="227" t="s">
        <v>83</v>
      </c>
      <c r="AY245" s="21" t="s">
        <v>207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21" t="s">
        <v>76</v>
      </c>
      <c r="BK245" s="228">
        <f>ROUND(I245*H245,2)</f>
        <v>0</v>
      </c>
      <c r="BL245" s="21" t="s">
        <v>327</v>
      </c>
      <c r="BM245" s="227" t="s">
        <v>4203</v>
      </c>
    </row>
    <row r="246" s="2" customFormat="1" ht="16.5" customHeight="1">
      <c r="A246" s="42"/>
      <c r="B246" s="43"/>
      <c r="C246" s="217" t="s">
        <v>1744</v>
      </c>
      <c r="D246" s="217" t="s">
        <v>211</v>
      </c>
      <c r="E246" s="218" t="s">
        <v>4204</v>
      </c>
      <c r="F246" s="219" t="s">
        <v>4205</v>
      </c>
      <c r="G246" s="220" t="s">
        <v>1795</v>
      </c>
      <c r="H246" s="221">
        <v>1</v>
      </c>
      <c r="I246" s="222"/>
      <c r="J246" s="221">
        <f>ROUND(I246*H246,2)</f>
        <v>0</v>
      </c>
      <c r="K246" s="219" t="s">
        <v>18</v>
      </c>
      <c r="L246" s="48"/>
      <c r="M246" s="223" t="s">
        <v>18</v>
      </c>
      <c r="N246" s="224" t="s">
        <v>42</v>
      </c>
      <c r="O246" s="88"/>
      <c r="P246" s="225">
        <f>O246*H246</f>
        <v>0</v>
      </c>
      <c r="Q246" s="225">
        <v>0</v>
      </c>
      <c r="R246" s="225">
        <f>Q246*H246</f>
        <v>0</v>
      </c>
      <c r="S246" s="225">
        <v>0</v>
      </c>
      <c r="T246" s="226">
        <f>S246*H246</f>
        <v>0</v>
      </c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R246" s="227" t="s">
        <v>327</v>
      </c>
      <c r="AT246" s="227" t="s">
        <v>211</v>
      </c>
      <c r="AU246" s="227" t="s">
        <v>83</v>
      </c>
      <c r="AY246" s="21" t="s">
        <v>207</v>
      </c>
      <c r="BE246" s="228">
        <f>IF(N246="základní",J246,0)</f>
        <v>0</v>
      </c>
      <c r="BF246" s="228">
        <f>IF(N246="snížená",J246,0)</f>
        <v>0</v>
      </c>
      <c r="BG246" s="228">
        <f>IF(N246="zákl. přenesená",J246,0)</f>
        <v>0</v>
      </c>
      <c r="BH246" s="228">
        <f>IF(N246="sníž. přenesená",J246,0)</f>
        <v>0</v>
      </c>
      <c r="BI246" s="228">
        <f>IF(N246="nulová",J246,0)</f>
        <v>0</v>
      </c>
      <c r="BJ246" s="21" t="s">
        <v>76</v>
      </c>
      <c r="BK246" s="228">
        <f>ROUND(I246*H246,2)</f>
        <v>0</v>
      </c>
      <c r="BL246" s="21" t="s">
        <v>327</v>
      </c>
      <c r="BM246" s="227" t="s">
        <v>4206</v>
      </c>
    </row>
    <row r="247" s="2" customFormat="1" ht="16.5" customHeight="1">
      <c r="A247" s="42"/>
      <c r="B247" s="43"/>
      <c r="C247" s="283" t="s">
        <v>1753</v>
      </c>
      <c r="D247" s="283" t="s">
        <v>1282</v>
      </c>
      <c r="E247" s="284" t="s">
        <v>4207</v>
      </c>
      <c r="F247" s="285" t="s">
        <v>4205</v>
      </c>
      <c r="G247" s="286" t="s">
        <v>1795</v>
      </c>
      <c r="H247" s="287">
        <v>1</v>
      </c>
      <c r="I247" s="288"/>
      <c r="J247" s="287">
        <f>ROUND(I247*H247,2)</f>
        <v>0</v>
      </c>
      <c r="K247" s="285" t="s">
        <v>18</v>
      </c>
      <c r="L247" s="289"/>
      <c r="M247" s="290" t="s">
        <v>18</v>
      </c>
      <c r="N247" s="291" t="s">
        <v>42</v>
      </c>
      <c r="O247" s="88"/>
      <c r="P247" s="225">
        <f>O247*H247</f>
        <v>0</v>
      </c>
      <c r="Q247" s="225">
        <v>0</v>
      </c>
      <c r="R247" s="225">
        <f>Q247*H247</f>
        <v>0</v>
      </c>
      <c r="S247" s="225">
        <v>0</v>
      </c>
      <c r="T247" s="226">
        <f>S247*H247</f>
        <v>0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R247" s="227" t="s">
        <v>513</v>
      </c>
      <c r="AT247" s="227" t="s">
        <v>1282</v>
      </c>
      <c r="AU247" s="227" t="s">
        <v>83</v>
      </c>
      <c r="AY247" s="21" t="s">
        <v>207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1" t="s">
        <v>76</v>
      </c>
      <c r="BK247" s="228">
        <f>ROUND(I247*H247,2)</f>
        <v>0</v>
      </c>
      <c r="BL247" s="21" t="s">
        <v>327</v>
      </c>
      <c r="BM247" s="227" t="s">
        <v>4208</v>
      </c>
    </row>
    <row r="248" s="2" customFormat="1" ht="16.5" customHeight="1">
      <c r="A248" s="42"/>
      <c r="B248" s="43"/>
      <c r="C248" s="217" t="s">
        <v>1759</v>
      </c>
      <c r="D248" s="217" t="s">
        <v>211</v>
      </c>
      <c r="E248" s="218" t="s">
        <v>4209</v>
      </c>
      <c r="F248" s="219" t="s">
        <v>4210</v>
      </c>
      <c r="G248" s="220" t="s">
        <v>1795</v>
      </c>
      <c r="H248" s="221">
        <v>1</v>
      </c>
      <c r="I248" s="222"/>
      <c r="J248" s="221">
        <f>ROUND(I248*H248,2)</f>
        <v>0</v>
      </c>
      <c r="K248" s="219" t="s">
        <v>18</v>
      </c>
      <c r="L248" s="48"/>
      <c r="M248" s="223" t="s">
        <v>18</v>
      </c>
      <c r="N248" s="224" t="s">
        <v>42</v>
      </c>
      <c r="O248" s="88"/>
      <c r="P248" s="225">
        <f>O248*H248</f>
        <v>0</v>
      </c>
      <c r="Q248" s="225">
        <v>0</v>
      </c>
      <c r="R248" s="225">
        <f>Q248*H248</f>
        <v>0</v>
      </c>
      <c r="S248" s="225">
        <v>0</v>
      </c>
      <c r="T248" s="226">
        <f>S248*H248</f>
        <v>0</v>
      </c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R248" s="227" t="s">
        <v>327</v>
      </c>
      <c r="AT248" s="227" t="s">
        <v>211</v>
      </c>
      <c r="AU248" s="227" t="s">
        <v>83</v>
      </c>
      <c r="AY248" s="21" t="s">
        <v>207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21" t="s">
        <v>76</v>
      </c>
      <c r="BK248" s="228">
        <f>ROUND(I248*H248,2)</f>
        <v>0</v>
      </c>
      <c r="BL248" s="21" t="s">
        <v>327</v>
      </c>
      <c r="BM248" s="227" t="s">
        <v>4211</v>
      </c>
    </row>
    <row r="249" s="2" customFormat="1" ht="33" customHeight="1">
      <c r="A249" s="42"/>
      <c r="B249" s="43"/>
      <c r="C249" s="283" t="s">
        <v>1766</v>
      </c>
      <c r="D249" s="283" t="s">
        <v>1282</v>
      </c>
      <c r="E249" s="284" t="s">
        <v>4212</v>
      </c>
      <c r="F249" s="285" t="s">
        <v>4213</v>
      </c>
      <c r="G249" s="286" t="s">
        <v>1795</v>
      </c>
      <c r="H249" s="287">
        <v>1</v>
      </c>
      <c r="I249" s="288"/>
      <c r="J249" s="287">
        <f>ROUND(I249*H249,2)</f>
        <v>0</v>
      </c>
      <c r="K249" s="285" t="s">
        <v>18</v>
      </c>
      <c r="L249" s="289"/>
      <c r="M249" s="290" t="s">
        <v>18</v>
      </c>
      <c r="N249" s="291" t="s">
        <v>42</v>
      </c>
      <c r="O249" s="88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R249" s="227" t="s">
        <v>513</v>
      </c>
      <c r="AT249" s="227" t="s">
        <v>1282</v>
      </c>
      <c r="AU249" s="227" t="s">
        <v>83</v>
      </c>
      <c r="AY249" s="21" t="s">
        <v>207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1" t="s">
        <v>76</v>
      </c>
      <c r="BK249" s="228">
        <f>ROUND(I249*H249,2)</f>
        <v>0</v>
      </c>
      <c r="BL249" s="21" t="s">
        <v>327</v>
      </c>
      <c r="BM249" s="227" t="s">
        <v>4214</v>
      </c>
    </row>
    <row r="250" s="2" customFormat="1" ht="16.5" customHeight="1">
      <c r="A250" s="42"/>
      <c r="B250" s="43"/>
      <c r="C250" s="217" t="s">
        <v>1771</v>
      </c>
      <c r="D250" s="217" t="s">
        <v>211</v>
      </c>
      <c r="E250" s="218" t="s">
        <v>4215</v>
      </c>
      <c r="F250" s="219" t="s">
        <v>4216</v>
      </c>
      <c r="G250" s="220" t="s">
        <v>1795</v>
      </c>
      <c r="H250" s="221">
        <v>1</v>
      </c>
      <c r="I250" s="222"/>
      <c r="J250" s="221">
        <f>ROUND(I250*H250,2)</f>
        <v>0</v>
      </c>
      <c r="K250" s="219" t="s">
        <v>18</v>
      </c>
      <c r="L250" s="48"/>
      <c r="M250" s="223" t="s">
        <v>18</v>
      </c>
      <c r="N250" s="224" t="s">
        <v>42</v>
      </c>
      <c r="O250" s="88"/>
      <c r="P250" s="225">
        <f>O250*H250</f>
        <v>0</v>
      </c>
      <c r="Q250" s="225">
        <v>0</v>
      </c>
      <c r="R250" s="225">
        <f>Q250*H250</f>
        <v>0</v>
      </c>
      <c r="S250" s="225">
        <v>0</v>
      </c>
      <c r="T250" s="226">
        <f>S250*H250</f>
        <v>0</v>
      </c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R250" s="227" t="s">
        <v>327</v>
      </c>
      <c r="AT250" s="227" t="s">
        <v>211</v>
      </c>
      <c r="AU250" s="227" t="s">
        <v>83</v>
      </c>
      <c r="AY250" s="21" t="s">
        <v>207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1" t="s">
        <v>76</v>
      </c>
      <c r="BK250" s="228">
        <f>ROUND(I250*H250,2)</f>
        <v>0</v>
      </c>
      <c r="BL250" s="21" t="s">
        <v>327</v>
      </c>
      <c r="BM250" s="227" t="s">
        <v>137</v>
      </c>
    </row>
    <row r="251" s="2" customFormat="1" ht="16.5" customHeight="1">
      <c r="A251" s="42"/>
      <c r="B251" s="43"/>
      <c r="C251" s="283" t="s">
        <v>1776</v>
      </c>
      <c r="D251" s="283" t="s">
        <v>1282</v>
      </c>
      <c r="E251" s="284" t="s">
        <v>4217</v>
      </c>
      <c r="F251" s="285" t="s">
        <v>4216</v>
      </c>
      <c r="G251" s="286" t="s">
        <v>1795</v>
      </c>
      <c r="H251" s="287">
        <v>1</v>
      </c>
      <c r="I251" s="288"/>
      <c r="J251" s="287">
        <f>ROUND(I251*H251,2)</f>
        <v>0</v>
      </c>
      <c r="K251" s="285" t="s">
        <v>18</v>
      </c>
      <c r="L251" s="289"/>
      <c r="M251" s="290" t="s">
        <v>18</v>
      </c>
      <c r="N251" s="291" t="s">
        <v>42</v>
      </c>
      <c r="O251" s="88"/>
      <c r="P251" s="225">
        <f>O251*H251</f>
        <v>0</v>
      </c>
      <c r="Q251" s="225">
        <v>0</v>
      </c>
      <c r="R251" s="225">
        <f>Q251*H251</f>
        <v>0</v>
      </c>
      <c r="S251" s="225">
        <v>0</v>
      </c>
      <c r="T251" s="226">
        <f>S251*H251</f>
        <v>0</v>
      </c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R251" s="227" t="s">
        <v>513</v>
      </c>
      <c r="AT251" s="227" t="s">
        <v>1282</v>
      </c>
      <c r="AU251" s="227" t="s">
        <v>83</v>
      </c>
      <c r="AY251" s="21" t="s">
        <v>207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1" t="s">
        <v>76</v>
      </c>
      <c r="BK251" s="228">
        <f>ROUND(I251*H251,2)</f>
        <v>0</v>
      </c>
      <c r="BL251" s="21" t="s">
        <v>327</v>
      </c>
      <c r="BM251" s="227" t="s">
        <v>4218</v>
      </c>
    </row>
    <row r="252" s="2" customFormat="1" ht="16.5" customHeight="1">
      <c r="A252" s="42"/>
      <c r="B252" s="43"/>
      <c r="C252" s="217" t="s">
        <v>1782</v>
      </c>
      <c r="D252" s="217" t="s">
        <v>211</v>
      </c>
      <c r="E252" s="218" t="s">
        <v>4219</v>
      </c>
      <c r="F252" s="219" t="s">
        <v>4220</v>
      </c>
      <c r="G252" s="220" t="s">
        <v>1795</v>
      </c>
      <c r="H252" s="221">
        <v>1</v>
      </c>
      <c r="I252" s="222"/>
      <c r="J252" s="221">
        <f>ROUND(I252*H252,2)</f>
        <v>0</v>
      </c>
      <c r="K252" s="219" t="s">
        <v>18</v>
      </c>
      <c r="L252" s="48"/>
      <c r="M252" s="223" t="s">
        <v>18</v>
      </c>
      <c r="N252" s="224" t="s">
        <v>42</v>
      </c>
      <c r="O252" s="88"/>
      <c r="P252" s="225">
        <f>O252*H252</f>
        <v>0</v>
      </c>
      <c r="Q252" s="225">
        <v>0</v>
      </c>
      <c r="R252" s="225">
        <f>Q252*H252</f>
        <v>0</v>
      </c>
      <c r="S252" s="225">
        <v>0</v>
      </c>
      <c r="T252" s="226">
        <f>S252*H252</f>
        <v>0</v>
      </c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R252" s="227" t="s">
        <v>327</v>
      </c>
      <c r="AT252" s="227" t="s">
        <v>211</v>
      </c>
      <c r="AU252" s="227" t="s">
        <v>83</v>
      </c>
      <c r="AY252" s="21" t="s">
        <v>207</v>
      </c>
      <c r="BE252" s="228">
        <f>IF(N252="základní",J252,0)</f>
        <v>0</v>
      </c>
      <c r="BF252" s="228">
        <f>IF(N252="snížená",J252,0)</f>
        <v>0</v>
      </c>
      <c r="BG252" s="228">
        <f>IF(N252="zákl. přenesená",J252,0)</f>
        <v>0</v>
      </c>
      <c r="BH252" s="228">
        <f>IF(N252="sníž. přenesená",J252,0)</f>
        <v>0</v>
      </c>
      <c r="BI252" s="228">
        <f>IF(N252="nulová",J252,0)</f>
        <v>0</v>
      </c>
      <c r="BJ252" s="21" t="s">
        <v>76</v>
      </c>
      <c r="BK252" s="228">
        <f>ROUND(I252*H252,2)</f>
        <v>0</v>
      </c>
      <c r="BL252" s="21" t="s">
        <v>327</v>
      </c>
      <c r="BM252" s="227" t="s">
        <v>4221</v>
      </c>
    </row>
    <row r="253" s="2" customFormat="1" ht="16.5" customHeight="1">
      <c r="A253" s="42"/>
      <c r="B253" s="43"/>
      <c r="C253" s="283" t="s">
        <v>1787</v>
      </c>
      <c r="D253" s="283" t="s">
        <v>1282</v>
      </c>
      <c r="E253" s="284" t="s">
        <v>4222</v>
      </c>
      <c r="F253" s="285" t="s">
        <v>4220</v>
      </c>
      <c r="G253" s="286" t="s">
        <v>1795</v>
      </c>
      <c r="H253" s="287">
        <v>1</v>
      </c>
      <c r="I253" s="288"/>
      <c r="J253" s="287">
        <f>ROUND(I253*H253,2)</f>
        <v>0</v>
      </c>
      <c r="K253" s="285" t="s">
        <v>18</v>
      </c>
      <c r="L253" s="289"/>
      <c r="M253" s="290" t="s">
        <v>18</v>
      </c>
      <c r="N253" s="291" t="s">
        <v>42</v>
      </c>
      <c r="O253" s="88"/>
      <c r="P253" s="225">
        <f>O253*H253</f>
        <v>0</v>
      </c>
      <c r="Q253" s="225">
        <v>0</v>
      </c>
      <c r="R253" s="225">
        <f>Q253*H253</f>
        <v>0</v>
      </c>
      <c r="S253" s="225">
        <v>0</v>
      </c>
      <c r="T253" s="226">
        <f>S253*H253</f>
        <v>0</v>
      </c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R253" s="227" t="s">
        <v>513</v>
      </c>
      <c r="AT253" s="227" t="s">
        <v>1282</v>
      </c>
      <c r="AU253" s="227" t="s">
        <v>83</v>
      </c>
      <c r="AY253" s="21" t="s">
        <v>207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1" t="s">
        <v>76</v>
      </c>
      <c r="BK253" s="228">
        <f>ROUND(I253*H253,2)</f>
        <v>0</v>
      </c>
      <c r="BL253" s="21" t="s">
        <v>327</v>
      </c>
      <c r="BM253" s="227" t="s">
        <v>4223</v>
      </c>
    </row>
    <row r="254" s="2" customFormat="1" ht="16.5" customHeight="1">
      <c r="A254" s="42"/>
      <c r="B254" s="43"/>
      <c r="C254" s="217" t="s">
        <v>1792</v>
      </c>
      <c r="D254" s="217" t="s">
        <v>211</v>
      </c>
      <c r="E254" s="218" t="s">
        <v>4224</v>
      </c>
      <c r="F254" s="219" t="s">
        <v>4225</v>
      </c>
      <c r="G254" s="220" t="s">
        <v>1795</v>
      </c>
      <c r="H254" s="221">
        <v>2</v>
      </c>
      <c r="I254" s="222"/>
      <c r="J254" s="221">
        <f>ROUND(I254*H254,2)</f>
        <v>0</v>
      </c>
      <c r="K254" s="219" t="s">
        <v>18</v>
      </c>
      <c r="L254" s="48"/>
      <c r="M254" s="223" t="s">
        <v>18</v>
      </c>
      <c r="N254" s="224" t="s">
        <v>42</v>
      </c>
      <c r="O254" s="88"/>
      <c r="P254" s="225">
        <f>O254*H254</f>
        <v>0</v>
      </c>
      <c r="Q254" s="225">
        <v>0</v>
      </c>
      <c r="R254" s="225">
        <f>Q254*H254</f>
        <v>0</v>
      </c>
      <c r="S254" s="225">
        <v>0</v>
      </c>
      <c r="T254" s="226">
        <f>S254*H254</f>
        <v>0</v>
      </c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R254" s="227" t="s">
        <v>327</v>
      </c>
      <c r="AT254" s="227" t="s">
        <v>211</v>
      </c>
      <c r="AU254" s="227" t="s">
        <v>83</v>
      </c>
      <c r="AY254" s="21" t="s">
        <v>207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1" t="s">
        <v>76</v>
      </c>
      <c r="BK254" s="228">
        <f>ROUND(I254*H254,2)</f>
        <v>0</v>
      </c>
      <c r="BL254" s="21" t="s">
        <v>327</v>
      </c>
      <c r="BM254" s="227" t="s">
        <v>4226</v>
      </c>
    </row>
    <row r="255" s="2" customFormat="1" ht="16.5" customHeight="1">
      <c r="A255" s="42"/>
      <c r="B255" s="43"/>
      <c r="C255" s="283" t="s">
        <v>883</v>
      </c>
      <c r="D255" s="283" t="s">
        <v>1282</v>
      </c>
      <c r="E255" s="284" t="s">
        <v>4227</v>
      </c>
      <c r="F255" s="285" t="s">
        <v>4225</v>
      </c>
      <c r="G255" s="286" t="s">
        <v>1795</v>
      </c>
      <c r="H255" s="287">
        <v>2</v>
      </c>
      <c r="I255" s="288"/>
      <c r="J255" s="287">
        <f>ROUND(I255*H255,2)</f>
        <v>0</v>
      </c>
      <c r="K255" s="285" t="s">
        <v>18</v>
      </c>
      <c r="L255" s="289"/>
      <c r="M255" s="290" t="s">
        <v>18</v>
      </c>
      <c r="N255" s="291" t="s">
        <v>42</v>
      </c>
      <c r="O255" s="88"/>
      <c r="P255" s="225">
        <f>O255*H255</f>
        <v>0</v>
      </c>
      <c r="Q255" s="225">
        <v>0</v>
      </c>
      <c r="R255" s="225">
        <f>Q255*H255</f>
        <v>0</v>
      </c>
      <c r="S255" s="225">
        <v>0</v>
      </c>
      <c r="T255" s="226">
        <f>S255*H255</f>
        <v>0</v>
      </c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R255" s="227" t="s">
        <v>513</v>
      </c>
      <c r="AT255" s="227" t="s">
        <v>1282</v>
      </c>
      <c r="AU255" s="227" t="s">
        <v>83</v>
      </c>
      <c r="AY255" s="21" t="s">
        <v>207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1" t="s">
        <v>76</v>
      </c>
      <c r="BK255" s="228">
        <f>ROUND(I255*H255,2)</f>
        <v>0</v>
      </c>
      <c r="BL255" s="21" t="s">
        <v>327</v>
      </c>
      <c r="BM255" s="227" t="s">
        <v>4228</v>
      </c>
    </row>
    <row r="256" s="2" customFormat="1" ht="16.5" customHeight="1">
      <c r="A256" s="42"/>
      <c r="B256" s="43"/>
      <c r="C256" s="217" t="s">
        <v>1802</v>
      </c>
      <c r="D256" s="217" t="s">
        <v>211</v>
      </c>
      <c r="E256" s="218" t="s">
        <v>4229</v>
      </c>
      <c r="F256" s="219" t="s">
        <v>4230</v>
      </c>
      <c r="G256" s="220" t="s">
        <v>1795</v>
      </c>
      <c r="H256" s="221">
        <v>1</v>
      </c>
      <c r="I256" s="222"/>
      <c r="J256" s="221">
        <f>ROUND(I256*H256,2)</f>
        <v>0</v>
      </c>
      <c r="K256" s="219" t="s">
        <v>18</v>
      </c>
      <c r="L256" s="48"/>
      <c r="M256" s="223" t="s">
        <v>18</v>
      </c>
      <c r="N256" s="224" t="s">
        <v>42</v>
      </c>
      <c r="O256" s="88"/>
      <c r="P256" s="225">
        <f>O256*H256</f>
        <v>0</v>
      </c>
      <c r="Q256" s="225">
        <v>0</v>
      </c>
      <c r="R256" s="225">
        <f>Q256*H256</f>
        <v>0</v>
      </c>
      <c r="S256" s="225">
        <v>0</v>
      </c>
      <c r="T256" s="226">
        <f>S256*H256</f>
        <v>0</v>
      </c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R256" s="227" t="s">
        <v>327</v>
      </c>
      <c r="AT256" s="227" t="s">
        <v>211</v>
      </c>
      <c r="AU256" s="227" t="s">
        <v>83</v>
      </c>
      <c r="AY256" s="21" t="s">
        <v>207</v>
      </c>
      <c r="BE256" s="228">
        <f>IF(N256="základní",J256,0)</f>
        <v>0</v>
      </c>
      <c r="BF256" s="228">
        <f>IF(N256="snížená",J256,0)</f>
        <v>0</v>
      </c>
      <c r="BG256" s="228">
        <f>IF(N256="zákl. přenesená",J256,0)</f>
        <v>0</v>
      </c>
      <c r="BH256" s="228">
        <f>IF(N256="sníž. přenesená",J256,0)</f>
        <v>0</v>
      </c>
      <c r="BI256" s="228">
        <f>IF(N256="nulová",J256,0)</f>
        <v>0</v>
      </c>
      <c r="BJ256" s="21" t="s">
        <v>76</v>
      </c>
      <c r="BK256" s="228">
        <f>ROUND(I256*H256,2)</f>
        <v>0</v>
      </c>
      <c r="BL256" s="21" t="s">
        <v>327</v>
      </c>
      <c r="BM256" s="227" t="s">
        <v>4231</v>
      </c>
    </row>
    <row r="257" s="2" customFormat="1" ht="16.5" customHeight="1">
      <c r="A257" s="42"/>
      <c r="B257" s="43"/>
      <c r="C257" s="283" t="s">
        <v>1807</v>
      </c>
      <c r="D257" s="283" t="s">
        <v>1282</v>
      </c>
      <c r="E257" s="284" t="s">
        <v>4232</v>
      </c>
      <c r="F257" s="285" t="s">
        <v>4230</v>
      </c>
      <c r="G257" s="286" t="s">
        <v>1795</v>
      </c>
      <c r="H257" s="287">
        <v>1</v>
      </c>
      <c r="I257" s="288"/>
      <c r="J257" s="287">
        <f>ROUND(I257*H257,2)</f>
        <v>0</v>
      </c>
      <c r="K257" s="285" t="s">
        <v>18</v>
      </c>
      <c r="L257" s="289"/>
      <c r="M257" s="290" t="s">
        <v>18</v>
      </c>
      <c r="N257" s="291" t="s">
        <v>42</v>
      </c>
      <c r="O257" s="88"/>
      <c r="P257" s="225">
        <f>O257*H257</f>
        <v>0</v>
      </c>
      <c r="Q257" s="225">
        <v>0</v>
      </c>
      <c r="R257" s="225">
        <f>Q257*H257</f>
        <v>0</v>
      </c>
      <c r="S257" s="225">
        <v>0</v>
      </c>
      <c r="T257" s="226">
        <f>S257*H257</f>
        <v>0</v>
      </c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R257" s="227" t="s">
        <v>513</v>
      </c>
      <c r="AT257" s="227" t="s">
        <v>1282</v>
      </c>
      <c r="AU257" s="227" t="s">
        <v>83</v>
      </c>
      <c r="AY257" s="21" t="s">
        <v>207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21" t="s">
        <v>76</v>
      </c>
      <c r="BK257" s="228">
        <f>ROUND(I257*H257,2)</f>
        <v>0</v>
      </c>
      <c r="BL257" s="21" t="s">
        <v>327</v>
      </c>
      <c r="BM257" s="227" t="s">
        <v>4233</v>
      </c>
    </row>
    <row r="258" s="2" customFormat="1" ht="16.5" customHeight="1">
      <c r="A258" s="42"/>
      <c r="B258" s="43"/>
      <c r="C258" s="217" t="s">
        <v>1813</v>
      </c>
      <c r="D258" s="217" t="s">
        <v>211</v>
      </c>
      <c r="E258" s="218" t="s">
        <v>4234</v>
      </c>
      <c r="F258" s="219" t="s">
        <v>4235</v>
      </c>
      <c r="G258" s="220" t="s">
        <v>1795</v>
      </c>
      <c r="H258" s="221">
        <v>1</v>
      </c>
      <c r="I258" s="222"/>
      <c r="J258" s="221">
        <f>ROUND(I258*H258,2)</f>
        <v>0</v>
      </c>
      <c r="K258" s="219" t="s">
        <v>18</v>
      </c>
      <c r="L258" s="48"/>
      <c r="M258" s="223" t="s">
        <v>18</v>
      </c>
      <c r="N258" s="224" t="s">
        <v>42</v>
      </c>
      <c r="O258" s="88"/>
      <c r="P258" s="225">
        <f>O258*H258</f>
        <v>0</v>
      </c>
      <c r="Q258" s="225">
        <v>0</v>
      </c>
      <c r="R258" s="225">
        <f>Q258*H258</f>
        <v>0</v>
      </c>
      <c r="S258" s="225">
        <v>0</v>
      </c>
      <c r="T258" s="226">
        <f>S258*H258</f>
        <v>0</v>
      </c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R258" s="227" t="s">
        <v>327</v>
      </c>
      <c r="AT258" s="227" t="s">
        <v>211</v>
      </c>
      <c r="AU258" s="227" t="s">
        <v>83</v>
      </c>
      <c r="AY258" s="21" t="s">
        <v>207</v>
      </c>
      <c r="BE258" s="228">
        <f>IF(N258="základní",J258,0)</f>
        <v>0</v>
      </c>
      <c r="BF258" s="228">
        <f>IF(N258="snížená",J258,0)</f>
        <v>0</v>
      </c>
      <c r="BG258" s="228">
        <f>IF(N258="zákl. přenesená",J258,0)</f>
        <v>0</v>
      </c>
      <c r="BH258" s="228">
        <f>IF(N258="sníž. přenesená",J258,0)</f>
        <v>0</v>
      </c>
      <c r="BI258" s="228">
        <f>IF(N258="nulová",J258,0)</f>
        <v>0</v>
      </c>
      <c r="BJ258" s="21" t="s">
        <v>76</v>
      </c>
      <c r="BK258" s="228">
        <f>ROUND(I258*H258,2)</f>
        <v>0</v>
      </c>
      <c r="BL258" s="21" t="s">
        <v>327</v>
      </c>
      <c r="BM258" s="227" t="s">
        <v>4236</v>
      </c>
    </row>
    <row r="259" s="2" customFormat="1" ht="16.5" customHeight="1">
      <c r="A259" s="42"/>
      <c r="B259" s="43"/>
      <c r="C259" s="283" t="s">
        <v>1818</v>
      </c>
      <c r="D259" s="283" t="s">
        <v>1282</v>
      </c>
      <c r="E259" s="284" t="s">
        <v>4237</v>
      </c>
      <c r="F259" s="285" t="s">
        <v>4235</v>
      </c>
      <c r="G259" s="286" t="s">
        <v>1795</v>
      </c>
      <c r="H259" s="287">
        <v>1</v>
      </c>
      <c r="I259" s="288"/>
      <c r="J259" s="287">
        <f>ROUND(I259*H259,2)</f>
        <v>0</v>
      </c>
      <c r="K259" s="285" t="s">
        <v>18</v>
      </c>
      <c r="L259" s="289"/>
      <c r="M259" s="290" t="s">
        <v>18</v>
      </c>
      <c r="N259" s="291" t="s">
        <v>42</v>
      </c>
      <c r="O259" s="88"/>
      <c r="P259" s="225">
        <f>O259*H259</f>
        <v>0</v>
      </c>
      <c r="Q259" s="225">
        <v>0</v>
      </c>
      <c r="R259" s="225">
        <f>Q259*H259</f>
        <v>0</v>
      </c>
      <c r="S259" s="225">
        <v>0</v>
      </c>
      <c r="T259" s="226">
        <f>S259*H259</f>
        <v>0</v>
      </c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R259" s="227" t="s">
        <v>513</v>
      </c>
      <c r="AT259" s="227" t="s">
        <v>1282</v>
      </c>
      <c r="AU259" s="227" t="s">
        <v>83</v>
      </c>
      <c r="AY259" s="21" t="s">
        <v>207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21" t="s">
        <v>76</v>
      </c>
      <c r="BK259" s="228">
        <f>ROUND(I259*H259,2)</f>
        <v>0</v>
      </c>
      <c r="BL259" s="21" t="s">
        <v>327</v>
      </c>
      <c r="BM259" s="227" t="s">
        <v>4238</v>
      </c>
    </row>
    <row r="260" s="2" customFormat="1" ht="16.5" customHeight="1">
      <c r="A260" s="42"/>
      <c r="B260" s="43"/>
      <c r="C260" s="217" t="s">
        <v>1824</v>
      </c>
      <c r="D260" s="217" t="s">
        <v>211</v>
      </c>
      <c r="E260" s="218" t="s">
        <v>4239</v>
      </c>
      <c r="F260" s="219" t="s">
        <v>4240</v>
      </c>
      <c r="G260" s="220" t="s">
        <v>1795</v>
      </c>
      <c r="H260" s="221">
        <v>1</v>
      </c>
      <c r="I260" s="222"/>
      <c r="J260" s="221">
        <f>ROUND(I260*H260,2)</f>
        <v>0</v>
      </c>
      <c r="K260" s="219" t="s">
        <v>18</v>
      </c>
      <c r="L260" s="48"/>
      <c r="M260" s="223" t="s">
        <v>18</v>
      </c>
      <c r="N260" s="224" t="s">
        <v>42</v>
      </c>
      <c r="O260" s="88"/>
      <c r="P260" s="225">
        <f>O260*H260</f>
        <v>0</v>
      </c>
      <c r="Q260" s="225">
        <v>0</v>
      </c>
      <c r="R260" s="225">
        <f>Q260*H260</f>
        <v>0</v>
      </c>
      <c r="S260" s="225">
        <v>0</v>
      </c>
      <c r="T260" s="226">
        <f>S260*H260</f>
        <v>0</v>
      </c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R260" s="227" t="s">
        <v>327</v>
      </c>
      <c r="AT260" s="227" t="s">
        <v>211</v>
      </c>
      <c r="AU260" s="227" t="s">
        <v>83</v>
      </c>
      <c r="AY260" s="21" t="s">
        <v>207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21" t="s">
        <v>76</v>
      </c>
      <c r="BK260" s="228">
        <f>ROUND(I260*H260,2)</f>
        <v>0</v>
      </c>
      <c r="BL260" s="21" t="s">
        <v>327</v>
      </c>
      <c r="BM260" s="227" t="s">
        <v>4241</v>
      </c>
    </row>
    <row r="261" s="2" customFormat="1" ht="16.5" customHeight="1">
      <c r="A261" s="42"/>
      <c r="B261" s="43"/>
      <c r="C261" s="283" t="s">
        <v>1829</v>
      </c>
      <c r="D261" s="283" t="s">
        <v>1282</v>
      </c>
      <c r="E261" s="284" t="s">
        <v>4242</v>
      </c>
      <c r="F261" s="285" t="s">
        <v>4240</v>
      </c>
      <c r="G261" s="286" t="s">
        <v>1795</v>
      </c>
      <c r="H261" s="287">
        <v>1</v>
      </c>
      <c r="I261" s="288"/>
      <c r="J261" s="287">
        <f>ROUND(I261*H261,2)</f>
        <v>0</v>
      </c>
      <c r="K261" s="285" t="s">
        <v>18</v>
      </c>
      <c r="L261" s="289"/>
      <c r="M261" s="290" t="s">
        <v>18</v>
      </c>
      <c r="N261" s="291" t="s">
        <v>42</v>
      </c>
      <c r="O261" s="88"/>
      <c r="P261" s="225">
        <f>O261*H261</f>
        <v>0</v>
      </c>
      <c r="Q261" s="225">
        <v>0</v>
      </c>
      <c r="R261" s="225">
        <f>Q261*H261</f>
        <v>0</v>
      </c>
      <c r="S261" s="225">
        <v>0</v>
      </c>
      <c r="T261" s="226">
        <f>S261*H261</f>
        <v>0</v>
      </c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R261" s="227" t="s">
        <v>513</v>
      </c>
      <c r="AT261" s="227" t="s">
        <v>1282</v>
      </c>
      <c r="AU261" s="227" t="s">
        <v>83</v>
      </c>
      <c r="AY261" s="21" t="s">
        <v>207</v>
      </c>
      <c r="BE261" s="228">
        <f>IF(N261="základní",J261,0)</f>
        <v>0</v>
      </c>
      <c r="BF261" s="228">
        <f>IF(N261="snížená",J261,0)</f>
        <v>0</v>
      </c>
      <c r="BG261" s="228">
        <f>IF(N261="zákl. přenesená",J261,0)</f>
        <v>0</v>
      </c>
      <c r="BH261" s="228">
        <f>IF(N261="sníž. přenesená",J261,0)</f>
        <v>0</v>
      </c>
      <c r="BI261" s="228">
        <f>IF(N261="nulová",J261,0)</f>
        <v>0</v>
      </c>
      <c r="BJ261" s="21" t="s">
        <v>76</v>
      </c>
      <c r="BK261" s="228">
        <f>ROUND(I261*H261,2)</f>
        <v>0</v>
      </c>
      <c r="BL261" s="21" t="s">
        <v>327</v>
      </c>
      <c r="BM261" s="227" t="s">
        <v>4243</v>
      </c>
    </row>
    <row r="262" s="2" customFormat="1" ht="16.5" customHeight="1">
      <c r="A262" s="42"/>
      <c r="B262" s="43"/>
      <c r="C262" s="217" t="s">
        <v>1834</v>
      </c>
      <c r="D262" s="217" t="s">
        <v>211</v>
      </c>
      <c r="E262" s="218" t="s">
        <v>4244</v>
      </c>
      <c r="F262" s="219" t="s">
        <v>4245</v>
      </c>
      <c r="G262" s="220" t="s">
        <v>1795</v>
      </c>
      <c r="H262" s="221">
        <v>1</v>
      </c>
      <c r="I262" s="222"/>
      <c r="J262" s="221">
        <f>ROUND(I262*H262,2)</f>
        <v>0</v>
      </c>
      <c r="K262" s="219" t="s">
        <v>18</v>
      </c>
      <c r="L262" s="48"/>
      <c r="M262" s="223" t="s">
        <v>18</v>
      </c>
      <c r="N262" s="224" t="s">
        <v>42</v>
      </c>
      <c r="O262" s="88"/>
      <c r="P262" s="225">
        <f>O262*H262</f>
        <v>0</v>
      </c>
      <c r="Q262" s="225">
        <v>0</v>
      </c>
      <c r="R262" s="225">
        <f>Q262*H262</f>
        <v>0</v>
      </c>
      <c r="S262" s="225">
        <v>0</v>
      </c>
      <c r="T262" s="226">
        <f>S262*H262</f>
        <v>0</v>
      </c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R262" s="227" t="s">
        <v>327</v>
      </c>
      <c r="AT262" s="227" t="s">
        <v>211</v>
      </c>
      <c r="AU262" s="227" t="s">
        <v>83</v>
      </c>
      <c r="AY262" s="21" t="s">
        <v>207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1" t="s">
        <v>76</v>
      </c>
      <c r="BK262" s="228">
        <f>ROUND(I262*H262,2)</f>
        <v>0</v>
      </c>
      <c r="BL262" s="21" t="s">
        <v>327</v>
      </c>
      <c r="BM262" s="227" t="s">
        <v>4246</v>
      </c>
    </row>
    <row r="263" s="2" customFormat="1" ht="16.5" customHeight="1">
      <c r="A263" s="42"/>
      <c r="B263" s="43"/>
      <c r="C263" s="283" t="s">
        <v>1840</v>
      </c>
      <c r="D263" s="283" t="s">
        <v>1282</v>
      </c>
      <c r="E263" s="284" t="s">
        <v>4247</v>
      </c>
      <c r="F263" s="285" t="s">
        <v>4245</v>
      </c>
      <c r="G263" s="286" t="s">
        <v>1795</v>
      </c>
      <c r="H263" s="287">
        <v>1</v>
      </c>
      <c r="I263" s="288"/>
      <c r="J263" s="287">
        <f>ROUND(I263*H263,2)</f>
        <v>0</v>
      </c>
      <c r="K263" s="285" t="s">
        <v>18</v>
      </c>
      <c r="L263" s="289"/>
      <c r="M263" s="290" t="s">
        <v>18</v>
      </c>
      <c r="N263" s="291" t="s">
        <v>42</v>
      </c>
      <c r="O263" s="88"/>
      <c r="P263" s="225">
        <f>O263*H263</f>
        <v>0</v>
      </c>
      <c r="Q263" s="225">
        <v>0</v>
      </c>
      <c r="R263" s="225">
        <f>Q263*H263</f>
        <v>0</v>
      </c>
      <c r="S263" s="225">
        <v>0</v>
      </c>
      <c r="T263" s="226">
        <f>S263*H263</f>
        <v>0</v>
      </c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R263" s="227" t="s">
        <v>513</v>
      </c>
      <c r="AT263" s="227" t="s">
        <v>1282</v>
      </c>
      <c r="AU263" s="227" t="s">
        <v>83</v>
      </c>
      <c r="AY263" s="21" t="s">
        <v>207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1" t="s">
        <v>76</v>
      </c>
      <c r="BK263" s="228">
        <f>ROUND(I263*H263,2)</f>
        <v>0</v>
      </c>
      <c r="BL263" s="21" t="s">
        <v>327</v>
      </c>
      <c r="BM263" s="227" t="s">
        <v>4248</v>
      </c>
    </row>
    <row r="264" s="2" customFormat="1" ht="16.5" customHeight="1">
      <c r="A264" s="42"/>
      <c r="B264" s="43"/>
      <c r="C264" s="217" t="s">
        <v>1845</v>
      </c>
      <c r="D264" s="217" t="s">
        <v>211</v>
      </c>
      <c r="E264" s="218" t="s">
        <v>4249</v>
      </c>
      <c r="F264" s="219" t="s">
        <v>4250</v>
      </c>
      <c r="G264" s="220" t="s">
        <v>1795</v>
      </c>
      <c r="H264" s="221">
        <v>7</v>
      </c>
      <c r="I264" s="222"/>
      <c r="J264" s="221">
        <f>ROUND(I264*H264,2)</f>
        <v>0</v>
      </c>
      <c r="K264" s="219" t="s">
        <v>18</v>
      </c>
      <c r="L264" s="48"/>
      <c r="M264" s="223" t="s">
        <v>18</v>
      </c>
      <c r="N264" s="224" t="s">
        <v>42</v>
      </c>
      <c r="O264" s="88"/>
      <c r="P264" s="225">
        <f>O264*H264</f>
        <v>0</v>
      </c>
      <c r="Q264" s="225">
        <v>0</v>
      </c>
      <c r="R264" s="225">
        <f>Q264*H264</f>
        <v>0</v>
      </c>
      <c r="S264" s="225">
        <v>0</v>
      </c>
      <c r="T264" s="226">
        <f>S264*H264</f>
        <v>0</v>
      </c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R264" s="227" t="s">
        <v>327</v>
      </c>
      <c r="AT264" s="227" t="s">
        <v>211</v>
      </c>
      <c r="AU264" s="227" t="s">
        <v>83</v>
      </c>
      <c r="AY264" s="21" t="s">
        <v>207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1" t="s">
        <v>76</v>
      </c>
      <c r="BK264" s="228">
        <f>ROUND(I264*H264,2)</f>
        <v>0</v>
      </c>
      <c r="BL264" s="21" t="s">
        <v>327</v>
      </c>
      <c r="BM264" s="227" t="s">
        <v>4251</v>
      </c>
    </row>
    <row r="265" s="2" customFormat="1" ht="16.5" customHeight="1">
      <c r="A265" s="42"/>
      <c r="B265" s="43"/>
      <c r="C265" s="283" t="s">
        <v>1850</v>
      </c>
      <c r="D265" s="283" t="s">
        <v>1282</v>
      </c>
      <c r="E265" s="284" t="s">
        <v>4252</v>
      </c>
      <c r="F265" s="285" t="s">
        <v>4253</v>
      </c>
      <c r="G265" s="286" t="s">
        <v>1795</v>
      </c>
      <c r="H265" s="287">
        <v>7</v>
      </c>
      <c r="I265" s="288"/>
      <c r="J265" s="287">
        <f>ROUND(I265*H265,2)</f>
        <v>0</v>
      </c>
      <c r="K265" s="285" t="s">
        <v>18</v>
      </c>
      <c r="L265" s="289"/>
      <c r="M265" s="290" t="s">
        <v>18</v>
      </c>
      <c r="N265" s="291" t="s">
        <v>42</v>
      </c>
      <c r="O265" s="88"/>
      <c r="P265" s="225">
        <f>O265*H265</f>
        <v>0</v>
      </c>
      <c r="Q265" s="225">
        <v>0</v>
      </c>
      <c r="R265" s="225">
        <f>Q265*H265</f>
        <v>0</v>
      </c>
      <c r="S265" s="225">
        <v>0</v>
      </c>
      <c r="T265" s="226">
        <f>S265*H265</f>
        <v>0</v>
      </c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R265" s="227" t="s">
        <v>513</v>
      </c>
      <c r="AT265" s="227" t="s">
        <v>1282</v>
      </c>
      <c r="AU265" s="227" t="s">
        <v>83</v>
      </c>
      <c r="AY265" s="21" t="s">
        <v>207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1" t="s">
        <v>76</v>
      </c>
      <c r="BK265" s="228">
        <f>ROUND(I265*H265,2)</f>
        <v>0</v>
      </c>
      <c r="BL265" s="21" t="s">
        <v>327</v>
      </c>
      <c r="BM265" s="227" t="s">
        <v>4254</v>
      </c>
    </row>
    <row r="266" s="2" customFormat="1" ht="16.5" customHeight="1">
      <c r="A266" s="42"/>
      <c r="B266" s="43"/>
      <c r="C266" s="217" t="s">
        <v>1855</v>
      </c>
      <c r="D266" s="217" t="s">
        <v>211</v>
      </c>
      <c r="E266" s="218" t="s">
        <v>4255</v>
      </c>
      <c r="F266" s="219" t="s">
        <v>4256</v>
      </c>
      <c r="G266" s="220" t="s">
        <v>1795</v>
      </c>
      <c r="H266" s="221">
        <v>8</v>
      </c>
      <c r="I266" s="222"/>
      <c r="J266" s="221">
        <f>ROUND(I266*H266,2)</f>
        <v>0</v>
      </c>
      <c r="K266" s="219" t="s">
        <v>18</v>
      </c>
      <c r="L266" s="48"/>
      <c r="M266" s="223" t="s">
        <v>18</v>
      </c>
      <c r="N266" s="224" t="s">
        <v>42</v>
      </c>
      <c r="O266" s="88"/>
      <c r="P266" s="225">
        <f>O266*H266</f>
        <v>0</v>
      </c>
      <c r="Q266" s="225">
        <v>0</v>
      </c>
      <c r="R266" s="225">
        <f>Q266*H266</f>
        <v>0</v>
      </c>
      <c r="S266" s="225">
        <v>0</v>
      </c>
      <c r="T266" s="226">
        <f>S266*H266</f>
        <v>0</v>
      </c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R266" s="227" t="s">
        <v>327</v>
      </c>
      <c r="AT266" s="227" t="s">
        <v>211</v>
      </c>
      <c r="AU266" s="227" t="s">
        <v>83</v>
      </c>
      <c r="AY266" s="21" t="s">
        <v>207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21" t="s">
        <v>76</v>
      </c>
      <c r="BK266" s="228">
        <f>ROUND(I266*H266,2)</f>
        <v>0</v>
      </c>
      <c r="BL266" s="21" t="s">
        <v>327</v>
      </c>
      <c r="BM266" s="227" t="s">
        <v>4257</v>
      </c>
    </row>
    <row r="267" s="2" customFormat="1" ht="16.5" customHeight="1">
      <c r="A267" s="42"/>
      <c r="B267" s="43"/>
      <c r="C267" s="283" t="s">
        <v>1860</v>
      </c>
      <c r="D267" s="283" t="s">
        <v>1282</v>
      </c>
      <c r="E267" s="284" t="s">
        <v>4258</v>
      </c>
      <c r="F267" s="285" t="s">
        <v>4259</v>
      </c>
      <c r="G267" s="286" t="s">
        <v>1795</v>
      </c>
      <c r="H267" s="287">
        <v>8</v>
      </c>
      <c r="I267" s="288"/>
      <c r="J267" s="287">
        <f>ROUND(I267*H267,2)</f>
        <v>0</v>
      </c>
      <c r="K267" s="285" t="s">
        <v>18</v>
      </c>
      <c r="L267" s="289"/>
      <c r="M267" s="290" t="s">
        <v>18</v>
      </c>
      <c r="N267" s="291" t="s">
        <v>42</v>
      </c>
      <c r="O267" s="88"/>
      <c r="P267" s="225">
        <f>O267*H267</f>
        <v>0</v>
      </c>
      <c r="Q267" s="225">
        <v>0</v>
      </c>
      <c r="R267" s="225">
        <f>Q267*H267</f>
        <v>0</v>
      </c>
      <c r="S267" s="225">
        <v>0</v>
      </c>
      <c r="T267" s="226">
        <f>S267*H267</f>
        <v>0</v>
      </c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R267" s="227" t="s">
        <v>513</v>
      </c>
      <c r="AT267" s="227" t="s">
        <v>1282</v>
      </c>
      <c r="AU267" s="227" t="s">
        <v>83</v>
      </c>
      <c r="AY267" s="21" t="s">
        <v>207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21" t="s">
        <v>76</v>
      </c>
      <c r="BK267" s="228">
        <f>ROUND(I267*H267,2)</f>
        <v>0</v>
      </c>
      <c r="BL267" s="21" t="s">
        <v>327</v>
      </c>
      <c r="BM267" s="227" t="s">
        <v>4260</v>
      </c>
    </row>
    <row r="268" s="2" customFormat="1" ht="16.5" customHeight="1">
      <c r="A268" s="42"/>
      <c r="B268" s="43"/>
      <c r="C268" s="217" t="s">
        <v>1865</v>
      </c>
      <c r="D268" s="217" t="s">
        <v>211</v>
      </c>
      <c r="E268" s="218" t="s">
        <v>4261</v>
      </c>
      <c r="F268" s="219" t="s">
        <v>4262</v>
      </c>
      <c r="G268" s="220" t="s">
        <v>1795</v>
      </c>
      <c r="H268" s="221">
        <v>8</v>
      </c>
      <c r="I268" s="222"/>
      <c r="J268" s="221">
        <f>ROUND(I268*H268,2)</f>
        <v>0</v>
      </c>
      <c r="K268" s="219" t="s">
        <v>18</v>
      </c>
      <c r="L268" s="48"/>
      <c r="M268" s="223" t="s">
        <v>18</v>
      </c>
      <c r="N268" s="224" t="s">
        <v>42</v>
      </c>
      <c r="O268" s="88"/>
      <c r="P268" s="225">
        <f>O268*H268</f>
        <v>0</v>
      </c>
      <c r="Q268" s="225">
        <v>0</v>
      </c>
      <c r="R268" s="225">
        <f>Q268*H268</f>
        <v>0</v>
      </c>
      <c r="S268" s="225">
        <v>0</v>
      </c>
      <c r="T268" s="226">
        <f>S268*H268</f>
        <v>0</v>
      </c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R268" s="227" t="s">
        <v>327</v>
      </c>
      <c r="AT268" s="227" t="s">
        <v>211</v>
      </c>
      <c r="AU268" s="227" t="s">
        <v>83</v>
      </c>
      <c r="AY268" s="21" t="s">
        <v>207</v>
      </c>
      <c r="BE268" s="228">
        <f>IF(N268="základní",J268,0)</f>
        <v>0</v>
      </c>
      <c r="BF268" s="228">
        <f>IF(N268="snížená",J268,0)</f>
        <v>0</v>
      </c>
      <c r="BG268" s="228">
        <f>IF(N268="zákl. přenesená",J268,0)</f>
        <v>0</v>
      </c>
      <c r="BH268" s="228">
        <f>IF(N268="sníž. přenesená",J268,0)</f>
        <v>0</v>
      </c>
      <c r="BI268" s="228">
        <f>IF(N268="nulová",J268,0)</f>
        <v>0</v>
      </c>
      <c r="BJ268" s="21" t="s">
        <v>76</v>
      </c>
      <c r="BK268" s="228">
        <f>ROUND(I268*H268,2)</f>
        <v>0</v>
      </c>
      <c r="BL268" s="21" t="s">
        <v>327</v>
      </c>
      <c r="BM268" s="227" t="s">
        <v>4263</v>
      </c>
    </row>
    <row r="269" s="2" customFormat="1" ht="16.5" customHeight="1">
      <c r="A269" s="42"/>
      <c r="B269" s="43"/>
      <c r="C269" s="283" t="s">
        <v>1870</v>
      </c>
      <c r="D269" s="283" t="s">
        <v>1282</v>
      </c>
      <c r="E269" s="284" t="s">
        <v>4264</v>
      </c>
      <c r="F269" s="285" t="s">
        <v>4262</v>
      </c>
      <c r="G269" s="286" t="s">
        <v>1795</v>
      </c>
      <c r="H269" s="287">
        <v>8</v>
      </c>
      <c r="I269" s="288"/>
      <c r="J269" s="287">
        <f>ROUND(I269*H269,2)</f>
        <v>0</v>
      </c>
      <c r="K269" s="285" t="s">
        <v>18</v>
      </c>
      <c r="L269" s="289"/>
      <c r="M269" s="290" t="s">
        <v>18</v>
      </c>
      <c r="N269" s="291" t="s">
        <v>42</v>
      </c>
      <c r="O269" s="88"/>
      <c r="P269" s="225">
        <f>O269*H269</f>
        <v>0</v>
      </c>
      <c r="Q269" s="225">
        <v>0</v>
      </c>
      <c r="R269" s="225">
        <f>Q269*H269</f>
        <v>0</v>
      </c>
      <c r="S269" s="225">
        <v>0</v>
      </c>
      <c r="T269" s="226">
        <f>S269*H269</f>
        <v>0</v>
      </c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R269" s="227" t="s">
        <v>513</v>
      </c>
      <c r="AT269" s="227" t="s">
        <v>1282</v>
      </c>
      <c r="AU269" s="227" t="s">
        <v>83</v>
      </c>
      <c r="AY269" s="21" t="s">
        <v>207</v>
      </c>
      <c r="BE269" s="228">
        <f>IF(N269="základní",J269,0)</f>
        <v>0</v>
      </c>
      <c r="BF269" s="228">
        <f>IF(N269="snížená",J269,0)</f>
        <v>0</v>
      </c>
      <c r="BG269" s="228">
        <f>IF(N269="zákl. přenesená",J269,0)</f>
        <v>0</v>
      </c>
      <c r="BH269" s="228">
        <f>IF(N269="sníž. přenesená",J269,0)</f>
        <v>0</v>
      </c>
      <c r="BI269" s="228">
        <f>IF(N269="nulová",J269,0)</f>
        <v>0</v>
      </c>
      <c r="BJ269" s="21" t="s">
        <v>76</v>
      </c>
      <c r="BK269" s="228">
        <f>ROUND(I269*H269,2)</f>
        <v>0</v>
      </c>
      <c r="BL269" s="21" t="s">
        <v>327</v>
      </c>
      <c r="BM269" s="227" t="s">
        <v>4265</v>
      </c>
    </row>
    <row r="270" s="2" customFormat="1" ht="16.5" customHeight="1">
      <c r="A270" s="42"/>
      <c r="B270" s="43"/>
      <c r="C270" s="217" t="s">
        <v>1875</v>
      </c>
      <c r="D270" s="217" t="s">
        <v>211</v>
      </c>
      <c r="E270" s="218" t="s">
        <v>4266</v>
      </c>
      <c r="F270" s="219" t="s">
        <v>4267</v>
      </c>
      <c r="G270" s="220" t="s">
        <v>1795</v>
      </c>
      <c r="H270" s="221">
        <v>1</v>
      </c>
      <c r="I270" s="222"/>
      <c r="J270" s="221">
        <f>ROUND(I270*H270,2)</f>
        <v>0</v>
      </c>
      <c r="K270" s="219" t="s">
        <v>18</v>
      </c>
      <c r="L270" s="48"/>
      <c r="M270" s="223" t="s">
        <v>18</v>
      </c>
      <c r="N270" s="224" t="s">
        <v>42</v>
      </c>
      <c r="O270" s="88"/>
      <c r="P270" s="225">
        <f>O270*H270</f>
        <v>0</v>
      </c>
      <c r="Q270" s="225">
        <v>0</v>
      </c>
      <c r="R270" s="225">
        <f>Q270*H270</f>
        <v>0</v>
      </c>
      <c r="S270" s="225">
        <v>0</v>
      </c>
      <c r="T270" s="226">
        <f>S270*H270</f>
        <v>0</v>
      </c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R270" s="227" t="s">
        <v>327</v>
      </c>
      <c r="AT270" s="227" t="s">
        <v>211</v>
      </c>
      <c r="AU270" s="227" t="s">
        <v>83</v>
      </c>
      <c r="AY270" s="21" t="s">
        <v>207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1" t="s">
        <v>76</v>
      </c>
      <c r="BK270" s="228">
        <f>ROUND(I270*H270,2)</f>
        <v>0</v>
      </c>
      <c r="BL270" s="21" t="s">
        <v>327</v>
      </c>
      <c r="BM270" s="227" t="s">
        <v>4268</v>
      </c>
    </row>
    <row r="271" s="2" customFormat="1" ht="16.5" customHeight="1">
      <c r="A271" s="42"/>
      <c r="B271" s="43"/>
      <c r="C271" s="283" t="s">
        <v>1881</v>
      </c>
      <c r="D271" s="283" t="s">
        <v>1282</v>
      </c>
      <c r="E271" s="284" t="s">
        <v>4269</v>
      </c>
      <c r="F271" s="285" t="s">
        <v>4267</v>
      </c>
      <c r="G271" s="286" t="s">
        <v>1795</v>
      </c>
      <c r="H271" s="287">
        <v>1</v>
      </c>
      <c r="I271" s="288"/>
      <c r="J271" s="287">
        <f>ROUND(I271*H271,2)</f>
        <v>0</v>
      </c>
      <c r="K271" s="285" t="s">
        <v>18</v>
      </c>
      <c r="L271" s="289"/>
      <c r="M271" s="290" t="s">
        <v>18</v>
      </c>
      <c r="N271" s="291" t="s">
        <v>42</v>
      </c>
      <c r="O271" s="88"/>
      <c r="P271" s="225">
        <f>O271*H271</f>
        <v>0</v>
      </c>
      <c r="Q271" s="225">
        <v>0</v>
      </c>
      <c r="R271" s="225">
        <f>Q271*H271</f>
        <v>0</v>
      </c>
      <c r="S271" s="225">
        <v>0</v>
      </c>
      <c r="T271" s="226">
        <f>S271*H271</f>
        <v>0</v>
      </c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R271" s="227" t="s">
        <v>513</v>
      </c>
      <c r="AT271" s="227" t="s">
        <v>1282</v>
      </c>
      <c r="AU271" s="227" t="s">
        <v>83</v>
      </c>
      <c r="AY271" s="21" t="s">
        <v>207</v>
      </c>
      <c r="BE271" s="228">
        <f>IF(N271="základní",J271,0)</f>
        <v>0</v>
      </c>
      <c r="BF271" s="228">
        <f>IF(N271="snížená",J271,0)</f>
        <v>0</v>
      </c>
      <c r="BG271" s="228">
        <f>IF(N271="zákl. přenesená",J271,0)</f>
        <v>0</v>
      </c>
      <c r="BH271" s="228">
        <f>IF(N271="sníž. přenesená",J271,0)</f>
        <v>0</v>
      </c>
      <c r="BI271" s="228">
        <f>IF(N271="nulová",J271,0)</f>
        <v>0</v>
      </c>
      <c r="BJ271" s="21" t="s">
        <v>76</v>
      </c>
      <c r="BK271" s="228">
        <f>ROUND(I271*H271,2)</f>
        <v>0</v>
      </c>
      <c r="BL271" s="21" t="s">
        <v>327</v>
      </c>
      <c r="BM271" s="227" t="s">
        <v>4270</v>
      </c>
    </row>
    <row r="272" s="2" customFormat="1" ht="16.5" customHeight="1">
      <c r="A272" s="42"/>
      <c r="B272" s="43"/>
      <c r="C272" s="217" t="s">
        <v>1886</v>
      </c>
      <c r="D272" s="217" t="s">
        <v>211</v>
      </c>
      <c r="E272" s="218" t="s">
        <v>4052</v>
      </c>
      <c r="F272" s="219" t="s">
        <v>4053</v>
      </c>
      <c r="G272" s="220" t="s">
        <v>1795</v>
      </c>
      <c r="H272" s="221">
        <v>2</v>
      </c>
      <c r="I272" s="222"/>
      <c r="J272" s="221">
        <f>ROUND(I272*H272,2)</f>
        <v>0</v>
      </c>
      <c r="K272" s="219" t="s">
        <v>18</v>
      </c>
      <c r="L272" s="48"/>
      <c r="M272" s="223" t="s">
        <v>18</v>
      </c>
      <c r="N272" s="224" t="s">
        <v>42</v>
      </c>
      <c r="O272" s="88"/>
      <c r="P272" s="225">
        <f>O272*H272</f>
        <v>0</v>
      </c>
      <c r="Q272" s="225">
        <v>0</v>
      </c>
      <c r="R272" s="225">
        <f>Q272*H272</f>
        <v>0</v>
      </c>
      <c r="S272" s="225">
        <v>0</v>
      </c>
      <c r="T272" s="226">
        <f>S272*H272</f>
        <v>0</v>
      </c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R272" s="227" t="s">
        <v>327</v>
      </c>
      <c r="AT272" s="227" t="s">
        <v>211</v>
      </c>
      <c r="AU272" s="227" t="s">
        <v>83</v>
      </c>
      <c r="AY272" s="21" t="s">
        <v>207</v>
      </c>
      <c r="BE272" s="228">
        <f>IF(N272="základní",J272,0)</f>
        <v>0</v>
      </c>
      <c r="BF272" s="228">
        <f>IF(N272="snížená",J272,0)</f>
        <v>0</v>
      </c>
      <c r="BG272" s="228">
        <f>IF(N272="zákl. přenesená",J272,0)</f>
        <v>0</v>
      </c>
      <c r="BH272" s="228">
        <f>IF(N272="sníž. přenesená",J272,0)</f>
        <v>0</v>
      </c>
      <c r="BI272" s="228">
        <f>IF(N272="nulová",J272,0)</f>
        <v>0</v>
      </c>
      <c r="BJ272" s="21" t="s">
        <v>76</v>
      </c>
      <c r="BK272" s="228">
        <f>ROUND(I272*H272,2)</f>
        <v>0</v>
      </c>
      <c r="BL272" s="21" t="s">
        <v>327</v>
      </c>
      <c r="BM272" s="227" t="s">
        <v>4271</v>
      </c>
    </row>
    <row r="273" s="2" customFormat="1" ht="16.5" customHeight="1">
      <c r="A273" s="42"/>
      <c r="B273" s="43"/>
      <c r="C273" s="217" t="s">
        <v>1891</v>
      </c>
      <c r="D273" s="217" t="s">
        <v>211</v>
      </c>
      <c r="E273" s="218" t="s">
        <v>4054</v>
      </c>
      <c r="F273" s="219" t="s">
        <v>4055</v>
      </c>
      <c r="G273" s="220" t="s">
        <v>317</v>
      </c>
      <c r="H273" s="221">
        <v>100</v>
      </c>
      <c r="I273" s="222"/>
      <c r="J273" s="221">
        <f>ROUND(I273*H273,2)</f>
        <v>0</v>
      </c>
      <c r="K273" s="219" t="s">
        <v>18</v>
      </c>
      <c r="L273" s="48"/>
      <c r="M273" s="223" t="s">
        <v>18</v>
      </c>
      <c r="N273" s="224" t="s">
        <v>42</v>
      </c>
      <c r="O273" s="88"/>
      <c r="P273" s="225">
        <f>O273*H273</f>
        <v>0</v>
      </c>
      <c r="Q273" s="225">
        <v>0</v>
      </c>
      <c r="R273" s="225">
        <f>Q273*H273</f>
        <v>0</v>
      </c>
      <c r="S273" s="225">
        <v>0</v>
      </c>
      <c r="T273" s="226">
        <f>S273*H273</f>
        <v>0</v>
      </c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R273" s="227" t="s">
        <v>327</v>
      </c>
      <c r="AT273" s="227" t="s">
        <v>211</v>
      </c>
      <c r="AU273" s="227" t="s">
        <v>83</v>
      </c>
      <c r="AY273" s="21" t="s">
        <v>207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1" t="s">
        <v>76</v>
      </c>
      <c r="BK273" s="228">
        <f>ROUND(I273*H273,2)</f>
        <v>0</v>
      </c>
      <c r="BL273" s="21" t="s">
        <v>327</v>
      </c>
      <c r="BM273" s="227" t="s">
        <v>4272</v>
      </c>
    </row>
    <row r="274" s="2" customFormat="1" ht="16.5" customHeight="1">
      <c r="A274" s="42"/>
      <c r="B274" s="43"/>
      <c r="C274" s="217" t="s">
        <v>1896</v>
      </c>
      <c r="D274" s="217" t="s">
        <v>211</v>
      </c>
      <c r="E274" s="218" t="s">
        <v>4273</v>
      </c>
      <c r="F274" s="219" t="s">
        <v>4274</v>
      </c>
      <c r="G274" s="220" t="s">
        <v>1795</v>
      </c>
      <c r="H274" s="221">
        <v>10</v>
      </c>
      <c r="I274" s="222"/>
      <c r="J274" s="221">
        <f>ROUND(I274*H274,2)</f>
        <v>0</v>
      </c>
      <c r="K274" s="219" t="s">
        <v>18</v>
      </c>
      <c r="L274" s="48"/>
      <c r="M274" s="223" t="s">
        <v>18</v>
      </c>
      <c r="N274" s="224" t="s">
        <v>42</v>
      </c>
      <c r="O274" s="88"/>
      <c r="P274" s="225">
        <f>O274*H274</f>
        <v>0</v>
      </c>
      <c r="Q274" s="225">
        <v>0</v>
      </c>
      <c r="R274" s="225">
        <f>Q274*H274</f>
        <v>0</v>
      </c>
      <c r="S274" s="225">
        <v>0</v>
      </c>
      <c r="T274" s="226">
        <f>S274*H274</f>
        <v>0</v>
      </c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R274" s="227" t="s">
        <v>327</v>
      </c>
      <c r="AT274" s="227" t="s">
        <v>211</v>
      </c>
      <c r="AU274" s="227" t="s">
        <v>83</v>
      </c>
      <c r="AY274" s="21" t="s">
        <v>207</v>
      </c>
      <c r="BE274" s="228">
        <f>IF(N274="základní",J274,0)</f>
        <v>0</v>
      </c>
      <c r="BF274" s="228">
        <f>IF(N274="snížená",J274,0)</f>
        <v>0</v>
      </c>
      <c r="BG274" s="228">
        <f>IF(N274="zákl. přenesená",J274,0)</f>
        <v>0</v>
      </c>
      <c r="BH274" s="228">
        <f>IF(N274="sníž. přenesená",J274,0)</f>
        <v>0</v>
      </c>
      <c r="BI274" s="228">
        <f>IF(N274="nulová",J274,0)</f>
        <v>0</v>
      </c>
      <c r="BJ274" s="21" t="s">
        <v>76</v>
      </c>
      <c r="BK274" s="228">
        <f>ROUND(I274*H274,2)</f>
        <v>0</v>
      </c>
      <c r="BL274" s="21" t="s">
        <v>327</v>
      </c>
      <c r="BM274" s="227" t="s">
        <v>4275</v>
      </c>
    </row>
    <row r="275" s="2" customFormat="1" ht="16.5" customHeight="1">
      <c r="A275" s="42"/>
      <c r="B275" s="43"/>
      <c r="C275" s="217" t="s">
        <v>1902</v>
      </c>
      <c r="D275" s="217" t="s">
        <v>211</v>
      </c>
      <c r="E275" s="218" t="s">
        <v>4276</v>
      </c>
      <c r="F275" s="219" t="s">
        <v>4277</v>
      </c>
      <c r="G275" s="220" t="s">
        <v>1795</v>
      </c>
      <c r="H275" s="221">
        <v>1</v>
      </c>
      <c r="I275" s="222"/>
      <c r="J275" s="221">
        <f>ROUND(I275*H275,2)</f>
        <v>0</v>
      </c>
      <c r="K275" s="219" t="s">
        <v>18</v>
      </c>
      <c r="L275" s="48"/>
      <c r="M275" s="223" t="s">
        <v>18</v>
      </c>
      <c r="N275" s="224" t="s">
        <v>42</v>
      </c>
      <c r="O275" s="88"/>
      <c r="P275" s="225">
        <f>O275*H275</f>
        <v>0</v>
      </c>
      <c r="Q275" s="225">
        <v>0</v>
      </c>
      <c r="R275" s="225">
        <f>Q275*H275</f>
        <v>0</v>
      </c>
      <c r="S275" s="225">
        <v>0</v>
      </c>
      <c r="T275" s="226">
        <f>S275*H275</f>
        <v>0</v>
      </c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R275" s="227" t="s">
        <v>327</v>
      </c>
      <c r="AT275" s="227" t="s">
        <v>211</v>
      </c>
      <c r="AU275" s="227" t="s">
        <v>83</v>
      </c>
      <c r="AY275" s="21" t="s">
        <v>207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1" t="s">
        <v>76</v>
      </c>
      <c r="BK275" s="228">
        <f>ROUND(I275*H275,2)</f>
        <v>0</v>
      </c>
      <c r="BL275" s="21" t="s">
        <v>327</v>
      </c>
      <c r="BM275" s="227" t="s">
        <v>4278</v>
      </c>
    </row>
    <row r="276" s="2" customFormat="1" ht="16.5" customHeight="1">
      <c r="A276" s="42"/>
      <c r="B276" s="43"/>
      <c r="C276" s="217" t="s">
        <v>1906</v>
      </c>
      <c r="D276" s="217" t="s">
        <v>211</v>
      </c>
      <c r="E276" s="218" t="s">
        <v>4279</v>
      </c>
      <c r="F276" s="219" t="s">
        <v>4280</v>
      </c>
      <c r="G276" s="220" t="s">
        <v>1795</v>
      </c>
      <c r="H276" s="221">
        <v>1</v>
      </c>
      <c r="I276" s="222"/>
      <c r="J276" s="221">
        <f>ROUND(I276*H276,2)</f>
        <v>0</v>
      </c>
      <c r="K276" s="219" t="s">
        <v>18</v>
      </c>
      <c r="L276" s="48"/>
      <c r="M276" s="223" t="s">
        <v>18</v>
      </c>
      <c r="N276" s="224" t="s">
        <v>42</v>
      </c>
      <c r="O276" s="88"/>
      <c r="P276" s="225">
        <f>O276*H276</f>
        <v>0</v>
      </c>
      <c r="Q276" s="225">
        <v>0</v>
      </c>
      <c r="R276" s="225">
        <f>Q276*H276</f>
        <v>0</v>
      </c>
      <c r="S276" s="225">
        <v>0</v>
      </c>
      <c r="T276" s="226">
        <f>S276*H276</f>
        <v>0</v>
      </c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R276" s="227" t="s">
        <v>327</v>
      </c>
      <c r="AT276" s="227" t="s">
        <v>211</v>
      </c>
      <c r="AU276" s="227" t="s">
        <v>83</v>
      </c>
      <c r="AY276" s="21" t="s">
        <v>207</v>
      </c>
      <c r="BE276" s="228">
        <f>IF(N276="základní",J276,0)</f>
        <v>0</v>
      </c>
      <c r="BF276" s="228">
        <f>IF(N276="snížená",J276,0)</f>
        <v>0</v>
      </c>
      <c r="BG276" s="228">
        <f>IF(N276="zákl. přenesená",J276,0)</f>
        <v>0</v>
      </c>
      <c r="BH276" s="228">
        <f>IF(N276="sníž. přenesená",J276,0)</f>
        <v>0</v>
      </c>
      <c r="BI276" s="228">
        <f>IF(N276="nulová",J276,0)</f>
        <v>0</v>
      </c>
      <c r="BJ276" s="21" t="s">
        <v>76</v>
      </c>
      <c r="BK276" s="228">
        <f>ROUND(I276*H276,2)</f>
        <v>0</v>
      </c>
      <c r="BL276" s="21" t="s">
        <v>327</v>
      </c>
      <c r="BM276" s="227" t="s">
        <v>4281</v>
      </c>
    </row>
    <row r="277" s="12" customFormat="1" ht="20.88" customHeight="1">
      <c r="A277" s="12"/>
      <c r="B277" s="201"/>
      <c r="C277" s="202"/>
      <c r="D277" s="203" t="s">
        <v>70</v>
      </c>
      <c r="E277" s="215" t="s">
        <v>4282</v>
      </c>
      <c r="F277" s="215" t="s">
        <v>4283</v>
      </c>
      <c r="G277" s="202"/>
      <c r="H277" s="202"/>
      <c r="I277" s="205"/>
      <c r="J277" s="216">
        <f>BK277</f>
        <v>0</v>
      </c>
      <c r="K277" s="202"/>
      <c r="L277" s="207"/>
      <c r="M277" s="208"/>
      <c r="N277" s="209"/>
      <c r="O277" s="209"/>
      <c r="P277" s="210">
        <f>SUM(P278:P293)</f>
        <v>0</v>
      </c>
      <c r="Q277" s="209"/>
      <c r="R277" s="210">
        <f>SUM(R278:R293)</f>
        <v>0</v>
      </c>
      <c r="S277" s="209"/>
      <c r="T277" s="211">
        <f>SUM(T278:T293)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12" t="s">
        <v>76</v>
      </c>
      <c r="AT277" s="213" t="s">
        <v>70</v>
      </c>
      <c r="AU277" s="213" t="s">
        <v>80</v>
      </c>
      <c r="AY277" s="212" t="s">
        <v>207</v>
      </c>
      <c r="BK277" s="214">
        <f>SUM(BK278:BK293)</f>
        <v>0</v>
      </c>
    </row>
    <row r="278" s="2" customFormat="1" ht="16.5" customHeight="1">
      <c r="A278" s="42"/>
      <c r="B278" s="43"/>
      <c r="C278" s="217" t="s">
        <v>1912</v>
      </c>
      <c r="D278" s="217" t="s">
        <v>211</v>
      </c>
      <c r="E278" s="218" t="s">
        <v>4284</v>
      </c>
      <c r="F278" s="219" t="s">
        <v>4285</v>
      </c>
      <c r="G278" s="220" t="s">
        <v>317</v>
      </c>
      <c r="H278" s="221">
        <v>30</v>
      </c>
      <c r="I278" s="222"/>
      <c r="J278" s="221">
        <f>ROUND(I278*H278,2)</f>
        <v>0</v>
      </c>
      <c r="K278" s="219" t="s">
        <v>18</v>
      </c>
      <c r="L278" s="48"/>
      <c r="M278" s="223" t="s">
        <v>18</v>
      </c>
      <c r="N278" s="224" t="s">
        <v>42</v>
      </c>
      <c r="O278" s="88"/>
      <c r="P278" s="225">
        <f>O278*H278</f>
        <v>0</v>
      </c>
      <c r="Q278" s="225">
        <v>0</v>
      </c>
      <c r="R278" s="225">
        <f>Q278*H278</f>
        <v>0</v>
      </c>
      <c r="S278" s="225">
        <v>0</v>
      </c>
      <c r="T278" s="226">
        <f>S278*H278</f>
        <v>0</v>
      </c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R278" s="227" t="s">
        <v>327</v>
      </c>
      <c r="AT278" s="227" t="s">
        <v>211</v>
      </c>
      <c r="AU278" s="227" t="s">
        <v>83</v>
      </c>
      <c r="AY278" s="21" t="s">
        <v>207</v>
      </c>
      <c r="BE278" s="228">
        <f>IF(N278="základní",J278,0)</f>
        <v>0</v>
      </c>
      <c r="BF278" s="228">
        <f>IF(N278="snížená",J278,0)</f>
        <v>0</v>
      </c>
      <c r="BG278" s="228">
        <f>IF(N278="zákl. přenesená",J278,0)</f>
        <v>0</v>
      </c>
      <c r="BH278" s="228">
        <f>IF(N278="sníž. přenesená",J278,0)</f>
        <v>0</v>
      </c>
      <c r="BI278" s="228">
        <f>IF(N278="nulová",J278,0)</f>
        <v>0</v>
      </c>
      <c r="BJ278" s="21" t="s">
        <v>76</v>
      </c>
      <c r="BK278" s="228">
        <f>ROUND(I278*H278,2)</f>
        <v>0</v>
      </c>
      <c r="BL278" s="21" t="s">
        <v>327</v>
      </c>
      <c r="BM278" s="227" t="s">
        <v>4286</v>
      </c>
    </row>
    <row r="279" s="2" customFormat="1" ht="16.5" customHeight="1">
      <c r="A279" s="42"/>
      <c r="B279" s="43"/>
      <c r="C279" s="283" t="s">
        <v>1919</v>
      </c>
      <c r="D279" s="283" t="s">
        <v>1282</v>
      </c>
      <c r="E279" s="284" t="s">
        <v>4287</v>
      </c>
      <c r="F279" s="285" t="s">
        <v>4285</v>
      </c>
      <c r="G279" s="286" t="s">
        <v>317</v>
      </c>
      <c r="H279" s="287">
        <v>30</v>
      </c>
      <c r="I279" s="288"/>
      <c r="J279" s="287">
        <f>ROUND(I279*H279,2)</f>
        <v>0</v>
      </c>
      <c r="K279" s="285" t="s">
        <v>18</v>
      </c>
      <c r="L279" s="289"/>
      <c r="M279" s="290" t="s">
        <v>18</v>
      </c>
      <c r="N279" s="291" t="s">
        <v>42</v>
      </c>
      <c r="O279" s="88"/>
      <c r="P279" s="225">
        <f>O279*H279</f>
        <v>0</v>
      </c>
      <c r="Q279" s="225">
        <v>0</v>
      </c>
      <c r="R279" s="225">
        <f>Q279*H279</f>
        <v>0</v>
      </c>
      <c r="S279" s="225">
        <v>0</v>
      </c>
      <c r="T279" s="226">
        <f>S279*H279</f>
        <v>0</v>
      </c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R279" s="227" t="s">
        <v>513</v>
      </c>
      <c r="AT279" s="227" t="s">
        <v>1282</v>
      </c>
      <c r="AU279" s="227" t="s">
        <v>83</v>
      </c>
      <c r="AY279" s="21" t="s">
        <v>207</v>
      </c>
      <c r="BE279" s="228">
        <f>IF(N279="základní",J279,0)</f>
        <v>0</v>
      </c>
      <c r="BF279" s="228">
        <f>IF(N279="snížená",J279,0)</f>
        <v>0</v>
      </c>
      <c r="BG279" s="228">
        <f>IF(N279="zákl. přenesená",J279,0)</f>
        <v>0</v>
      </c>
      <c r="BH279" s="228">
        <f>IF(N279="sníž. přenesená",J279,0)</f>
        <v>0</v>
      </c>
      <c r="BI279" s="228">
        <f>IF(N279="nulová",J279,0)</f>
        <v>0</v>
      </c>
      <c r="BJ279" s="21" t="s">
        <v>76</v>
      </c>
      <c r="BK279" s="228">
        <f>ROUND(I279*H279,2)</f>
        <v>0</v>
      </c>
      <c r="BL279" s="21" t="s">
        <v>327</v>
      </c>
      <c r="BM279" s="227" t="s">
        <v>4288</v>
      </c>
    </row>
    <row r="280" s="2" customFormat="1" ht="16.5" customHeight="1">
      <c r="A280" s="42"/>
      <c r="B280" s="43"/>
      <c r="C280" s="217" t="s">
        <v>1924</v>
      </c>
      <c r="D280" s="217" t="s">
        <v>211</v>
      </c>
      <c r="E280" s="218" t="s">
        <v>4289</v>
      </c>
      <c r="F280" s="219" t="s">
        <v>4290</v>
      </c>
      <c r="G280" s="220" t="s">
        <v>317</v>
      </c>
      <c r="H280" s="221">
        <v>1</v>
      </c>
      <c r="I280" s="222"/>
      <c r="J280" s="221">
        <f>ROUND(I280*H280,2)</f>
        <v>0</v>
      </c>
      <c r="K280" s="219" t="s">
        <v>18</v>
      </c>
      <c r="L280" s="48"/>
      <c r="M280" s="223" t="s">
        <v>18</v>
      </c>
      <c r="N280" s="224" t="s">
        <v>42</v>
      </c>
      <c r="O280" s="88"/>
      <c r="P280" s="225">
        <f>O280*H280</f>
        <v>0</v>
      </c>
      <c r="Q280" s="225">
        <v>0</v>
      </c>
      <c r="R280" s="225">
        <f>Q280*H280</f>
        <v>0</v>
      </c>
      <c r="S280" s="225">
        <v>0</v>
      </c>
      <c r="T280" s="226">
        <f>S280*H280</f>
        <v>0</v>
      </c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R280" s="227" t="s">
        <v>327</v>
      </c>
      <c r="AT280" s="227" t="s">
        <v>211</v>
      </c>
      <c r="AU280" s="227" t="s">
        <v>83</v>
      </c>
      <c r="AY280" s="21" t="s">
        <v>207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1" t="s">
        <v>76</v>
      </c>
      <c r="BK280" s="228">
        <f>ROUND(I280*H280,2)</f>
        <v>0</v>
      </c>
      <c r="BL280" s="21" t="s">
        <v>327</v>
      </c>
      <c r="BM280" s="227" t="s">
        <v>4291</v>
      </c>
    </row>
    <row r="281" s="2" customFormat="1" ht="16.5" customHeight="1">
      <c r="A281" s="42"/>
      <c r="B281" s="43"/>
      <c r="C281" s="283" t="s">
        <v>1929</v>
      </c>
      <c r="D281" s="283" t="s">
        <v>1282</v>
      </c>
      <c r="E281" s="284" t="s">
        <v>4292</v>
      </c>
      <c r="F281" s="285" t="s">
        <v>4290</v>
      </c>
      <c r="G281" s="286" t="s">
        <v>317</v>
      </c>
      <c r="H281" s="287">
        <v>1</v>
      </c>
      <c r="I281" s="288"/>
      <c r="J281" s="287">
        <f>ROUND(I281*H281,2)</f>
        <v>0</v>
      </c>
      <c r="K281" s="285" t="s">
        <v>18</v>
      </c>
      <c r="L281" s="289"/>
      <c r="M281" s="290" t="s">
        <v>18</v>
      </c>
      <c r="N281" s="291" t="s">
        <v>42</v>
      </c>
      <c r="O281" s="88"/>
      <c r="P281" s="225">
        <f>O281*H281</f>
        <v>0</v>
      </c>
      <c r="Q281" s="225">
        <v>0</v>
      </c>
      <c r="R281" s="225">
        <f>Q281*H281</f>
        <v>0</v>
      </c>
      <c r="S281" s="225">
        <v>0</v>
      </c>
      <c r="T281" s="226">
        <f>S281*H281</f>
        <v>0</v>
      </c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R281" s="227" t="s">
        <v>513</v>
      </c>
      <c r="AT281" s="227" t="s">
        <v>1282</v>
      </c>
      <c r="AU281" s="227" t="s">
        <v>83</v>
      </c>
      <c r="AY281" s="21" t="s">
        <v>207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21" t="s">
        <v>76</v>
      </c>
      <c r="BK281" s="228">
        <f>ROUND(I281*H281,2)</f>
        <v>0</v>
      </c>
      <c r="BL281" s="21" t="s">
        <v>327</v>
      </c>
      <c r="BM281" s="227" t="s">
        <v>4293</v>
      </c>
    </row>
    <row r="282" s="2" customFormat="1" ht="16.5" customHeight="1">
      <c r="A282" s="42"/>
      <c r="B282" s="43"/>
      <c r="C282" s="217" t="s">
        <v>1934</v>
      </c>
      <c r="D282" s="217" t="s">
        <v>211</v>
      </c>
      <c r="E282" s="218" t="s">
        <v>4294</v>
      </c>
      <c r="F282" s="219" t="s">
        <v>4295</v>
      </c>
      <c r="G282" s="220" t="s">
        <v>1795</v>
      </c>
      <c r="H282" s="221">
        <v>2</v>
      </c>
      <c r="I282" s="222"/>
      <c r="J282" s="221">
        <f>ROUND(I282*H282,2)</f>
        <v>0</v>
      </c>
      <c r="K282" s="219" t="s">
        <v>18</v>
      </c>
      <c r="L282" s="48"/>
      <c r="M282" s="223" t="s">
        <v>18</v>
      </c>
      <c r="N282" s="224" t="s">
        <v>42</v>
      </c>
      <c r="O282" s="88"/>
      <c r="P282" s="225">
        <f>O282*H282</f>
        <v>0</v>
      </c>
      <c r="Q282" s="225">
        <v>0</v>
      </c>
      <c r="R282" s="225">
        <f>Q282*H282</f>
        <v>0</v>
      </c>
      <c r="S282" s="225">
        <v>0</v>
      </c>
      <c r="T282" s="226">
        <f>S282*H282</f>
        <v>0</v>
      </c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R282" s="227" t="s">
        <v>327</v>
      </c>
      <c r="AT282" s="227" t="s">
        <v>211</v>
      </c>
      <c r="AU282" s="227" t="s">
        <v>83</v>
      </c>
      <c r="AY282" s="21" t="s">
        <v>207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1" t="s">
        <v>76</v>
      </c>
      <c r="BK282" s="228">
        <f>ROUND(I282*H282,2)</f>
        <v>0</v>
      </c>
      <c r="BL282" s="21" t="s">
        <v>327</v>
      </c>
      <c r="BM282" s="227" t="s">
        <v>4296</v>
      </c>
    </row>
    <row r="283" s="2" customFormat="1" ht="16.5" customHeight="1">
      <c r="A283" s="42"/>
      <c r="B283" s="43"/>
      <c r="C283" s="283" t="s">
        <v>1941</v>
      </c>
      <c r="D283" s="283" t="s">
        <v>1282</v>
      </c>
      <c r="E283" s="284" t="s">
        <v>4297</v>
      </c>
      <c r="F283" s="285" t="s">
        <v>4295</v>
      </c>
      <c r="G283" s="286" t="s">
        <v>317</v>
      </c>
      <c r="H283" s="287">
        <v>2</v>
      </c>
      <c r="I283" s="288"/>
      <c r="J283" s="287">
        <f>ROUND(I283*H283,2)</f>
        <v>0</v>
      </c>
      <c r="K283" s="285" t="s">
        <v>18</v>
      </c>
      <c r="L283" s="289"/>
      <c r="M283" s="290" t="s">
        <v>18</v>
      </c>
      <c r="N283" s="291" t="s">
        <v>42</v>
      </c>
      <c r="O283" s="88"/>
      <c r="P283" s="225">
        <f>O283*H283</f>
        <v>0</v>
      </c>
      <c r="Q283" s="225">
        <v>0</v>
      </c>
      <c r="R283" s="225">
        <f>Q283*H283</f>
        <v>0</v>
      </c>
      <c r="S283" s="225">
        <v>0</v>
      </c>
      <c r="T283" s="226">
        <f>S283*H283</f>
        <v>0</v>
      </c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R283" s="227" t="s">
        <v>513</v>
      </c>
      <c r="AT283" s="227" t="s">
        <v>1282</v>
      </c>
      <c r="AU283" s="227" t="s">
        <v>83</v>
      </c>
      <c r="AY283" s="21" t="s">
        <v>207</v>
      </c>
      <c r="BE283" s="228">
        <f>IF(N283="základní",J283,0)</f>
        <v>0</v>
      </c>
      <c r="BF283" s="228">
        <f>IF(N283="snížená",J283,0)</f>
        <v>0</v>
      </c>
      <c r="BG283" s="228">
        <f>IF(N283="zákl. přenesená",J283,0)</f>
        <v>0</v>
      </c>
      <c r="BH283" s="228">
        <f>IF(N283="sníž. přenesená",J283,0)</f>
        <v>0</v>
      </c>
      <c r="BI283" s="228">
        <f>IF(N283="nulová",J283,0)</f>
        <v>0</v>
      </c>
      <c r="BJ283" s="21" t="s">
        <v>76</v>
      </c>
      <c r="BK283" s="228">
        <f>ROUND(I283*H283,2)</f>
        <v>0</v>
      </c>
      <c r="BL283" s="21" t="s">
        <v>327</v>
      </c>
      <c r="BM283" s="227" t="s">
        <v>4298</v>
      </c>
    </row>
    <row r="284" s="2" customFormat="1" ht="16.5" customHeight="1">
      <c r="A284" s="42"/>
      <c r="B284" s="43"/>
      <c r="C284" s="217" t="s">
        <v>1947</v>
      </c>
      <c r="D284" s="217" t="s">
        <v>211</v>
      </c>
      <c r="E284" s="218" t="s">
        <v>4088</v>
      </c>
      <c r="F284" s="219" t="s">
        <v>4089</v>
      </c>
      <c r="G284" s="220" t="s">
        <v>317</v>
      </c>
      <c r="H284" s="221">
        <v>30</v>
      </c>
      <c r="I284" s="222"/>
      <c r="J284" s="221">
        <f>ROUND(I284*H284,2)</f>
        <v>0</v>
      </c>
      <c r="K284" s="219" t="s">
        <v>18</v>
      </c>
      <c r="L284" s="48"/>
      <c r="M284" s="223" t="s">
        <v>18</v>
      </c>
      <c r="N284" s="224" t="s">
        <v>42</v>
      </c>
      <c r="O284" s="88"/>
      <c r="P284" s="225">
        <f>O284*H284</f>
        <v>0</v>
      </c>
      <c r="Q284" s="225">
        <v>0</v>
      </c>
      <c r="R284" s="225">
        <f>Q284*H284</f>
        <v>0</v>
      </c>
      <c r="S284" s="225">
        <v>0</v>
      </c>
      <c r="T284" s="226">
        <f>S284*H284</f>
        <v>0</v>
      </c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R284" s="227" t="s">
        <v>327</v>
      </c>
      <c r="AT284" s="227" t="s">
        <v>211</v>
      </c>
      <c r="AU284" s="227" t="s">
        <v>83</v>
      </c>
      <c r="AY284" s="21" t="s">
        <v>207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1" t="s">
        <v>76</v>
      </c>
      <c r="BK284" s="228">
        <f>ROUND(I284*H284,2)</f>
        <v>0</v>
      </c>
      <c r="BL284" s="21" t="s">
        <v>327</v>
      </c>
      <c r="BM284" s="227" t="s">
        <v>4299</v>
      </c>
    </row>
    <row r="285" s="2" customFormat="1" ht="16.5" customHeight="1">
      <c r="A285" s="42"/>
      <c r="B285" s="43"/>
      <c r="C285" s="283" t="s">
        <v>1955</v>
      </c>
      <c r="D285" s="283" t="s">
        <v>1282</v>
      </c>
      <c r="E285" s="284" t="s">
        <v>4090</v>
      </c>
      <c r="F285" s="285" t="s">
        <v>4089</v>
      </c>
      <c r="G285" s="286" t="s">
        <v>317</v>
      </c>
      <c r="H285" s="287">
        <v>30</v>
      </c>
      <c r="I285" s="288"/>
      <c r="J285" s="287">
        <f>ROUND(I285*H285,2)</f>
        <v>0</v>
      </c>
      <c r="K285" s="285" t="s">
        <v>18</v>
      </c>
      <c r="L285" s="289"/>
      <c r="M285" s="290" t="s">
        <v>18</v>
      </c>
      <c r="N285" s="291" t="s">
        <v>42</v>
      </c>
      <c r="O285" s="88"/>
      <c r="P285" s="225">
        <f>O285*H285</f>
        <v>0</v>
      </c>
      <c r="Q285" s="225">
        <v>0</v>
      </c>
      <c r="R285" s="225">
        <f>Q285*H285</f>
        <v>0</v>
      </c>
      <c r="S285" s="225">
        <v>0</v>
      </c>
      <c r="T285" s="226">
        <f>S285*H285</f>
        <v>0</v>
      </c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R285" s="227" t="s">
        <v>513</v>
      </c>
      <c r="AT285" s="227" t="s">
        <v>1282</v>
      </c>
      <c r="AU285" s="227" t="s">
        <v>83</v>
      </c>
      <c r="AY285" s="21" t="s">
        <v>207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1" t="s">
        <v>76</v>
      </c>
      <c r="BK285" s="228">
        <f>ROUND(I285*H285,2)</f>
        <v>0</v>
      </c>
      <c r="BL285" s="21" t="s">
        <v>327</v>
      </c>
      <c r="BM285" s="227" t="s">
        <v>4300</v>
      </c>
    </row>
    <row r="286" s="2" customFormat="1" ht="16.5" customHeight="1">
      <c r="A286" s="42"/>
      <c r="B286" s="43"/>
      <c r="C286" s="217" t="s">
        <v>1961</v>
      </c>
      <c r="D286" s="217" t="s">
        <v>211</v>
      </c>
      <c r="E286" s="218" t="s">
        <v>4097</v>
      </c>
      <c r="F286" s="219" t="s">
        <v>4098</v>
      </c>
      <c r="G286" s="220" t="s">
        <v>1795</v>
      </c>
      <c r="H286" s="221">
        <v>15</v>
      </c>
      <c r="I286" s="222"/>
      <c r="J286" s="221">
        <f>ROUND(I286*H286,2)</f>
        <v>0</v>
      </c>
      <c r="K286" s="219" t="s">
        <v>18</v>
      </c>
      <c r="L286" s="48"/>
      <c r="M286" s="223" t="s">
        <v>18</v>
      </c>
      <c r="N286" s="224" t="s">
        <v>42</v>
      </c>
      <c r="O286" s="88"/>
      <c r="P286" s="225">
        <f>O286*H286</f>
        <v>0</v>
      </c>
      <c r="Q286" s="225">
        <v>0</v>
      </c>
      <c r="R286" s="225">
        <f>Q286*H286</f>
        <v>0</v>
      </c>
      <c r="S286" s="225">
        <v>0</v>
      </c>
      <c r="T286" s="226">
        <f>S286*H286</f>
        <v>0</v>
      </c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R286" s="227" t="s">
        <v>327</v>
      </c>
      <c r="AT286" s="227" t="s">
        <v>211</v>
      </c>
      <c r="AU286" s="227" t="s">
        <v>83</v>
      </c>
      <c r="AY286" s="21" t="s">
        <v>207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1" t="s">
        <v>76</v>
      </c>
      <c r="BK286" s="228">
        <f>ROUND(I286*H286,2)</f>
        <v>0</v>
      </c>
      <c r="BL286" s="21" t="s">
        <v>327</v>
      </c>
      <c r="BM286" s="227" t="s">
        <v>4301</v>
      </c>
    </row>
    <row r="287" s="2" customFormat="1" ht="16.5" customHeight="1">
      <c r="A287" s="42"/>
      <c r="B287" s="43"/>
      <c r="C287" s="283" t="s">
        <v>1966</v>
      </c>
      <c r="D287" s="283" t="s">
        <v>1282</v>
      </c>
      <c r="E287" s="284" t="s">
        <v>4099</v>
      </c>
      <c r="F287" s="285" t="s">
        <v>4098</v>
      </c>
      <c r="G287" s="286" t="s">
        <v>1795</v>
      </c>
      <c r="H287" s="287">
        <v>15</v>
      </c>
      <c r="I287" s="288"/>
      <c r="J287" s="287">
        <f>ROUND(I287*H287,2)</f>
        <v>0</v>
      </c>
      <c r="K287" s="285" t="s">
        <v>18</v>
      </c>
      <c r="L287" s="289"/>
      <c r="M287" s="290" t="s">
        <v>18</v>
      </c>
      <c r="N287" s="291" t="s">
        <v>42</v>
      </c>
      <c r="O287" s="88"/>
      <c r="P287" s="225">
        <f>O287*H287</f>
        <v>0</v>
      </c>
      <c r="Q287" s="225">
        <v>0</v>
      </c>
      <c r="R287" s="225">
        <f>Q287*H287</f>
        <v>0</v>
      </c>
      <c r="S287" s="225">
        <v>0</v>
      </c>
      <c r="T287" s="226">
        <f>S287*H287</f>
        <v>0</v>
      </c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R287" s="227" t="s">
        <v>513</v>
      </c>
      <c r="AT287" s="227" t="s">
        <v>1282</v>
      </c>
      <c r="AU287" s="227" t="s">
        <v>83</v>
      </c>
      <c r="AY287" s="21" t="s">
        <v>207</v>
      </c>
      <c r="BE287" s="228">
        <f>IF(N287="základní",J287,0)</f>
        <v>0</v>
      </c>
      <c r="BF287" s="228">
        <f>IF(N287="snížená",J287,0)</f>
        <v>0</v>
      </c>
      <c r="BG287" s="228">
        <f>IF(N287="zákl. přenesená",J287,0)</f>
        <v>0</v>
      </c>
      <c r="BH287" s="228">
        <f>IF(N287="sníž. přenesená",J287,0)</f>
        <v>0</v>
      </c>
      <c r="BI287" s="228">
        <f>IF(N287="nulová",J287,0)</f>
        <v>0</v>
      </c>
      <c r="BJ287" s="21" t="s">
        <v>76</v>
      </c>
      <c r="BK287" s="228">
        <f>ROUND(I287*H287,2)</f>
        <v>0</v>
      </c>
      <c r="BL287" s="21" t="s">
        <v>327</v>
      </c>
      <c r="BM287" s="227" t="s">
        <v>4302</v>
      </c>
    </row>
    <row r="288" s="2" customFormat="1" ht="16.5" customHeight="1">
      <c r="A288" s="42"/>
      <c r="B288" s="43"/>
      <c r="C288" s="217" t="s">
        <v>1972</v>
      </c>
      <c r="D288" s="217" t="s">
        <v>211</v>
      </c>
      <c r="E288" s="218" t="s">
        <v>4303</v>
      </c>
      <c r="F288" s="219" t="s">
        <v>4304</v>
      </c>
      <c r="G288" s="220" t="s">
        <v>1795</v>
      </c>
      <c r="H288" s="221">
        <v>2</v>
      </c>
      <c r="I288" s="222"/>
      <c r="J288" s="221">
        <f>ROUND(I288*H288,2)</f>
        <v>0</v>
      </c>
      <c r="K288" s="219" t="s">
        <v>18</v>
      </c>
      <c r="L288" s="48"/>
      <c r="M288" s="223" t="s">
        <v>18</v>
      </c>
      <c r="N288" s="224" t="s">
        <v>42</v>
      </c>
      <c r="O288" s="88"/>
      <c r="P288" s="225">
        <f>O288*H288</f>
        <v>0</v>
      </c>
      <c r="Q288" s="225">
        <v>0</v>
      </c>
      <c r="R288" s="225">
        <f>Q288*H288</f>
        <v>0</v>
      </c>
      <c r="S288" s="225">
        <v>0</v>
      </c>
      <c r="T288" s="226">
        <f>S288*H288</f>
        <v>0</v>
      </c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R288" s="227" t="s">
        <v>327</v>
      </c>
      <c r="AT288" s="227" t="s">
        <v>211</v>
      </c>
      <c r="AU288" s="227" t="s">
        <v>83</v>
      </c>
      <c r="AY288" s="21" t="s">
        <v>207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1" t="s">
        <v>76</v>
      </c>
      <c r="BK288" s="228">
        <f>ROUND(I288*H288,2)</f>
        <v>0</v>
      </c>
      <c r="BL288" s="21" t="s">
        <v>327</v>
      </c>
      <c r="BM288" s="227" t="s">
        <v>4305</v>
      </c>
    </row>
    <row r="289" s="2" customFormat="1">
      <c r="A289" s="42"/>
      <c r="B289" s="43"/>
      <c r="C289" s="44"/>
      <c r="D289" s="236" t="s">
        <v>653</v>
      </c>
      <c r="E289" s="44"/>
      <c r="F289" s="278" t="s">
        <v>4306</v>
      </c>
      <c r="G289" s="44"/>
      <c r="H289" s="44"/>
      <c r="I289" s="231"/>
      <c r="J289" s="44"/>
      <c r="K289" s="44"/>
      <c r="L289" s="48"/>
      <c r="M289" s="232"/>
      <c r="N289" s="233"/>
      <c r="O289" s="88"/>
      <c r="P289" s="88"/>
      <c r="Q289" s="88"/>
      <c r="R289" s="88"/>
      <c r="S289" s="88"/>
      <c r="T289" s="89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T289" s="21" t="s">
        <v>653</v>
      </c>
      <c r="AU289" s="21" t="s">
        <v>83</v>
      </c>
    </row>
    <row r="290" s="2" customFormat="1" ht="16.5" customHeight="1">
      <c r="A290" s="42"/>
      <c r="B290" s="43"/>
      <c r="C290" s="283" t="s">
        <v>1976</v>
      </c>
      <c r="D290" s="283" t="s">
        <v>1282</v>
      </c>
      <c r="E290" s="284" t="s">
        <v>4307</v>
      </c>
      <c r="F290" s="285" t="s">
        <v>4304</v>
      </c>
      <c r="G290" s="286" t="s">
        <v>1795</v>
      </c>
      <c r="H290" s="287">
        <v>2</v>
      </c>
      <c r="I290" s="288"/>
      <c r="J290" s="287">
        <f>ROUND(I290*H290,2)</f>
        <v>0</v>
      </c>
      <c r="K290" s="285" t="s">
        <v>18</v>
      </c>
      <c r="L290" s="289"/>
      <c r="M290" s="290" t="s">
        <v>18</v>
      </c>
      <c r="N290" s="291" t="s">
        <v>42</v>
      </c>
      <c r="O290" s="88"/>
      <c r="P290" s="225">
        <f>O290*H290</f>
        <v>0</v>
      </c>
      <c r="Q290" s="225">
        <v>0</v>
      </c>
      <c r="R290" s="225">
        <f>Q290*H290</f>
        <v>0</v>
      </c>
      <c r="S290" s="225">
        <v>0</v>
      </c>
      <c r="T290" s="226">
        <f>S290*H290</f>
        <v>0</v>
      </c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R290" s="227" t="s">
        <v>513</v>
      </c>
      <c r="AT290" s="227" t="s">
        <v>1282</v>
      </c>
      <c r="AU290" s="227" t="s">
        <v>83</v>
      </c>
      <c r="AY290" s="21" t="s">
        <v>207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1" t="s">
        <v>76</v>
      </c>
      <c r="BK290" s="228">
        <f>ROUND(I290*H290,2)</f>
        <v>0</v>
      </c>
      <c r="BL290" s="21" t="s">
        <v>327</v>
      </c>
      <c r="BM290" s="227" t="s">
        <v>4308</v>
      </c>
    </row>
    <row r="291" s="2" customFormat="1">
      <c r="A291" s="42"/>
      <c r="B291" s="43"/>
      <c r="C291" s="44"/>
      <c r="D291" s="236" t="s">
        <v>653</v>
      </c>
      <c r="E291" s="44"/>
      <c r="F291" s="278" t="s">
        <v>4309</v>
      </c>
      <c r="G291" s="44"/>
      <c r="H291" s="44"/>
      <c r="I291" s="231"/>
      <c r="J291" s="44"/>
      <c r="K291" s="44"/>
      <c r="L291" s="48"/>
      <c r="M291" s="232"/>
      <c r="N291" s="233"/>
      <c r="O291" s="88"/>
      <c r="P291" s="88"/>
      <c r="Q291" s="88"/>
      <c r="R291" s="88"/>
      <c r="S291" s="88"/>
      <c r="T291" s="89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T291" s="21" t="s">
        <v>653</v>
      </c>
      <c r="AU291" s="21" t="s">
        <v>83</v>
      </c>
    </row>
    <row r="292" s="2" customFormat="1" ht="16.5" customHeight="1">
      <c r="A292" s="42"/>
      <c r="B292" s="43"/>
      <c r="C292" s="217" t="s">
        <v>1980</v>
      </c>
      <c r="D292" s="217" t="s">
        <v>211</v>
      </c>
      <c r="E292" s="218" t="s">
        <v>4273</v>
      </c>
      <c r="F292" s="219" t="s">
        <v>4274</v>
      </c>
      <c r="G292" s="220" t="s">
        <v>1795</v>
      </c>
      <c r="H292" s="221">
        <v>4</v>
      </c>
      <c r="I292" s="222"/>
      <c r="J292" s="221">
        <f>ROUND(I292*H292,2)</f>
        <v>0</v>
      </c>
      <c r="K292" s="219" t="s">
        <v>18</v>
      </c>
      <c r="L292" s="48"/>
      <c r="M292" s="223" t="s">
        <v>18</v>
      </c>
      <c r="N292" s="224" t="s">
        <v>42</v>
      </c>
      <c r="O292" s="88"/>
      <c r="P292" s="225">
        <f>O292*H292</f>
        <v>0</v>
      </c>
      <c r="Q292" s="225">
        <v>0</v>
      </c>
      <c r="R292" s="225">
        <f>Q292*H292</f>
        <v>0</v>
      </c>
      <c r="S292" s="225">
        <v>0</v>
      </c>
      <c r="T292" s="226">
        <f>S292*H292</f>
        <v>0</v>
      </c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R292" s="227" t="s">
        <v>327</v>
      </c>
      <c r="AT292" s="227" t="s">
        <v>211</v>
      </c>
      <c r="AU292" s="227" t="s">
        <v>83</v>
      </c>
      <c r="AY292" s="21" t="s">
        <v>207</v>
      </c>
      <c r="BE292" s="228">
        <f>IF(N292="základní",J292,0)</f>
        <v>0</v>
      </c>
      <c r="BF292" s="228">
        <f>IF(N292="snížená",J292,0)</f>
        <v>0</v>
      </c>
      <c r="BG292" s="228">
        <f>IF(N292="zákl. přenesená",J292,0)</f>
        <v>0</v>
      </c>
      <c r="BH292" s="228">
        <f>IF(N292="sníž. přenesená",J292,0)</f>
        <v>0</v>
      </c>
      <c r="BI292" s="228">
        <f>IF(N292="nulová",J292,0)</f>
        <v>0</v>
      </c>
      <c r="BJ292" s="21" t="s">
        <v>76</v>
      </c>
      <c r="BK292" s="228">
        <f>ROUND(I292*H292,2)</f>
        <v>0</v>
      </c>
      <c r="BL292" s="21" t="s">
        <v>327</v>
      </c>
      <c r="BM292" s="227" t="s">
        <v>4310</v>
      </c>
    </row>
    <row r="293" s="2" customFormat="1" ht="16.5" customHeight="1">
      <c r="A293" s="42"/>
      <c r="B293" s="43"/>
      <c r="C293" s="217" t="s">
        <v>1985</v>
      </c>
      <c r="D293" s="217" t="s">
        <v>211</v>
      </c>
      <c r="E293" s="218" t="s">
        <v>4054</v>
      </c>
      <c r="F293" s="219" t="s">
        <v>4055</v>
      </c>
      <c r="G293" s="220" t="s">
        <v>317</v>
      </c>
      <c r="H293" s="221">
        <v>35</v>
      </c>
      <c r="I293" s="222"/>
      <c r="J293" s="221">
        <f>ROUND(I293*H293,2)</f>
        <v>0</v>
      </c>
      <c r="K293" s="219" t="s">
        <v>18</v>
      </c>
      <c r="L293" s="48"/>
      <c r="M293" s="223" t="s">
        <v>18</v>
      </c>
      <c r="N293" s="224" t="s">
        <v>42</v>
      </c>
      <c r="O293" s="88"/>
      <c r="P293" s="225">
        <f>O293*H293</f>
        <v>0</v>
      </c>
      <c r="Q293" s="225">
        <v>0</v>
      </c>
      <c r="R293" s="225">
        <f>Q293*H293</f>
        <v>0</v>
      </c>
      <c r="S293" s="225">
        <v>0</v>
      </c>
      <c r="T293" s="226">
        <f>S293*H293</f>
        <v>0</v>
      </c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R293" s="227" t="s">
        <v>327</v>
      </c>
      <c r="AT293" s="227" t="s">
        <v>211</v>
      </c>
      <c r="AU293" s="227" t="s">
        <v>83</v>
      </c>
      <c r="AY293" s="21" t="s">
        <v>207</v>
      </c>
      <c r="BE293" s="228">
        <f>IF(N293="základní",J293,0)</f>
        <v>0</v>
      </c>
      <c r="BF293" s="228">
        <f>IF(N293="snížená",J293,0)</f>
        <v>0</v>
      </c>
      <c r="BG293" s="228">
        <f>IF(N293="zákl. přenesená",J293,0)</f>
        <v>0</v>
      </c>
      <c r="BH293" s="228">
        <f>IF(N293="sníž. přenesená",J293,0)</f>
        <v>0</v>
      </c>
      <c r="BI293" s="228">
        <f>IF(N293="nulová",J293,0)</f>
        <v>0</v>
      </c>
      <c r="BJ293" s="21" t="s">
        <v>76</v>
      </c>
      <c r="BK293" s="228">
        <f>ROUND(I293*H293,2)</f>
        <v>0</v>
      </c>
      <c r="BL293" s="21" t="s">
        <v>327</v>
      </c>
      <c r="BM293" s="227" t="s">
        <v>4311</v>
      </c>
    </row>
    <row r="294" s="12" customFormat="1" ht="20.88" customHeight="1">
      <c r="A294" s="12"/>
      <c r="B294" s="201"/>
      <c r="C294" s="202"/>
      <c r="D294" s="203" t="s">
        <v>70</v>
      </c>
      <c r="E294" s="215" t="s">
        <v>4312</v>
      </c>
      <c r="F294" s="215" t="s">
        <v>4313</v>
      </c>
      <c r="G294" s="202"/>
      <c r="H294" s="202"/>
      <c r="I294" s="205"/>
      <c r="J294" s="216">
        <f>BK294</f>
        <v>0</v>
      </c>
      <c r="K294" s="202"/>
      <c r="L294" s="207"/>
      <c r="M294" s="208"/>
      <c r="N294" s="209"/>
      <c r="O294" s="209"/>
      <c r="P294" s="210">
        <f>SUM(P295:P306)</f>
        <v>0</v>
      </c>
      <c r="Q294" s="209"/>
      <c r="R294" s="210">
        <f>SUM(R295:R306)</f>
        <v>0</v>
      </c>
      <c r="S294" s="209"/>
      <c r="T294" s="211">
        <f>SUM(T295:T306)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12" t="s">
        <v>76</v>
      </c>
      <c r="AT294" s="213" t="s">
        <v>70</v>
      </c>
      <c r="AU294" s="213" t="s">
        <v>80</v>
      </c>
      <c r="AY294" s="212" t="s">
        <v>207</v>
      </c>
      <c r="BK294" s="214">
        <f>SUM(BK295:BK306)</f>
        <v>0</v>
      </c>
    </row>
    <row r="295" s="2" customFormat="1" ht="16.5" customHeight="1">
      <c r="A295" s="42"/>
      <c r="B295" s="43"/>
      <c r="C295" s="217" t="s">
        <v>1990</v>
      </c>
      <c r="D295" s="217" t="s">
        <v>211</v>
      </c>
      <c r="E295" s="218" t="s">
        <v>4314</v>
      </c>
      <c r="F295" s="219" t="s">
        <v>4315</v>
      </c>
      <c r="G295" s="220" t="s">
        <v>317</v>
      </c>
      <c r="H295" s="221">
        <v>30</v>
      </c>
      <c r="I295" s="222"/>
      <c r="J295" s="221">
        <f>ROUND(I295*H295,2)</f>
        <v>0</v>
      </c>
      <c r="K295" s="219" t="s">
        <v>18</v>
      </c>
      <c r="L295" s="48"/>
      <c r="M295" s="223" t="s">
        <v>18</v>
      </c>
      <c r="N295" s="224" t="s">
        <v>42</v>
      </c>
      <c r="O295" s="88"/>
      <c r="P295" s="225">
        <f>O295*H295</f>
        <v>0</v>
      </c>
      <c r="Q295" s="225">
        <v>0</v>
      </c>
      <c r="R295" s="225">
        <f>Q295*H295</f>
        <v>0</v>
      </c>
      <c r="S295" s="225">
        <v>0</v>
      </c>
      <c r="T295" s="226">
        <f>S295*H295</f>
        <v>0</v>
      </c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R295" s="227" t="s">
        <v>327</v>
      </c>
      <c r="AT295" s="227" t="s">
        <v>211</v>
      </c>
      <c r="AU295" s="227" t="s">
        <v>83</v>
      </c>
      <c r="AY295" s="21" t="s">
        <v>207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21" t="s">
        <v>76</v>
      </c>
      <c r="BK295" s="228">
        <f>ROUND(I295*H295,2)</f>
        <v>0</v>
      </c>
      <c r="BL295" s="21" t="s">
        <v>327</v>
      </c>
      <c r="BM295" s="227" t="s">
        <v>4316</v>
      </c>
    </row>
    <row r="296" s="2" customFormat="1" ht="16.5" customHeight="1">
      <c r="A296" s="42"/>
      <c r="B296" s="43"/>
      <c r="C296" s="283" t="s">
        <v>1995</v>
      </c>
      <c r="D296" s="283" t="s">
        <v>1282</v>
      </c>
      <c r="E296" s="284" t="s">
        <v>4317</v>
      </c>
      <c r="F296" s="285" t="s">
        <v>4315</v>
      </c>
      <c r="G296" s="286" t="s">
        <v>317</v>
      </c>
      <c r="H296" s="287">
        <v>30</v>
      </c>
      <c r="I296" s="288"/>
      <c r="J296" s="287">
        <f>ROUND(I296*H296,2)</f>
        <v>0</v>
      </c>
      <c r="K296" s="285" t="s">
        <v>18</v>
      </c>
      <c r="L296" s="289"/>
      <c r="M296" s="290" t="s">
        <v>18</v>
      </c>
      <c r="N296" s="291" t="s">
        <v>42</v>
      </c>
      <c r="O296" s="88"/>
      <c r="P296" s="225">
        <f>O296*H296</f>
        <v>0</v>
      </c>
      <c r="Q296" s="225">
        <v>0</v>
      </c>
      <c r="R296" s="225">
        <f>Q296*H296</f>
        <v>0</v>
      </c>
      <c r="S296" s="225">
        <v>0</v>
      </c>
      <c r="T296" s="226">
        <f>S296*H296</f>
        <v>0</v>
      </c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R296" s="227" t="s">
        <v>513</v>
      </c>
      <c r="AT296" s="227" t="s">
        <v>1282</v>
      </c>
      <c r="AU296" s="227" t="s">
        <v>83</v>
      </c>
      <c r="AY296" s="21" t="s">
        <v>207</v>
      </c>
      <c r="BE296" s="228">
        <f>IF(N296="základní",J296,0)</f>
        <v>0</v>
      </c>
      <c r="BF296" s="228">
        <f>IF(N296="snížená",J296,0)</f>
        <v>0</v>
      </c>
      <c r="BG296" s="228">
        <f>IF(N296="zákl. přenesená",J296,0)</f>
        <v>0</v>
      </c>
      <c r="BH296" s="228">
        <f>IF(N296="sníž. přenesená",J296,0)</f>
        <v>0</v>
      </c>
      <c r="BI296" s="228">
        <f>IF(N296="nulová",J296,0)</f>
        <v>0</v>
      </c>
      <c r="BJ296" s="21" t="s">
        <v>76</v>
      </c>
      <c r="BK296" s="228">
        <f>ROUND(I296*H296,2)</f>
        <v>0</v>
      </c>
      <c r="BL296" s="21" t="s">
        <v>327</v>
      </c>
      <c r="BM296" s="227" t="s">
        <v>4318</v>
      </c>
    </row>
    <row r="297" s="2" customFormat="1" ht="16.5" customHeight="1">
      <c r="A297" s="42"/>
      <c r="B297" s="43"/>
      <c r="C297" s="217" t="s">
        <v>2001</v>
      </c>
      <c r="D297" s="217" t="s">
        <v>211</v>
      </c>
      <c r="E297" s="218" t="s">
        <v>4065</v>
      </c>
      <c r="F297" s="219" t="s">
        <v>4066</v>
      </c>
      <c r="G297" s="220" t="s">
        <v>317</v>
      </c>
      <c r="H297" s="221">
        <v>20</v>
      </c>
      <c r="I297" s="222"/>
      <c r="J297" s="221">
        <f>ROUND(I297*H297,2)</f>
        <v>0</v>
      </c>
      <c r="K297" s="219" t="s">
        <v>18</v>
      </c>
      <c r="L297" s="48"/>
      <c r="M297" s="223" t="s">
        <v>18</v>
      </c>
      <c r="N297" s="224" t="s">
        <v>42</v>
      </c>
      <c r="O297" s="88"/>
      <c r="P297" s="225">
        <f>O297*H297</f>
        <v>0</v>
      </c>
      <c r="Q297" s="225">
        <v>0</v>
      </c>
      <c r="R297" s="225">
        <f>Q297*H297</f>
        <v>0</v>
      </c>
      <c r="S297" s="225">
        <v>0</v>
      </c>
      <c r="T297" s="226">
        <f>S297*H297</f>
        <v>0</v>
      </c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R297" s="227" t="s">
        <v>327</v>
      </c>
      <c r="AT297" s="227" t="s">
        <v>211</v>
      </c>
      <c r="AU297" s="227" t="s">
        <v>83</v>
      </c>
      <c r="AY297" s="21" t="s">
        <v>207</v>
      </c>
      <c r="BE297" s="228">
        <f>IF(N297="základní",J297,0)</f>
        <v>0</v>
      </c>
      <c r="BF297" s="228">
        <f>IF(N297="snížená",J297,0)</f>
        <v>0</v>
      </c>
      <c r="BG297" s="228">
        <f>IF(N297="zákl. přenesená",J297,0)</f>
        <v>0</v>
      </c>
      <c r="BH297" s="228">
        <f>IF(N297="sníž. přenesená",J297,0)</f>
        <v>0</v>
      </c>
      <c r="BI297" s="228">
        <f>IF(N297="nulová",J297,0)</f>
        <v>0</v>
      </c>
      <c r="BJ297" s="21" t="s">
        <v>76</v>
      </c>
      <c r="BK297" s="228">
        <f>ROUND(I297*H297,2)</f>
        <v>0</v>
      </c>
      <c r="BL297" s="21" t="s">
        <v>327</v>
      </c>
      <c r="BM297" s="227" t="s">
        <v>4319</v>
      </c>
    </row>
    <row r="298" s="2" customFormat="1" ht="16.5" customHeight="1">
      <c r="A298" s="42"/>
      <c r="B298" s="43"/>
      <c r="C298" s="283" t="s">
        <v>2006</v>
      </c>
      <c r="D298" s="283" t="s">
        <v>1282</v>
      </c>
      <c r="E298" s="284" t="s">
        <v>4067</v>
      </c>
      <c r="F298" s="285" t="s">
        <v>4066</v>
      </c>
      <c r="G298" s="286" t="s">
        <v>317</v>
      </c>
      <c r="H298" s="287">
        <v>20</v>
      </c>
      <c r="I298" s="288"/>
      <c r="J298" s="287">
        <f>ROUND(I298*H298,2)</f>
        <v>0</v>
      </c>
      <c r="K298" s="285" t="s">
        <v>18</v>
      </c>
      <c r="L298" s="289"/>
      <c r="M298" s="290" t="s">
        <v>18</v>
      </c>
      <c r="N298" s="291" t="s">
        <v>42</v>
      </c>
      <c r="O298" s="88"/>
      <c r="P298" s="225">
        <f>O298*H298</f>
        <v>0</v>
      </c>
      <c r="Q298" s="225">
        <v>0</v>
      </c>
      <c r="R298" s="225">
        <f>Q298*H298</f>
        <v>0</v>
      </c>
      <c r="S298" s="225">
        <v>0</v>
      </c>
      <c r="T298" s="226">
        <f>S298*H298</f>
        <v>0</v>
      </c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R298" s="227" t="s">
        <v>513</v>
      </c>
      <c r="AT298" s="227" t="s">
        <v>1282</v>
      </c>
      <c r="AU298" s="227" t="s">
        <v>83</v>
      </c>
      <c r="AY298" s="21" t="s">
        <v>207</v>
      </c>
      <c r="BE298" s="228">
        <f>IF(N298="základní",J298,0)</f>
        <v>0</v>
      </c>
      <c r="BF298" s="228">
        <f>IF(N298="snížená",J298,0)</f>
        <v>0</v>
      </c>
      <c r="BG298" s="228">
        <f>IF(N298="zákl. přenesená",J298,0)</f>
        <v>0</v>
      </c>
      <c r="BH298" s="228">
        <f>IF(N298="sníž. přenesená",J298,0)</f>
        <v>0</v>
      </c>
      <c r="BI298" s="228">
        <f>IF(N298="nulová",J298,0)</f>
        <v>0</v>
      </c>
      <c r="BJ298" s="21" t="s">
        <v>76</v>
      </c>
      <c r="BK298" s="228">
        <f>ROUND(I298*H298,2)</f>
        <v>0</v>
      </c>
      <c r="BL298" s="21" t="s">
        <v>327</v>
      </c>
      <c r="BM298" s="227" t="s">
        <v>4320</v>
      </c>
    </row>
    <row r="299" s="2" customFormat="1" ht="16.5" customHeight="1">
      <c r="A299" s="42"/>
      <c r="B299" s="43"/>
      <c r="C299" s="217" t="s">
        <v>2012</v>
      </c>
      <c r="D299" s="217" t="s">
        <v>211</v>
      </c>
      <c r="E299" s="218" t="s">
        <v>4321</v>
      </c>
      <c r="F299" s="219" t="s">
        <v>4322</v>
      </c>
      <c r="G299" s="220" t="s">
        <v>317</v>
      </c>
      <c r="H299" s="221">
        <v>15</v>
      </c>
      <c r="I299" s="222"/>
      <c r="J299" s="221">
        <f>ROUND(I299*H299,2)</f>
        <v>0</v>
      </c>
      <c r="K299" s="219" t="s">
        <v>18</v>
      </c>
      <c r="L299" s="48"/>
      <c r="M299" s="223" t="s">
        <v>18</v>
      </c>
      <c r="N299" s="224" t="s">
        <v>42</v>
      </c>
      <c r="O299" s="88"/>
      <c r="P299" s="225">
        <f>O299*H299</f>
        <v>0</v>
      </c>
      <c r="Q299" s="225">
        <v>0</v>
      </c>
      <c r="R299" s="225">
        <f>Q299*H299</f>
        <v>0</v>
      </c>
      <c r="S299" s="225">
        <v>0</v>
      </c>
      <c r="T299" s="226">
        <f>S299*H299</f>
        <v>0</v>
      </c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R299" s="227" t="s">
        <v>327</v>
      </c>
      <c r="AT299" s="227" t="s">
        <v>211</v>
      </c>
      <c r="AU299" s="227" t="s">
        <v>83</v>
      </c>
      <c r="AY299" s="21" t="s">
        <v>207</v>
      </c>
      <c r="BE299" s="228">
        <f>IF(N299="základní",J299,0)</f>
        <v>0</v>
      </c>
      <c r="BF299" s="228">
        <f>IF(N299="snížená",J299,0)</f>
        <v>0</v>
      </c>
      <c r="BG299" s="228">
        <f>IF(N299="zákl. přenesená",J299,0)</f>
        <v>0</v>
      </c>
      <c r="BH299" s="228">
        <f>IF(N299="sníž. přenesená",J299,0)</f>
        <v>0</v>
      </c>
      <c r="BI299" s="228">
        <f>IF(N299="nulová",J299,0)</f>
        <v>0</v>
      </c>
      <c r="BJ299" s="21" t="s">
        <v>76</v>
      </c>
      <c r="BK299" s="228">
        <f>ROUND(I299*H299,2)</f>
        <v>0</v>
      </c>
      <c r="BL299" s="21" t="s">
        <v>327</v>
      </c>
      <c r="BM299" s="227" t="s">
        <v>4323</v>
      </c>
    </row>
    <row r="300" s="2" customFormat="1" ht="16.5" customHeight="1">
      <c r="A300" s="42"/>
      <c r="B300" s="43"/>
      <c r="C300" s="283" t="s">
        <v>2017</v>
      </c>
      <c r="D300" s="283" t="s">
        <v>1282</v>
      </c>
      <c r="E300" s="284" t="s">
        <v>4324</v>
      </c>
      <c r="F300" s="285" t="s">
        <v>4322</v>
      </c>
      <c r="G300" s="286" t="s">
        <v>317</v>
      </c>
      <c r="H300" s="287">
        <v>15</v>
      </c>
      <c r="I300" s="288"/>
      <c r="J300" s="287">
        <f>ROUND(I300*H300,2)</f>
        <v>0</v>
      </c>
      <c r="K300" s="285" t="s">
        <v>18</v>
      </c>
      <c r="L300" s="289"/>
      <c r="M300" s="290" t="s">
        <v>18</v>
      </c>
      <c r="N300" s="291" t="s">
        <v>42</v>
      </c>
      <c r="O300" s="88"/>
      <c r="P300" s="225">
        <f>O300*H300</f>
        <v>0</v>
      </c>
      <c r="Q300" s="225">
        <v>0</v>
      </c>
      <c r="R300" s="225">
        <f>Q300*H300</f>
        <v>0</v>
      </c>
      <c r="S300" s="225">
        <v>0</v>
      </c>
      <c r="T300" s="226">
        <f>S300*H300</f>
        <v>0</v>
      </c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R300" s="227" t="s">
        <v>513</v>
      </c>
      <c r="AT300" s="227" t="s">
        <v>1282</v>
      </c>
      <c r="AU300" s="227" t="s">
        <v>83</v>
      </c>
      <c r="AY300" s="21" t="s">
        <v>207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1" t="s">
        <v>76</v>
      </c>
      <c r="BK300" s="228">
        <f>ROUND(I300*H300,2)</f>
        <v>0</v>
      </c>
      <c r="BL300" s="21" t="s">
        <v>327</v>
      </c>
      <c r="BM300" s="227" t="s">
        <v>4325</v>
      </c>
    </row>
    <row r="301" s="2" customFormat="1" ht="16.5" customHeight="1">
      <c r="A301" s="42"/>
      <c r="B301" s="43"/>
      <c r="C301" s="217" t="s">
        <v>2022</v>
      </c>
      <c r="D301" s="217" t="s">
        <v>211</v>
      </c>
      <c r="E301" s="218" t="s">
        <v>4052</v>
      </c>
      <c r="F301" s="219" t="s">
        <v>4053</v>
      </c>
      <c r="G301" s="220" t="s">
        <v>1795</v>
      </c>
      <c r="H301" s="221">
        <v>2</v>
      </c>
      <c r="I301" s="222"/>
      <c r="J301" s="221">
        <f>ROUND(I301*H301,2)</f>
        <v>0</v>
      </c>
      <c r="K301" s="219" t="s">
        <v>18</v>
      </c>
      <c r="L301" s="48"/>
      <c r="M301" s="223" t="s">
        <v>18</v>
      </c>
      <c r="N301" s="224" t="s">
        <v>42</v>
      </c>
      <c r="O301" s="88"/>
      <c r="P301" s="225">
        <f>O301*H301</f>
        <v>0</v>
      </c>
      <c r="Q301" s="225">
        <v>0</v>
      </c>
      <c r="R301" s="225">
        <f>Q301*H301</f>
        <v>0</v>
      </c>
      <c r="S301" s="225">
        <v>0</v>
      </c>
      <c r="T301" s="226">
        <f>S301*H301</f>
        <v>0</v>
      </c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R301" s="227" t="s">
        <v>327</v>
      </c>
      <c r="AT301" s="227" t="s">
        <v>211</v>
      </c>
      <c r="AU301" s="227" t="s">
        <v>83</v>
      </c>
      <c r="AY301" s="21" t="s">
        <v>207</v>
      </c>
      <c r="BE301" s="228">
        <f>IF(N301="základní",J301,0)</f>
        <v>0</v>
      </c>
      <c r="BF301" s="228">
        <f>IF(N301="snížená",J301,0)</f>
        <v>0</v>
      </c>
      <c r="BG301" s="228">
        <f>IF(N301="zákl. přenesená",J301,0)</f>
        <v>0</v>
      </c>
      <c r="BH301" s="228">
        <f>IF(N301="sníž. přenesená",J301,0)</f>
        <v>0</v>
      </c>
      <c r="BI301" s="228">
        <f>IF(N301="nulová",J301,0)</f>
        <v>0</v>
      </c>
      <c r="BJ301" s="21" t="s">
        <v>76</v>
      </c>
      <c r="BK301" s="228">
        <f>ROUND(I301*H301,2)</f>
        <v>0</v>
      </c>
      <c r="BL301" s="21" t="s">
        <v>327</v>
      </c>
      <c r="BM301" s="227" t="s">
        <v>4326</v>
      </c>
    </row>
    <row r="302" s="2" customFormat="1" ht="16.5" customHeight="1">
      <c r="A302" s="42"/>
      <c r="B302" s="43"/>
      <c r="C302" s="217" t="s">
        <v>2042</v>
      </c>
      <c r="D302" s="217" t="s">
        <v>211</v>
      </c>
      <c r="E302" s="218" t="s">
        <v>4054</v>
      </c>
      <c r="F302" s="219" t="s">
        <v>4055</v>
      </c>
      <c r="G302" s="220" t="s">
        <v>317</v>
      </c>
      <c r="H302" s="221">
        <v>30</v>
      </c>
      <c r="I302" s="222"/>
      <c r="J302" s="221">
        <f>ROUND(I302*H302,2)</f>
        <v>0</v>
      </c>
      <c r="K302" s="219" t="s">
        <v>18</v>
      </c>
      <c r="L302" s="48"/>
      <c r="M302" s="223" t="s">
        <v>18</v>
      </c>
      <c r="N302" s="224" t="s">
        <v>42</v>
      </c>
      <c r="O302" s="88"/>
      <c r="P302" s="225">
        <f>O302*H302</f>
        <v>0</v>
      </c>
      <c r="Q302" s="225">
        <v>0</v>
      </c>
      <c r="R302" s="225">
        <f>Q302*H302</f>
        <v>0</v>
      </c>
      <c r="S302" s="225">
        <v>0</v>
      </c>
      <c r="T302" s="226">
        <f>S302*H302</f>
        <v>0</v>
      </c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R302" s="227" t="s">
        <v>327</v>
      </c>
      <c r="AT302" s="227" t="s">
        <v>211</v>
      </c>
      <c r="AU302" s="227" t="s">
        <v>83</v>
      </c>
      <c r="AY302" s="21" t="s">
        <v>207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21" t="s">
        <v>76</v>
      </c>
      <c r="BK302" s="228">
        <f>ROUND(I302*H302,2)</f>
        <v>0</v>
      </c>
      <c r="BL302" s="21" t="s">
        <v>327</v>
      </c>
      <c r="BM302" s="227" t="s">
        <v>4327</v>
      </c>
    </row>
    <row r="303" s="2" customFormat="1" ht="16.5" customHeight="1">
      <c r="A303" s="42"/>
      <c r="B303" s="43"/>
      <c r="C303" s="217" t="s">
        <v>2047</v>
      </c>
      <c r="D303" s="217" t="s">
        <v>211</v>
      </c>
      <c r="E303" s="218" t="s">
        <v>4328</v>
      </c>
      <c r="F303" s="219" t="s">
        <v>4329</v>
      </c>
      <c r="G303" s="220" t="s">
        <v>1795</v>
      </c>
      <c r="H303" s="221">
        <v>6</v>
      </c>
      <c r="I303" s="222"/>
      <c r="J303" s="221">
        <f>ROUND(I303*H303,2)</f>
        <v>0</v>
      </c>
      <c r="K303" s="219" t="s">
        <v>18</v>
      </c>
      <c r="L303" s="48"/>
      <c r="M303" s="223" t="s">
        <v>18</v>
      </c>
      <c r="N303" s="224" t="s">
        <v>42</v>
      </c>
      <c r="O303" s="88"/>
      <c r="P303" s="225">
        <f>O303*H303</f>
        <v>0</v>
      </c>
      <c r="Q303" s="225">
        <v>0</v>
      </c>
      <c r="R303" s="225">
        <f>Q303*H303</f>
        <v>0</v>
      </c>
      <c r="S303" s="225">
        <v>0</v>
      </c>
      <c r="T303" s="226">
        <f>S303*H303</f>
        <v>0</v>
      </c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R303" s="227" t="s">
        <v>327</v>
      </c>
      <c r="AT303" s="227" t="s">
        <v>211</v>
      </c>
      <c r="AU303" s="227" t="s">
        <v>83</v>
      </c>
      <c r="AY303" s="21" t="s">
        <v>207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1" t="s">
        <v>76</v>
      </c>
      <c r="BK303" s="228">
        <f>ROUND(I303*H303,2)</f>
        <v>0</v>
      </c>
      <c r="BL303" s="21" t="s">
        <v>327</v>
      </c>
      <c r="BM303" s="227" t="s">
        <v>4330</v>
      </c>
    </row>
    <row r="304" s="2" customFormat="1" ht="16.5" customHeight="1">
      <c r="A304" s="42"/>
      <c r="B304" s="43"/>
      <c r="C304" s="283" t="s">
        <v>2052</v>
      </c>
      <c r="D304" s="283" t="s">
        <v>1282</v>
      </c>
      <c r="E304" s="284" t="s">
        <v>4331</v>
      </c>
      <c r="F304" s="285" t="s">
        <v>4329</v>
      </c>
      <c r="G304" s="286" t="s">
        <v>1795</v>
      </c>
      <c r="H304" s="287">
        <v>6</v>
      </c>
      <c r="I304" s="288"/>
      <c r="J304" s="287">
        <f>ROUND(I304*H304,2)</f>
        <v>0</v>
      </c>
      <c r="K304" s="285" t="s">
        <v>18</v>
      </c>
      <c r="L304" s="289"/>
      <c r="M304" s="290" t="s">
        <v>18</v>
      </c>
      <c r="N304" s="291" t="s">
        <v>42</v>
      </c>
      <c r="O304" s="88"/>
      <c r="P304" s="225">
        <f>O304*H304</f>
        <v>0</v>
      </c>
      <c r="Q304" s="225">
        <v>0</v>
      </c>
      <c r="R304" s="225">
        <f>Q304*H304</f>
        <v>0</v>
      </c>
      <c r="S304" s="225">
        <v>0</v>
      </c>
      <c r="T304" s="226">
        <f>S304*H304</f>
        <v>0</v>
      </c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R304" s="227" t="s">
        <v>513</v>
      </c>
      <c r="AT304" s="227" t="s">
        <v>1282</v>
      </c>
      <c r="AU304" s="227" t="s">
        <v>83</v>
      </c>
      <c r="AY304" s="21" t="s">
        <v>207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1" t="s">
        <v>76</v>
      </c>
      <c r="BK304" s="228">
        <f>ROUND(I304*H304,2)</f>
        <v>0</v>
      </c>
      <c r="BL304" s="21" t="s">
        <v>327</v>
      </c>
      <c r="BM304" s="227" t="s">
        <v>4332</v>
      </c>
    </row>
    <row r="305" s="2" customFormat="1" ht="16.5" customHeight="1">
      <c r="A305" s="42"/>
      <c r="B305" s="43"/>
      <c r="C305" s="217" t="s">
        <v>2057</v>
      </c>
      <c r="D305" s="217" t="s">
        <v>211</v>
      </c>
      <c r="E305" s="218" t="s">
        <v>4273</v>
      </c>
      <c r="F305" s="219" t="s">
        <v>4274</v>
      </c>
      <c r="G305" s="220" t="s">
        <v>1795</v>
      </c>
      <c r="H305" s="221">
        <v>6</v>
      </c>
      <c r="I305" s="222"/>
      <c r="J305" s="221">
        <f>ROUND(I305*H305,2)</f>
        <v>0</v>
      </c>
      <c r="K305" s="219" t="s">
        <v>18</v>
      </c>
      <c r="L305" s="48"/>
      <c r="M305" s="223" t="s">
        <v>18</v>
      </c>
      <c r="N305" s="224" t="s">
        <v>42</v>
      </c>
      <c r="O305" s="88"/>
      <c r="P305" s="225">
        <f>O305*H305</f>
        <v>0</v>
      </c>
      <c r="Q305" s="225">
        <v>0</v>
      </c>
      <c r="R305" s="225">
        <f>Q305*H305</f>
        <v>0</v>
      </c>
      <c r="S305" s="225">
        <v>0</v>
      </c>
      <c r="T305" s="226">
        <f>S305*H305</f>
        <v>0</v>
      </c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R305" s="227" t="s">
        <v>327</v>
      </c>
      <c r="AT305" s="227" t="s">
        <v>211</v>
      </c>
      <c r="AU305" s="227" t="s">
        <v>83</v>
      </c>
      <c r="AY305" s="21" t="s">
        <v>207</v>
      </c>
      <c r="BE305" s="228">
        <f>IF(N305="základní",J305,0)</f>
        <v>0</v>
      </c>
      <c r="BF305" s="228">
        <f>IF(N305="snížená",J305,0)</f>
        <v>0</v>
      </c>
      <c r="BG305" s="228">
        <f>IF(N305="zákl. přenesená",J305,0)</f>
        <v>0</v>
      </c>
      <c r="BH305" s="228">
        <f>IF(N305="sníž. přenesená",J305,0)</f>
        <v>0</v>
      </c>
      <c r="BI305" s="228">
        <f>IF(N305="nulová",J305,0)</f>
        <v>0</v>
      </c>
      <c r="BJ305" s="21" t="s">
        <v>76</v>
      </c>
      <c r="BK305" s="228">
        <f>ROUND(I305*H305,2)</f>
        <v>0</v>
      </c>
      <c r="BL305" s="21" t="s">
        <v>327</v>
      </c>
      <c r="BM305" s="227" t="s">
        <v>4333</v>
      </c>
    </row>
    <row r="306" s="2" customFormat="1" ht="16.5" customHeight="1">
      <c r="A306" s="42"/>
      <c r="B306" s="43"/>
      <c r="C306" s="217" t="s">
        <v>2062</v>
      </c>
      <c r="D306" s="217" t="s">
        <v>211</v>
      </c>
      <c r="E306" s="218" t="s">
        <v>4054</v>
      </c>
      <c r="F306" s="219" t="s">
        <v>4055</v>
      </c>
      <c r="G306" s="220" t="s">
        <v>317</v>
      </c>
      <c r="H306" s="221">
        <v>15</v>
      </c>
      <c r="I306" s="222"/>
      <c r="J306" s="221">
        <f>ROUND(I306*H306,2)</f>
        <v>0</v>
      </c>
      <c r="K306" s="219" t="s">
        <v>18</v>
      </c>
      <c r="L306" s="48"/>
      <c r="M306" s="223" t="s">
        <v>18</v>
      </c>
      <c r="N306" s="224" t="s">
        <v>42</v>
      </c>
      <c r="O306" s="88"/>
      <c r="P306" s="225">
        <f>O306*H306</f>
        <v>0</v>
      </c>
      <c r="Q306" s="225">
        <v>0</v>
      </c>
      <c r="R306" s="225">
        <f>Q306*H306</f>
        <v>0</v>
      </c>
      <c r="S306" s="225">
        <v>0</v>
      </c>
      <c r="T306" s="226">
        <f>S306*H306</f>
        <v>0</v>
      </c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R306" s="227" t="s">
        <v>327</v>
      </c>
      <c r="AT306" s="227" t="s">
        <v>211</v>
      </c>
      <c r="AU306" s="227" t="s">
        <v>83</v>
      </c>
      <c r="AY306" s="21" t="s">
        <v>207</v>
      </c>
      <c r="BE306" s="228">
        <f>IF(N306="základní",J306,0)</f>
        <v>0</v>
      </c>
      <c r="BF306" s="228">
        <f>IF(N306="snížená",J306,0)</f>
        <v>0</v>
      </c>
      <c r="BG306" s="228">
        <f>IF(N306="zákl. přenesená",J306,0)</f>
        <v>0</v>
      </c>
      <c r="BH306" s="228">
        <f>IF(N306="sníž. přenesená",J306,0)</f>
        <v>0</v>
      </c>
      <c r="BI306" s="228">
        <f>IF(N306="nulová",J306,0)</f>
        <v>0</v>
      </c>
      <c r="BJ306" s="21" t="s">
        <v>76</v>
      </c>
      <c r="BK306" s="228">
        <f>ROUND(I306*H306,2)</f>
        <v>0</v>
      </c>
      <c r="BL306" s="21" t="s">
        <v>327</v>
      </c>
      <c r="BM306" s="227" t="s">
        <v>4334</v>
      </c>
    </row>
    <row r="307" s="12" customFormat="1" ht="20.88" customHeight="1">
      <c r="A307" s="12"/>
      <c r="B307" s="201"/>
      <c r="C307" s="202"/>
      <c r="D307" s="203" t="s">
        <v>70</v>
      </c>
      <c r="E307" s="215" t="s">
        <v>4335</v>
      </c>
      <c r="F307" s="215" t="s">
        <v>4336</v>
      </c>
      <c r="G307" s="202"/>
      <c r="H307" s="202"/>
      <c r="I307" s="205"/>
      <c r="J307" s="216">
        <f>BK307</f>
        <v>0</v>
      </c>
      <c r="K307" s="202"/>
      <c r="L307" s="207"/>
      <c r="M307" s="208"/>
      <c r="N307" s="209"/>
      <c r="O307" s="209"/>
      <c r="P307" s="210">
        <f>P308</f>
        <v>0</v>
      </c>
      <c r="Q307" s="209"/>
      <c r="R307" s="210">
        <f>R308</f>
        <v>0</v>
      </c>
      <c r="S307" s="209"/>
      <c r="T307" s="211">
        <f>T308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12" t="s">
        <v>76</v>
      </c>
      <c r="AT307" s="213" t="s">
        <v>70</v>
      </c>
      <c r="AU307" s="213" t="s">
        <v>80</v>
      </c>
      <c r="AY307" s="212" t="s">
        <v>207</v>
      </c>
      <c r="BK307" s="214">
        <f>BK308</f>
        <v>0</v>
      </c>
    </row>
    <row r="308" s="2" customFormat="1" ht="16.5" customHeight="1">
      <c r="A308" s="42"/>
      <c r="B308" s="43"/>
      <c r="C308" s="217" t="s">
        <v>2067</v>
      </c>
      <c r="D308" s="217" t="s">
        <v>211</v>
      </c>
      <c r="E308" s="218" t="s">
        <v>4337</v>
      </c>
      <c r="F308" s="219" t="s">
        <v>4338</v>
      </c>
      <c r="G308" s="220" t="s">
        <v>697</v>
      </c>
      <c r="H308" s="222"/>
      <c r="I308" s="222"/>
      <c r="J308" s="221">
        <f>ROUND(I308*H308,2)</f>
        <v>0</v>
      </c>
      <c r="K308" s="219" t="s">
        <v>18</v>
      </c>
      <c r="L308" s="48"/>
      <c r="M308" s="223" t="s">
        <v>18</v>
      </c>
      <c r="N308" s="224" t="s">
        <v>42</v>
      </c>
      <c r="O308" s="88"/>
      <c r="P308" s="225">
        <f>O308*H308</f>
        <v>0</v>
      </c>
      <c r="Q308" s="225">
        <v>0</v>
      </c>
      <c r="R308" s="225">
        <f>Q308*H308</f>
        <v>0</v>
      </c>
      <c r="S308" s="225">
        <v>0</v>
      </c>
      <c r="T308" s="226">
        <f>S308*H308</f>
        <v>0</v>
      </c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R308" s="227" t="s">
        <v>327</v>
      </c>
      <c r="AT308" s="227" t="s">
        <v>211</v>
      </c>
      <c r="AU308" s="227" t="s">
        <v>83</v>
      </c>
      <c r="AY308" s="21" t="s">
        <v>207</v>
      </c>
      <c r="BE308" s="228">
        <f>IF(N308="základní",J308,0)</f>
        <v>0</v>
      </c>
      <c r="BF308" s="228">
        <f>IF(N308="snížená",J308,0)</f>
        <v>0</v>
      </c>
      <c r="BG308" s="228">
        <f>IF(N308="zákl. přenesená",J308,0)</f>
        <v>0</v>
      </c>
      <c r="BH308" s="228">
        <f>IF(N308="sníž. přenesená",J308,0)</f>
        <v>0</v>
      </c>
      <c r="BI308" s="228">
        <f>IF(N308="nulová",J308,0)</f>
        <v>0</v>
      </c>
      <c r="BJ308" s="21" t="s">
        <v>76</v>
      </c>
      <c r="BK308" s="228">
        <f>ROUND(I308*H308,2)</f>
        <v>0</v>
      </c>
      <c r="BL308" s="21" t="s">
        <v>327</v>
      </c>
      <c r="BM308" s="227" t="s">
        <v>4339</v>
      </c>
    </row>
    <row r="309" s="12" customFormat="1" ht="20.88" customHeight="1">
      <c r="A309" s="12"/>
      <c r="B309" s="201"/>
      <c r="C309" s="202"/>
      <c r="D309" s="203" t="s">
        <v>70</v>
      </c>
      <c r="E309" s="215" t="s">
        <v>4340</v>
      </c>
      <c r="F309" s="215" t="s">
        <v>4341</v>
      </c>
      <c r="G309" s="202"/>
      <c r="H309" s="202"/>
      <c r="I309" s="205"/>
      <c r="J309" s="216">
        <f>BK309</f>
        <v>0</v>
      </c>
      <c r="K309" s="202"/>
      <c r="L309" s="207"/>
      <c r="M309" s="208"/>
      <c r="N309" s="209"/>
      <c r="O309" s="209"/>
      <c r="P309" s="210">
        <f>P310</f>
        <v>0</v>
      </c>
      <c r="Q309" s="209"/>
      <c r="R309" s="210">
        <f>R310</f>
        <v>0</v>
      </c>
      <c r="S309" s="209"/>
      <c r="T309" s="211">
        <f>T310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12" t="s">
        <v>80</v>
      </c>
      <c r="AT309" s="213" t="s">
        <v>70</v>
      </c>
      <c r="AU309" s="213" t="s">
        <v>80</v>
      </c>
      <c r="AY309" s="212" t="s">
        <v>207</v>
      </c>
      <c r="BK309" s="214">
        <f>BK310</f>
        <v>0</v>
      </c>
    </row>
    <row r="310" s="2" customFormat="1" ht="16.5" customHeight="1">
      <c r="A310" s="42"/>
      <c r="B310" s="43"/>
      <c r="C310" s="217" t="s">
        <v>2073</v>
      </c>
      <c r="D310" s="217" t="s">
        <v>211</v>
      </c>
      <c r="E310" s="218" t="s">
        <v>4342</v>
      </c>
      <c r="F310" s="219" t="s">
        <v>4343</v>
      </c>
      <c r="G310" s="220" t="s">
        <v>697</v>
      </c>
      <c r="H310" s="222"/>
      <c r="I310" s="222"/>
      <c r="J310" s="221">
        <f>ROUND(I310*H310,2)</f>
        <v>0</v>
      </c>
      <c r="K310" s="219" t="s">
        <v>18</v>
      </c>
      <c r="L310" s="48"/>
      <c r="M310" s="223" t="s">
        <v>18</v>
      </c>
      <c r="N310" s="224" t="s">
        <v>42</v>
      </c>
      <c r="O310" s="88"/>
      <c r="P310" s="225">
        <f>O310*H310</f>
        <v>0</v>
      </c>
      <c r="Q310" s="225">
        <v>0</v>
      </c>
      <c r="R310" s="225">
        <f>Q310*H310</f>
        <v>0</v>
      </c>
      <c r="S310" s="225">
        <v>0</v>
      </c>
      <c r="T310" s="226">
        <f>S310*H310</f>
        <v>0</v>
      </c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R310" s="227" t="s">
        <v>327</v>
      </c>
      <c r="AT310" s="227" t="s">
        <v>211</v>
      </c>
      <c r="AU310" s="227" t="s">
        <v>83</v>
      </c>
      <c r="AY310" s="21" t="s">
        <v>207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1" t="s">
        <v>76</v>
      </c>
      <c r="BK310" s="228">
        <f>ROUND(I310*H310,2)</f>
        <v>0</v>
      </c>
      <c r="BL310" s="21" t="s">
        <v>327</v>
      </c>
      <c r="BM310" s="227" t="s">
        <v>4344</v>
      </c>
    </row>
    <row r="311" s="12" customFormat="1" ht="20.88" customHeight="1">
      <c r="A311" s="12"/>
      <c r="B311" s="201"/>
      <c r="C311" s="202"/>
      <c r="D311" s="203" t="s">
        <v>70</v>
      </c>
      <c r="E311" s="215" t="s">
        <v>291</v>
      </c>
      <c r="F311" s="215" t="s">
        <v>4345</v>
      </c>
      <c r="G311" s="202"/>
      <c r="H311" s="202"/>
      <c r="I311" s="205"/>
      <c r="J311" s="216">
        <f>BK311</f>
        <v>0</v>
      </c>
      <c r="K311" s="202"/>
      <c r="L311" s="207"/>
      <c r="M311" s="208"/>
      <c r="N311" s="209"/>
      <c r="O311" s="209"/>
      <c r="P311" s="210">
        <f>P312</f>
        <v>0</v>
      </c>
      <c r="Q311" s="209"/>
      <c r="R311" s="210">
        <f>R312</f>
        <v>0</v>
      </c>
      <c r="S311" s="209"/>
      <c r="T311" s="211">
        <f>T312</f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R311" s="212" t="s">
        <v>80</v>
      </c>
      <c r="AT311" s="213" t="s">
        <v>70</v>
      </c>
      <c r="AU311" s="213" t="s">
        <v>80</v>
      </c>
      <c r="AY311" s="212" t="s">
        <v>207</v>
      </c>
      <c r="BK311" s="214">
        <f>BK312</f>
        <v>0</v>
      </c>
    </row>
    <row r="312" s="2" customFormat="1" ht="16.5" customHeight="1">
      <c r="A312" s="42"/>
      <c r="B312" s="43"/>
      <c r="C312" s="217" t="s">
        <v>2078</v>
      </c>
      <c r="D312" s="217" t="s">
        <v>211</v>
      </c>
      <c r="E312" s="218" t="s">
        <v>4346</v>
      </c>
      <c r="F312" s="219" t="s">
        <v>4345</v>
      </c>
      <c r="G312" s="220" t="s">
        <v>732</v>
      </c>
      <c r="H312" s="221">
        <v>1</v>
      </c>
      <c r="I312" s="222"/>
      <c r="J312" s="221">
        <f>ROUND(I312*H312,2)</f>
        <v>0</v>
      </c>
      <c r="K312" s="219" t="s">
        <v>18</v>
      </c>
      <c r="L312" s="48"/>
      <c r="M312" s="223" t="s">
        <v>18</v>
      </c>
      <c r="N312" s="224" t="s">
        <v>42</v>
      </c>
      <c r="O312" s="88"/>
      <c r="P312" s="225">
        <f>O312*H312</f>
        <v>0</v>
      </c>
      <c r="Q312" s="225">
        <v>0</v>
      </c>
      <c r="R312" s="225">
        <f>Q312*H312</f>
        <v>0</v>
      </c>
      <c r="S312" s="225">
        <v>0</v>
      </c>
      <c r="T312" s="226">
        <f>S312*H312</f>
        <v>0</v>
      </c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R312" s="227" t="s">
        <v>327</v>
      </c>
      <c r="AT312" s="227" t="s">
        <v>211</v>
      </c>
      <c r="AU312" s="227" t="s">
        <v>83</v>
      </c>
      <c r="AY312" s="21" t="s">
        <v>207</v>
      </c>
      <c r="BE312" s="228">
        <f>IF(N312="základní",J312,0)</f>
        <v>0</v>
      </c>
      <c r="BF312" s="228">
        <f>IF(N312="snížená",J312,0)</f>
        <v>0</v>
      </c>
      <c r="BG312" s="228">
        <f>IF(N312="zákl. přenesená",J312,0)</f>
        <v>0</v>
      </c>
      <c r="BH312" s="228">
        <f>IF(N312="sníž. přenesená",J312,0)</f>
        <v>0</v>
      </c>
      <c r="BI312" s="228">
        <f>IF(N312="nulová",J312,0)</f>
        <v>0</v>
      </c>
      <c r="BJ312" s="21" t="s">
        <v>76</v>
      </c>
      <c r="BK312" s="228">
        <f>ROUND(I312*H312,2)</f>
        <v>0</v>
      </c>
      <c r="BL312" s="21" t="s">
        <v>327</v>
      </c>
      <c r="BM312" s="227" t="s">
        <v>4347</v>
      </c>
    </row>
    <row r="313" s="12" customFormat="1" ht="20.88" customHeight="1">
      <c r="A313" s="12"/>
      <c r="B313" s="201"/>
      <c r="C313" s="202"/>
      <c r="D313" s="203" t="s">
        <v>70</v>
      </c>
      <c r="E313" s="215" t="s">
        <v>297</v>
      </c>
      <c r="F313" s="215" t="s">
        <v>4348</v>
      </c>
      <c r="G313" s="202"/>
      <c r="H313" s="202"/>
      <c r="I313" s="205"/>
      <c r="J313" s="216">
        <f>BK313</f>
        <v>0</v>
      </c>
      <c r="K313" s="202"/>
      <c r="L313" s="207"/>
      <c r="M313" s="208"/>
      <c r="N313" s="209"/>
      <c r="O313" s="209"/>
      <c r="P313" s="210">
        <f>P314</f>
        <v>0</v>
      </c>
      <c r="Q313" s="209"/>
      <c r="R313" s="210">
        <f>R314</f>
        <v>0</v>
      </c>
      <c r="S313" s="209"/>
      <c r="T313" s="211">
        <f>T314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12" t="s">
        <v>80</v>
      </c>
      <c r="AT313" s="213" t="s">
        <v>70</v>
      </c>
      <c r="AU313" s="213" t="s">
        <v>80</v>
      </c>
      <c r="AY313" s="212" t="s">
        <v>207</v>
      </c>
      <c r="BK313" s="214">
        <f>BK314</f>
        <v>0</v>
      </c>
    </row>
    <row r="314" s="2" customFormat="1" ht="16.5" customHeight="1">
      <c r="A314" s="42"/>
      <c r="B314" s="43"/>
      <c r="C314" s="217" t="s">
        <v>2083</v>
      </c>
      <c r="D314" s="217" t="s">
        <v>211</v>
      </c>
      <c r="E314" s="218" t="s">
        <v>4349</v>
      </c>
      <c r="F314" s="219" t="s">
        <v>4348</v>
      </c>
      <c r="G314" s="220" t="s">
        <v>2664</v>
      </c>
      <c r="H314" s="221">
        <v>1</v>
      </c>
      <c r="I314" s="222"/>
      <c r="J314" s="221">
        <f>ROUND(I314*H314,2)</f>
        <v>0</v>
      </c>
      <c r="K314" s="219" t="s">
        <v>18</v>
      </c>
      <c r="L314" s="48"/>
      <c r="M314" s="223" t="s">
        <v>18</v>
      </c>
      <c r="N314" s="224" t="s">
        <v>42</v>
      </c>
      <c r="O314" s="88"/>
      <c r="P314" s="225">
        <f>O314*H314</f>
        <v>0</v>
      </c>
      <c r="Q314" s="225">
        <v>0</v>
      </c>
      <c r="R314" s="225">
        <f>Q314*H314</f>
        <v>0</v>
      </c>
      <c r="S314" s="225">
        <v>0</v>
      </c>
      <c r="T314" s="226">
        <f>S314*H314</f>
        <v>0</v>
      </c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R314" s="227" t="s">
        <v>327</v>
      </c>
      <c r="AT314" s="227" t="s">
        <v>211</v>
      </c>
      <c r="AU314" s="227" t="s">
        <v>83</v>
      </c>
      <c r="AY314" s="21" t="s">
        <v>207</v>
      </c>
      <c r="BE314" s="228">
        <f>IF(N314="základní",J314,0)</f>
        <v>0</v>
      </c>
      <c r="BF314" s="228">
        <f>IF(N314="snížená",J314,0)</f>
        <v>0</v>
      </c>
      <c r="BG314" s="228">
        <f>IF(N314="zákl. přenesená",J314,0)</f>
        <v>0</v>
      </c>
      <c r="BH314" s="228">
        <f>IF(N314="sníž. přenesená",J314,0)</f>
        <v>0</v>
      </c>
      <c r="BI314" s="228">
        <f>IF(N314="nulová",J314,0)</f>
        <v>0</v>
      </c>
      <c r="BJ314" s="21" t="s">
        <v>76</v>
      </c>
      <c r="BK314" s="228">
        <f>ROUND(I314*H314,2)</f>
        <v>0</v>
      </c>
      <c r="BL314" s="21" t="s">
        <v>327</v>
      </c>
      <c r="BM314" s="227" t="s">
        <v>4350</v>
      </c>
    </row>
    <row r="315" s="12" customFormat="1" ht="20.88" customHeight="1">
      <c r="A315" s="12"/>
      <c r="B315" s="201"/>
      <c r="C315" s="202"/>
      <c r="D315" s="203" t="s">
        <v>70</v>
      </c>
      <c r="E315" s="215" t="s">
        <v>8</v>
      </c>
      <c r="F315" s="215" t="s">
        <v>4351</v>
      </c>
      <c r="G315" s="202"/>
      <c r="H315" s="202"/>
      <c r="I315" s="205"/>
      <c r="J315" s="216">
        <f>BK315</f>
        <v>0</v>
      </c>
      <c r="K315" s="202"/>
      <c r="L315" s="207"/>
      <c r="M315" s="208"/>
      <c r="N315" s="209"/>
      <c r="O315" s="209"/>
      <c r="P315" s="210">
        <f>P316</f>
        <v>0</v>
      </c>
      <c r="Q315" s="209"/>
      <c r="R315" s="210">
        <f>R316</f>
        <v>0</v>
      </c>
      <c r="S315" s="209"/>
      <c r="T315" s="211">
        <f>T316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212" t="s">
        <v>80</v>
      </c>
      <c r="AT315" s="213" t="s">
        <v>70</v>
      </c>
      <c r="AU315" s="213" t="s">
        <v>80</v>
      </c>
      <c r="AY315" s="212" t="s">
        <v>207</v>
      </c>
      <c r="BK315" s="214">
        <f>BK316</f>
        <v>0</v>
      </c>
    </row>
    <row r="316" s="2" customFormat="1" ht="16.5" customHeight="1">
      <c r="A316" s="42"/>
      <c r="B316" s="43"/>
      <c r="C316" s="217" t="s">
        <v>2088</v>
      </c>
      <c r="D316" s="217" t="s">
        <v>211</v>
      </c>
      <c r="E316" s="218" t="s">
        <v>4352</v>
      </c>
      <c r="F316" s="219" t="s">
        <v>4353</v>
      </c>
      <c r="G316" s="220" t="s">
        <v>732</v>
      </c>
      <c r="H316" s="221">
        <v>1</v>
      </c>
      <c r="I316" s="222"/>
      <c r="J316" s="221">
        <f>ROUND(I316*H316,2)</f>
        <v>0</v>
      </c>
      <c r="K316" s="219" t="s">
        <v>18</v>
      </c>
      <c r="L316" s="48"/>
      <c r="M316" s="316" t="s">
        <v>18</v>
      </c>
      <c r="N316" s="317" t="s">
        <v>42</v>
      </c>
      <c r="O316" s="294"/>
      <c r="P316" s="301">
        <f>O316*H316</f>
        <v>0</v>
      </c>
      <c r="Q316" s="301">
        <v>0</v>
      </c>
      <c r="R316" s="301">
        <f>Q316*H316</f>
        <v>0</v>
      </c>
      <c r="S316" s="301">
        <v>0</v>
      </c>
      <c r="T316" s="302">
        <f>S316*H316</f>
        <v>0</v>
      </c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R316" s="227" t="s">
        <v>327</v>
      </c>
      <c r="AT316" s="227" t="s">
        <v>211</v>
      </c>
      <c r="AU316" s="227" t="s">
        <v>83</v>
      </c>
      <c r="AY316" s="21" t="s">
        <v>207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21" t="s">
        <v>76</v>
      </c>
      <c r="BK316" s="228">
        <f>ROUND(I316*H316,2)</f>
        <v>0</v>
      </c>
      <c r="BL316" s="21" t="s">
        <v>327</v>
      </c>
      <c r="BM316" s="227" t="s">
        <v>4354</v>
      </c>
    </row>
    <row r="317" s="2" customFormat="1" ht="6.96" customHeight="1">
      <c r="A317" s="42"/>
      <c r="B317" s="63"/>
      <c r="C317" s="64"/>
      <c r="D317" s="64"/>
      <c r="E317" s="64"/>
      <c r="F317" s="64"/>
      <c r="G317" s="64"/>
      <c r="H317" s="64"/>
      <c r="I317" s="64"/>
      <c r="J317" s="64"/>
      <c r="K317" s="64"/>
      <c r="L317" s="48"/>
      <c r="M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</row>
  </sheetData>
  <sheetProtection sheet="1" autoFilter="0" formatColumns="0" formatRows="0" objects="1" scenarios="1" spinCount="100000" saltValue="CuASVJVwwsvYS7QgqNjSCJlK8V4caWIFYCE4fhDmedJPFjqCT236G5rHiFbbKe8S4z4XuXAcTdAovPUdhO7rIw==" hashValue="R4T3S6I2gJT232OlElk3WMqClH6Z8pzC4FmODnCLAVCMHbhBbtowUzHa628H5KCnZ7KuSJwbFLhJHgILjWaKFQ==" algorithmName="SHA-512" password="CC35"/>
  <autoFilter ref="C106:K31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5:H95"/>
    <mergeCell ref="E97:H97"/>
    <mergeCell ref="E99:H99"/>
    <mergeCell ref="L2:V2"/>
  </mergeCells>
  <hyperlinks>
    <hyperlink ref="F112" r:id="rId1" display="https://podminky.urs.cz/item/CS_URS_2025_02/612325111"/>
    <hyperlink ref="F118" r:id="rId2" display="https://podminky.urs.cz/item/CS_URS_2025_02/977151111"/>
    <hyperlink ref="F122" r:id="rId3" display="https://podminky.urs.cz/item/CS_URS_2025_02/977332121"/>
    <hyperlink ref="F125" r:id="rId4" display="https://podminky.urs.cz/item/CS_URS_2025_02/977343121"/>
    <hyperlink ref="F129" r:id="rId5" display="https://podminky.urs.cz/item/CS_URS_2025_02/997013211"/>
    <hyperlink ref="F131" r:id="rId6" display="https://podminky.urs.cz/item/CS_URS_2025_02/997013219"/>
    <hyperlink ref="F134" r:id="rId7" display="https://podminky.urs.cz/item/CS_URS_2025_02/997013501"/>
    <hyperlink ref="F136" r:id="rId8" display="https://podminky.urs.cz/item/CS_URS_2025_02/997013509"/>
    <hyperlink ref="F139" r:id="rId9" display="https://podminky.urs.cz/item/CS_URS_2025_02/997013631"/>
    <hyperlink ref="F145" r:id="rId10" display="https://podminky.urs.cz/item/CS_URS_2025_02/9980180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118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4355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16.5" customHeight="1">
      <c r="A29" s="152"/>
      <c r="B29" s="153"/>
      <c r="C29" s="152"/>
      <c r="D29" s="152"/>
      <c r="E29" s="154" t="s">
        <v>18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ROUND(J93,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ROUND((SUM(BE93:BE176)),  2)</f>
        <v>0</v>
      </c>
      <c r="G35" s="42"/>
      <c r="H35" s="42"/>
      <c r="I35" s="162">
        <v>0.20999999999999999</v>
      </c>
      <c r="J35" s="161">
        <f>ROUND(((SUM(BE93:BE176))*I35),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ROUND((SUM(BF93:BF176)),  2)</f>
        <v>0</v>
      </c>
      <c r="G36" s="42"/>
      <c r="H36" s="42"/>
      <c r="I36" s="162">
        <v>0.12</v>
      </c>
      <c r="J36" s="161">
        <f>ROUND(((SUM(BF93:BF176))*I36),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ROUND((SUM(BG93:BG176)),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ROUND((SUM(BH93:BH176)),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ROUND((SUM(BI93:BI176)),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2.1 - Elektroinstalace - slaboproud - Elektronická recepce a vyvolávací systém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J93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3164</v>
      </c>
      <c r="E64" s="182"/>
      <c r="F64" s="182"/>
      <c r="G64" s="182"/>
      <c r="H64" s="182"/>
      <c r="I64" s="182"/>
      <c r="J64" s="183">
        <f>J94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168</v>
      </c>
      <c r="E65" s="187"/>
      <c r="F65" s="187"/>
      <c r="G65" s="187"/>
      <c r="H65" s="187"/>
      <c r="I65" s="187"/>
      <c r="J65" s="188">
        <f>J95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169</v>
      </c>
      <c r="E66" s="187"/>
      <c r="F66" s="187"/>
      <c r="G66" s="187"/>
      <c r="H66" s="187"/>
      <c r="I66" s="187"/>
      <c r="J66" s="188">
        <f>J96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1003</v>
      </c>
      <c r="E67" s="187"/>
      <c r="F67" s="187"/>
      <c r="G67" s="187"/>
      <c r="H67" s="187"/>
      <c r="I67" s="187"/>
      <c r="J67" s="188">
        <f>J106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173</v>
      </c>
      <c r="E68" s="187"/>
      <c r="F68" s="187"/>
      <c r="G68" s="187"/>
      <c r="H68" s="187"/>
      <c r="I68" s="187"/>
      <c r="J68" s="188">
        <f>J107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174</v>
      </c>
      <c r="E69" s="187"/>
      <c r="F69" s="187"/>
      <c r="G69" s="187"/>
      <c r="H69" s="187"/>
      <c r="I69" s="187"/>
      <c r="J69" s="188">
        <f>J117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1005</v>
      </c>
      <c r="E70" s="187"/>
      <c r="F70" s="187"/>
      <c r="G70" s="187"/>
      <c r="H70" s="187"/>
      <c r="I70" s="187"/>
      <c r="J70" s="188">
        <f>J132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9"/>
      <c r="C71" s="180"/>
      <c r="D71" s="181" t="s">
        <v>1006</v>
      </c>
      <c r="E71" s="182"/>
      <c r="F71" s="182"/>
      <c r="G71" s="182"/>
      <c r="H71" s="182"/>
      <c r="I71" s="182"/>
      <c r="J71" s="183">
        <f>J135</f>
        <v>0</v>
      </c>
      <c r="K71" s="180"/>
      <c r="L71" s="18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2"/>
      <c r="B72" s="43"/>
      <c r="C72" s="44"/>
      <c r="D72" s="44"/>
      <c r="E72" s="44"/>
      <c r="F72" s="44"/>
      <c r="G72" s="44"/>
      <c r="H72" s="44"/>
      <c r="I72" s="44"/>
      <c r="J72" s="44"/>
      <c r="K72" s="44"/>
      <c r="L72" s="149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</row>
    <row r="73" s="2" customFormat="1" ht="6.96" customHeight="1">
      <c r="A73" s="42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7" s="2" customFormat="1" ht="6.96" customHeight="1">
      <c r="A77" s="42"/>
      <c r="B77" s="65"/>
      <c r="C77" s="66"/>
      <c r="D77" s="66"/>
      <c r="E77" s="66"/>
      <c r="F77" s="66"/>
      <c r="G77" s="66"/>
      <c r="H77" s="66"/>
      <c r="I77" s="66"/>
      <c r="J77" s="66"/>
      <c r="K77" s="66"/>
      <c r="L77" s="149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</row>
    <row r="78" s="2" customFormat="1" ht="24.96" customHeight="1">
      <c r="A78" s="42"/>
      <c r="B78" s="43"/>
      <c r="C78" s="27" t="s">
        <v>192</v>
      </c>
      <c r="D78" s="44"/>
      <c r="E78" s="44"/>
      <c r="F78" s="44"/>
      <c r="G78" s="44"/>
      <c r="H78" s="44"/>
      <c r="I78" s="44"/>
      <c r="J78" s="44"/>
      <c r="K78" s="44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6.96" customHeight="1">
      <c r="A79" s="42"/>
      <c r="B79" s="43"/>
      <c r="C79" s="44"/>
      <c r="D79" s="44"/>
      <c r="E79" s="44"/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12" customHeight="1">
      <c r="A80" s="42"/>
      <c r="B80" s="43"/>
      <c r="C80" s="36" t="s">
        <v>15</v>
      </c>
      <c r="D80" s="44"/>
      <c r="E80" s="44"/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16.5" customHeight="1">
      <c r="A81" s="42"/>
      <c r="B81" s="43"/>
      <c r="C81" s="44"/>
      <c r="D81" s="44"/>
      <c r="E81" s="174" t="str">
        <f>E7</f>
        <v>Rekonstrukce rehabilitace v 1.PP budovy B v HNSP v Bílině</v>
      </c>
      <c r="F81" s="36"/>
      <c r="G81" s="36"/>
      <c r="H81" s="36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1" customFormat="1" ht="12" customHeight="1">
      <c r="B82" s="25"/>
      <c r="C82" s="36" t="s">
        <v>147</v>
      </c>
      <c r="D82" s="26"/>
      <c r="E82" s="26"/>
      <c r="F82" s="26"/>
      <c r="G82" s="26"/>
      <c r="H82" s="26"/>
      <c r="I82" s="26"/>
      <c r="J82" s="26"/>
      <c r="K82" s="26"/>
      <c r="L82" s="24"/>
    </row>
    <row r="83" s="2" customFormat="1" ht="16.5" customHeight="1">
      <c r="A83" s="42"/>
      <c r="B83" s="43"/>
      <c r="C83" s="44"/>
      <c r="D83" s="44"/>
      <c r="E83" s="174" t="s">
        <v>3593</v>
      </c>
      <c r="F83" s="44"/>
      <c r="G83" s="44"/>
      <c r="H83" s="44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2" customHeight="1">
      <c r="A84" s="42"/>
      <c r="B84" s="43"/>
      <c r="C84" s="36" t="s">
        <v>2408</v>
      </c>
      <c r="D84" s="44"/>
      <c r="E84" s="44"/>
      <c r="F84" s="44"/>
      <c r="G84" s="44"/>
      <c r="H84" s="44"/>
      <c r="I84" s="44"/>
      <c r="J84" s="44"/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6.5" customHeight="1">
      <c r="A85" s="42"/>
      <c r="B85" s="43"/>
      <c r="C85" s="44"/>
      <c r="D85" s="44"/>
      <c r="E85" s="73" t="str">
        <f>E11</f>
        <v>2.1 - Elektroinstalace - slaboproud - Elektronická recepce a vyvolávací systém</v>
      </c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2" customFormat="1" ht="6.96" customHeight="1">
      <c r="A86" s="42"/>
      <c r="B86" s="43"/>
      <c r="C86" s="44"/>
      <c r="D86" s="44"/>
      <c r="E86" s="44"/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2" customFormat="1" ht="12" customHeight="1">
      <c r="A87" s="42"/>
      <c r="B87" s="43"/>
      <c r="C87" s="36" t="s">
        <v>20</v>
      </c>
      <c r="D87" s="44"/>
      <c r="E87" s="44"/>
      <c r="F87" s="31" t="str">
        <f>F14</f>
        <v xml:space="preserve"> </v>
      </c>
      <c r="G87" s="44"/>
      <c r="H87" s="44"/>
      <c r="I87" s="36" t="s">
        <v>22</v>
      </c>
      <c r="J87" s="76" t="str">
        <f>IF(J14="","",J14)</f>
        <v>14. 12. 2025</v>
      </c>
      <c r="K87" s="4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6.96" customHeight="1">
      <c r="A88" s="42"/>
      <c r="B88" s="43"/>
      <c r="C88" s="44"/>
      <c r="D88" s="44"/>
      <c r="E88" s="44"/>
      <c r="F88" s="44"/>
      <c r="G88" s="44"/>
      <c r="H88" s="44"/>
      <c r="I88" s="44"/>
      <c r="J88" s="44"/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15.15" customHeight="1">
      <c r="A89" s="42"/>
      <c r="B89" s="43"/>
      <c r="C89" s="36" t="s">
        <v>24</v>
      </c>
      <c r="D89" s="44"/>
      <c r="E89" s="44"/>
      <c r="F89" s="31" t="str">
        <f>E17</f>
        <v>Město Bílina, Břežánská 50/4, 418 01 Bílina</v>
      </c>
      <c r="G89" s="44"/>
      <c r="H89" s="44"/>
      <c r="I89" s="36" t="s">
        <v>32</v>
      </c>
      <c r="J89" s="40" t="str">
        <f>E23</f>
        <v xml:space="preserve"> </v>
      </c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15.15" customHeight="1">
      <c r="A90" s="42"/>
      <c r="B90" s="43"/>
      <c r="C90" s="36" t="s">
        <v>30</v>
      </c>
      <c r="D90" s="44"/>
      <c r="E90" s="44"/>
      <c r="F90" s="31" t="str">
        <f>IF(E20="","",E20)</f>
        <v>Vyplň údaj</v>
      </c>
      <c r="G90" s="44"/>
      <c r="H90" s="44"/>
      <c r="I90" s="36" t="s">
        <v>34</v>
      </c>
      <c r="J90" s="40" t="str">
        <f>E26</f>
        <v xml:space="preserve"> </v>
      </c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0.32" customHeight="1">
      <c r="A91" s="42"/>
      <c r="B91" s="43"/>
      <c r="C91" s="44"/>
      <c r="D91" s="44"/>
      <c r="E91" s="44"/>
      <c r="F91" s="44"/>
      <c r="G91" s="44"/>
      <c r="H91" s="44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11" customFormat="1" ht="29.28" customHeight="1">
      <c r="A92" s="190"/>
      <c r="B92" s="191"/>
      <c r="C92" s="192" t="s">
        <v>193</v>
      </c>
      <c r="D92" s="193" t="s">
        <v>56</v>
      </c>
      <c r="E92" s="193" t="s">
        <v>52</v>
      </c>
      <c r="F92" s="193" t="s">
        <v>53</v>
      </c>
      <c r="G92" s="193" t="s">
        <v>194</v>
      </c>
      <c r="H92" s="193" t="s">
        <v>195</v>
      </c>
      <c r="I92" s="193" t="s">
        <v>196</v>
      </c>
      <c r="J92" s="193" t="s">
        <v>165</v>
      </c>
      <c r="K92" s="194" t="s">
        <v>197</v>
      </c>
      <c r="L92" s="195"/>
      <c r="M92" s="96" t="s">
        <v>18</v>
      </c>
      <c r="N92" s="97" t="s">
        <v>41</v>
      </c>
      <c r="O92" s="97" t="s">
        <v>198</v>
      </c>
      <c r="P92" s="97" t="s">
        <v>199</v>
      </c>
      <c r="Q92" s="97" t="s">
        <v>200</v>
      </c>
      <c r="R92" s="97" t="s">
        <v>201</v>
      </c>
      <c r="S92" s="97" t="s">
        <v>202</v>
      </c>
      <c r="T92" s="98" t="s">
        <v>203</v>
      </c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</row>
    <row r="93" s="2" customFormat="1" ht="22.8" customHeight="1">
      <c r="A93" s="42"/>
      <c r="B93" s="43"/>
      <c r="C93" s="103" t="s">
        <v>204</v>
      </c>
      <c r="D93" s="44"/>
      <c r="E93" s="44"/>
      <c r="F93" s="44"/>
      <c r="G93" s="44"/>
      <c r="H93" s="44"/>
      <c r="I93" s="44"/>
      <c r="J93" s="196">
        <f>BK93</f>
        <v>0</v>
      </c>
      <c r="K93" s="44"/>
      <c r="L93" s="48"/>
      <c r="M93" s="99"/>
      <c r="N93" s="197"/>
      <c r="O93" s="100"/>
      <c r="P93" s="198">
        <f>P94+P135</f>
        <v>0</v>
      </c>
      <c r="Q93" s="100"/>
      <c r="R93" s="198">
        <f>R94+R135</f>
        <v>0.15238000000000002</v>
      </c>
      <c r="S93" s="100"/>
      <c r="T93" s="199">
        <f>T94+T135</f>
        <v>0.1168</v>
      </c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T93" s="21" t="s">
        <v>70</v>
      </c>
      <c r="AU93" s="21" t="s">
        <v>166</v>
      </c>
      <c r="BK93" s="200">
        <f>BK94+BK135</f>
        <v>0</v>
      </c>
    </row>
    <row r="94" s="12" customFormat="1" ht="25.92" customHeight="1">
      <c r="A94" s="12"/>
      <c r="B94" s="201"/>
      <c r="C94" s="202"/>
      <c r="D94" s="203" t="s">
        <v>70</v>
      </c>
      <c r="E94" s="204" t="s">
        <v>205</v>
      </c>
      <c r="F94" s="204" t="s">
        <v>205</v>
      </c>
      <c r="G94" s="202"/>
      <c r="H94" s="202"/>
      <c r="I94" s="205"/>
      <c r="J94" s="206">
        <f>BK94</f>
        <v>0</v>
      </c>
      <c r="K94" s="202"/>
      <c r="L94" s="207"/>
      <c r="M94" s="208"/>
      <c r="N94" s="209"/>
      <c r="O94" s="209"/>
      <c r="P94" s="210">
        <f>P95+P106</f>
        <v>0</v>
      </c>
      <c r="Q94" s="209"/>
      <c r="R94" s="210">
        <f>R95+R106</f>
        <v>0.15238000000000002</v>
      </c>
      <c r="S94" s="209"/>
      <c r="T94" s="211">
        <f>T95+T106</f>
        <v>0.1168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2" t="s">
        <v>76</v>
      </c>
      <c r="AT94" s="213" t="s">
        <v>70</v>
      </c>
      <c r="AU94" s="213" t="s">
        <v>71</v>
      </c>
      <c r="AY94" s="212" t="s">
        <v>207</v>
      </c>
      <c r="BK94" s="214">
        <f>BK95+BK106</f>
        <v>0</v>
      </c>
    </row>
    <row r="95" s="12" customFormat="1" ht="22.8" customHeight="1">
      <c r="A95" s="12"/>
      <c r="B95" s="201"/>
      <c r="C95" s="202"/>
      <c r="D95" s="203" t="s">
        <v>70</v>
      </c>
      <c r="E95" s="215" t="s">
        <v>103</v>
      </c>
      <c r="F95" s="215" t="s">
        <v>208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P96</f>
        <v>0</v>
      </c>
      <c r="Q95" s="209"/>
      <c r="R95" s="210">
        <f>R96</f>
        <v>0.14580000000000001</v>
      </c>
      <c r="S95" s="209"/>
      <c r="T95" s="211">
        <f>T96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76</v>
      </c>
      <c r="AT95" s="213" t="s">
        <v>70</v>
      </c>
      <c r="AU95" s="213" t="s">
        <v>76</v>
      </c>
      <c r="AY95" s="212" t="s">
        <v>207</v>
      </c>
      <c r="BK95" s="214">
        <f>BK96</f>
        <v>0</v>
      </c>
    </row>
    <row r="96" s="12" customFormat="1" ht="20.88" customHeight="1">
      <c r="A96" s="12"/>
      <c r="B96" s="201"/>
      <c r="C96" s="202"/>
      <c r="D96" s="203" t="s">
        <v>70</v>
      </c>
      <c r="E96" s="215" t="s">
        <v>209</v>
      </c>
      <c r="F96" s="215" t="s">
        <v>210</v>
      </c>
      <c r="G96" s="202"/>
      <c r="H96" s="202"/>
      <c r="I96" s="205"/>
      <c r="J96" s="216">
        <f>BK96</f>
        <v>0</v>
      </c>
      <c r="K96" s="202"/>
      <c r="L96" s="207"/>
      <c r="M96" s="208"/>
      <c r="N96" s="209"/>
      <c r="O96" s="209"/>
      <c r="P96" s="210">
        <f>SUM(P97:P105)</f>
        <v>0</v>
      </c>
      <c r="Q96" s="209"/>
      <c r="R96" s="210">
        <f>SUM(R97:R105)</f>
        <v>0.14580000000000001</v>
      </c>
      <c r="S96" s="209"/>
      <c r="T96" s="211">
        <f>SUM(T97:T105)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76</v>
      </c>
      <c r="AT96" s="213" t="s">
        <v>70</v>
      </c>
      <c r="AU96" s="213" t="s">
        <v>80</v>
      </c>
      <c r="AY96" s="212" t="s">
        <v>207</v>
      </c>
      <c r="BK96" s="214">
        <f>SUM(BK97:BK105)</f>
        <v>0</v>
      </c>
    </row>
    <row r="97" s="2" customFormat="1" ht="16.5" customHeight="1">
      <c r="A97" s="42"/>
      <c r="B97" s="43"/>
      <c r="C97" s="217" t="s">
        <v>76</v>
      </c>
      <c r="D97" s="217" t="s">
        <v>211</v>
      </c>
      <c r="E97" s="218" t="s">
        <v>2910</v>
      </c>
      <c r="F97" s="219" t="s">
        <v>2911</v>
      </c>
      <c r="G97" s="220" t="s">
        <v>129</v>
      </c>
      <c r="H97" s="221">
        <v>1.5</v>
      </c>
      <c r="I97" s="222"/>
      <c r="J97" s="221">
        <f>ROUND(I97*H97,2)</f>
        <v>0</v>
      </c>
      <c r="K97" s="219" t="s">
        <v>214</v>
      </c>
      <c r="L97" s="48"/>
      <c r="M97" s="223" t="s">
        <v>18</v>
      </c>
      <c r="N97" s="224" t="s">
        <v>42</v>
      </c>
      <c r="O97" s="88"/>
      <c r="P97" s="225">
        <f>O97*H97</f>
        <v>0</v>
      </c>
      <c r="Q97" s="225">
        <v>0.056000000000000001</v>
      </c>
      <c r="R97" s="225">
        <f>Q97*H97</f>
        <v>0.084000000000000005</v>
      </c>
      <c r="S97" s="225">
        <v>0</v>
      </c>
      <c r="T97" s="226">
        <f>S97*H97</f>
        <v>0</v>
      </c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R97" s="227" t="s">
        <v>89</v>
      </c>
      <c r="AT97" s="227" t="s">
        <v>211</v>
      </c>
      <c r="AU97" s="227" t="s">
        <v>83</v>
      </c>
      <c r="AY97" s="21" t="s">
        <v>207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1" t="s">
        <v>76</v>
      </c>
      <c r="BK97" s="228">
        <f>ROUND(I97*H97,2)</f>
        <v>0</v>
      </c>
      <c r="BL97" s="21" t="s">
        <v>89</v>
      </c>
      <c r="BM97" s="227" t="s">
        <v>4356</v>
      </c>
    </row>
    <row r="98" s="2" customFormat="1">
      <c r="A98" s="42"/>
      <c r="B98" s="43"/>
      <c r="C98" s="44"/>
      <c r="D98" s="229" t="s">
        <v>216</v>
      </c>
      <c r="E98" s="44"/>
      <c r="F98" s="230" t="s">
        <v>2913</v>
      </c>
      <c r="G98" s="44"/>
      <c r="H98" s="44"/>
      <c r="I98" s="231"/>
      <c r="J98" s="44"/>
      <c r="K98" s="44"/>
      <c r="L98" s="48"/>
      <c r="M98" s="232"/>
      <c r="N98" s="233"/>
      <c r="O98" s="88"/>
      <c r="P98" s="88"/>
      <c r="Q98" s="88"/>
      <c r="R98" s="88"/>
      <c r="S98" s="88"/>
      <c r="T98" s="89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T98" s="21" t="s">
        <v>216</v>
      </c>
      <c r="AU98" s="21" t="s">
        <v>83</v>
      </c>
    </row>
    <row r="99" s="13" customFormat="1">
      <c r="A99" s="13"/>
      <c r="B99" s="234"/>
      <c r="C99" s="235"/>
      <c r="D99" s="236" t="s">
        <v>218</v>
      </c>
      <c r="E99" s="237" t="s">
        <v>18</v>
      </c>
      <c r="F99" s="238" t="s">
        <v>4357</v>
      </c>
      <c r="G99" s="235"/>
      <c r="H99" s="237" t="s">
        <v>18</v>
      </c>
      <c r="I99" s="239"/>
      <c r="J99" s="235"/>
      <c r="K99" s="235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218</v>
      </c>
      <c r="AU99" s="244" t="s">
        <v>83</v>
      </c>
      <c r="AV99" s="13" t="s">
        <v>76</v>
      </c>
      <c r="AW99" s="13" t="s">
        <v>33</v>
      </c>
      <c r="AX99" s="13" t="s">
        <v>71</v>
      </c>
      <c r="AY99" s="244" t="s">
        <v>207</v>
      </c>
    </row>
    <row r="100" s="14" customFormat="1">
      <c r="A100" s="14"/>
      <c r="B100" s="245"/>
      <c r="C100" s="246"/>
      <c r="D100" s="236" t="s">
        <v>218</v>
      </c>
      <c r="E100" s="247" t="s">
        <v>18</v>
      </c>
      <c r="F100" s="248" t="s">
        <v>4358</v>
      </c>
      <c r="G100" s="246"/>
      <c r="H100" s="249">
        <v>1.5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218</v>
      </c>
      <c r="AU100" s="255" t="s">
        <v>83</v>
      </c>
      <c r="AV100" s="14" t="s">
        <v>80</v>
      </c>
      <c r="AW100" s="14" t="s">
        <v>33</v>
      </c>
      <c r="AX100" s="14" t="s">
        <v>76</v>
      </c>
      <c r="AY100" s="255" t="s">
        <v>207</v>
      </c>
    </row>
    <row r="101" s="2" customFormat="1" ht="16.5" customHeight="1">
      <c r="A101" s="42"/>
      <c r="B101" s="43"/>
      <c r="C101" s="217" t="s">
        <v>80</v>
      </c>
      <c r="D101" s="217" t="s">
        <v>211</v>
      </c>
      <c r="E101" s="218" t="s">
        <v>1230</v>
      </c>
      <c r="F101" s="219" t="s">
        <v>1231</v>
      </c>
      <c r="G101" s="220" t="s">
        <v>129</v>
      </c>
      <c r="H101" s="221">
        <v>1.5</v>
      </c>
      <c r="I101" s="222"/>
      <c r="J101" s="221">
        <f>ROUND(I101*H101,2)</f>
        <v>0</v>
      </c>
      <c r="K101" s="219" t="s">
        <v>214</v>
      </c>
      <c r="L101" s="48"/>
      <c r="M101" s="223" t="s">
        <v>18</v>
      </c>
      <c r="N101" s="224" t="s">
        <v>42</v>
      </c>
      <c r="O101" s="88"/>
      <c r="P101" s="225">
        <f>O101*H101</f>
        <v>0</v>
      </c>
      <c r="Q101" s="225">
        <v>0.041200000000000001</v>
      </c>
      <c r="R101" s="225">
        <f>Q101*H101</f>
        <v>0.061800000000000001</v>
      </c>
      <c r="S101" s="225">
        <v>0</v>
      </c>
      <c r="T101" s="226">
        <f>S101*H101</f>
        <v>0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R101" s="227" t="s">
        <v>89</v>
      </c>
      <c r="AT101" s="227" t="s">
        <v>211</v>
      </c>
      <c r="AU101" s="227" t="s">
        <v>83</v>
      </c>
      <c r="AY101" s="21" t="s">
        <v>207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1" t="s">
        <v>76</v>
      </c>
      <c r="BK101" s="228">
        <f>ROUND(I101*H101,2)</f>
        <v>0</v>
      </c>
      <c r="BL101" s="21" t="s">
        <v>89</v>
      </c>
      <c r="BM101" s="227" t="s">
        <v>4359</v>
      </c>
    </row>
    <row r="102" s="2" customFormat="1">
      <c r="A102" s="42"/>
      <c r="B102" s="43"/>
      <c r="C102" s="44"/>
      <c r="D102" s="229" t="s">
        <v>216</v>
      </c>
      <c r="E102" s="44"/>
      <c r="F102" s="230" t="s">
        <v>1233</v>
      </c>
      <c r="G102" s="44"/>
      <c r="H102" s="44"/>
      <c r="I102" s="231"/>
      <c r="J102" s="44"/>
      <c r="K102" s="44"/>
      <c r="L102" s="48"/>
      <c r="M102" s="232"/>
      <c r="N102" s="233"/>
      <c r="O102" s="88"/>
      <c r="P102" s="88"/>
      <c r="Q102" s="88"/>
      <c r="R102" s="88"/>
      <c r="S102" s="88"/>
      <c r="T102" s="89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T102" s="21" t="s">
        <v>216</v>
      </c>
      <c r="AU102" s="21" t="s">
        <v>83</v>
      </c>
    </row>
    <row r="103" s="13" customFormat="1">
      <c r="A103" s="13"/>
      <c r="B103" s="234"/>
      <c r="C103" s="235"/>
      <c r="D103" s="236" t="s">
        <v>218</v>
      </c>
      <c r="E103" s="237" t="s">
        <v>18</v>
      </c>
      <c r="F103" s="238" t="s">
        <v>4360</v>
      </c>
      <c r="G103" s="235"/>
      <c r="H103" s="237" t="s">
        <v>18</v>
      </c>
      <c r="I103" s="239"/>
      <c r="J103" s="235"/>
      <c r="K103" s="235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218</v>
      </c>
      <c r="AU103" s="244" t="s">
        <v>83</v>
      </c>
      <c r="AV103" s="13" t="s">
        <v>76</v>
      </c>
      <c r="AW103" s="13" t="s">
        <v>33</v>
      </c>
      <c r="AX103" s="13" t="s">
        <v>71</v>
      </c>
      <c r="AY103" s="244" t="s">
        <v>207</v>
      </c>
    </row>
    <row r="104" s="14" customFormat="1">
      <c r="A104" s="14"/>
      <c r="B104" s="245"/>
      <c r="C104" s="246"/>
      <c r="D104" s="236" t="s">
        <v>218</v>
      </c>
      <c r="E104" s="247" t="s">
        <v>18</v>
      </c>
      <c r="F104" s="248" t="s">
        <v>4358</v>
      </c>
      <c r="G104" s="246"/>
      <c r="H104" s="249">
        <v>1.5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218</v>
      </c>
      <c r="AU104" s="255" t="s">
        <v>83</v>
      </c>
      <c r="AV104" s="14" t="s">
        <v>80</v>
      </c>
      <c r="AW104" s="14" t="s">
        <v>33</v>
      </c>
      <c r="AX104" s="14" t="s">
        <v>71</v>
      </c>
      <c r="AY104" s="255" t="s">
        <v>207</v>
      </c>
    </row>
    <row r="105" s="16" customFormat="1">
      <c r="A105" s="16"/>
      <c r="B105" s="267"/>
      <c r="C105" s="268"/>
      <c r="D105" s="236" t="s">
        <v>218</v>
      </c>
      <c r="E105" s="269" t="s">
        <v>18</v>
      </c>
      <c r="F105" s="270" t="s">
        <v>244</v>
      </c>
      <c r="G105" s="268"/>
      <c r="H105" s="271">
        <v>1.5</v>
      </c>
      <c r="I105" s="272"/>
      <c r="J105" s="268"/>
      <c r="K105" s="268"/>
      <c r="L105" s="273"/>
      <c r="M105" s="274"/>
      <c r="N105" s="275"/>
      <c r="O105" s="275"/>
      <c r="P105" s="275"/>
      <c r="Q105" s="275"/>
      <c r="R105" s="275"/>
      <c r="S105" s="275"/>
      <c r="T105" s="27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T105" s="277" t="s">
        <v>218</v>
      </c>
      <c r="AU105" s="277" t="s">
        <v>83</v>
      </c>
      <c r="AV105" s="16" t="s">
        <v>89</v>
      </c>
      <c r="AW105" s="16" t="s">
        <v>33</v>
      </c>
      <c r="AX105" s="16" t="s">
        <v>76</v>
      </c>
      <c r="AY105" s="277" t="s">
        <v>207</v>
      </c>
    </row>
    <row r="106" s="12" customFormat="1" ht="22.8" customHeight="1">
      <c r="A106" s="12"/>
      <c r="B106" s="201"/>
      <c r="C106" s="202"/>
      <c r="D106" s="203" t="s">
        <v>70</v>
      </c>
      <c r="E106" s="215" t="s">
        <v>245</v>
      </c>
      <c r="F106" s="215" t="s">
        <v>1446</v>
      </c>
      <c r="G106" s="202"/>
      <c r="H106" s="202"/>
      <c r="I106" s="205"/>
      <c r="J106" s="216">
        <f>BK106</f>
        <v>0</v>
      </c>
      <c r="K106" s="202"/>
      <c r="L106" s="207"/>
      <c r="M106" s="208"/>
      <c r="N106" s="209"/>
      <c r="O106" s="209"/>
      <c r="P106" s="210">
        <f>P107+P117+P132</f>
        <v>0</v>
      </c>
      <c r="Q106" s="209"/>
      <c r="R106" s="210">
        <f>R107+R117+R132</f>
        <v>0.0065800000000000008</v>
      </c>
      <c r="S106" s="209"/>
      <c r="T106" s="211">
        <f>T107+T117+T132</f>
        <v>0.1168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2" t="s">
        <v>76</v>
      </c>
      <c r="AT106" s="213" t="s">
        <v>70</v>
      </c>
      <c r="AU106" s="213" t="s">
        <v>76</v>
      </c>
      <c r="AY106" s="212" t="s">
        <v>207</v>
      </c>
      <c r="BK106" s="214">
        <f>BK107+BK117+BK132</f>
        <v>0</v>
      </c>
    </row>
    <row r="107" s="12" customFormat="1" ht="20.88" customHeight="1">
      <c r="A107" s="12"/>
      <c r="B107" s="201"/>
      <c r="C107" s="202"/>
      <c r="D107" s="203" t="s">
        <v>70</v>
      </c>
      <c r="E107" s="215" t="s">
        <v>388</v>
      </c>
      <c r="F107" s="215" t="s">
        <v>389</v>
      </c>
      <c r="G107" s="202"/>
      <c r="H107" s="202"/>
      <c r="I107" s="205"/>
      <c r="J107" s="216">
        <f>BK107</f>
        <v>0</v>
      </c>
      <c r="K107" s="202"/>
      <c r="L107" s="207"/>
      <c r="M107" s="208"/>
      <c r="N107" s="209"/>
      <c r="O107" s="209"/>
      <c r="P107" s="210">
        <f>SUM(P108:P116)</f>
        <v>0</v>
      </c>
      <c r="Q107" s="209"/>
      <c r="R107" s="210">
        <f>SUM(R108:R116)</f>
        <v>0.0065800000000000008</v>
      </c>
      <c r="S107" s="209"/>
      <c r="T107" s="211">
        <f>SUM(T108:T116)</f>
        <v>0.1168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76</v>
      </c>
      <c r="AT107" s="213" t="s">
        <v>70</v>
      </c>
      <c r="AU107" s="213" t="s">
        <v>80</v>
      </c>
      <c r="AY107" s="212" t="s">
        <v>207</v>
      </c>
      <c r="BK107" s="214">
        <f>SUM(BK108:BK116)</f>
        <v>0</v>
      </c>
    </row>
    <row r="108" s="2" customFormat="1" ht="24.15" customHeight="1">
      <c r="A108" s="42"/>
      <c r="B108" s="43"/>
      <c r="C108" s="217" t="s">
        <v>83</v>
      </c>
      <c r="D108" s="217" t="s">
        <v>211</v>
      </c>
      <c r="E108" s="218" t="s">
        <v>3602</v>
      </c>
      <c r="F108" s="219" t="s">
        <v>3603</v>
      </c>
      <c r="G108" s="220" t="s">
        <v>317</v>
      </c>
      <c r="H108" s="221">
        <v>8</v>
      </c>
      <c r="I108" s="222"/>
      <c r="J108" s="221">
        <f>ROUND(I108*H108,2)</f>
        <v>0</v>
      </c>
      <c r="K108" s="219" t="s">
        <v>214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0.00076000000000000004</v>
      </c>
      <c r="R108" s="225">
        <f>Q108*H108</f>
        <v>0.0060800000000000003</v>
      </c>
      <c r="S108" s="225">
        <v>0.0020999999999999999</v>
      </c>
      <c r="T108" s="226">
        <f>S108*H108</f>
        <v>0.016799999999999999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89</v>
      </c>
      <c r="AT108" s="227" t="s">
        <v>211</v>
      </c>
      <c r="AU108" s="227" t="s">
        <v>83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89</v>
      </c>
      <c r="BM108" s="227" t="s">
        <v>4361</v>
      </c>
    </row>
    <row r="109" s="2" customFormat="1">
      <c r="A109" s="42"/>
      <c r="B109" s="43"/>
      <c r="C109" s="44"/>
      <c r="D109" s="229" t="s">
        <v>216</v>
      </c>
      <c r="E109" s="44"/>
      <c r="F109" s="230" t="s">
        <v>3605</v>
      </c>
      <c r="G109" s="44"/>
      <c r="H109" s="44"/>
      <c r="I109" s="231"/>
      <c r="J109" s="44"/>
      <c r="K109" s="44"/>
      <c r="L109" s="48"/>
      <c r="M109" s="232"/>
      <c r="N109" s="233"/>
      <c r="O109" s="88"/>
      <c r="P109" s="88"/>
      <c r="Q109" s="88"/>
      <c r="R109" s="88"/>
      <c r="S109" s="88"/>
      <c r="T109" s="89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T109" s="21" t="s">
        <v>216</v>
      </c>
      <c r="AU109" s="21" t="s">
        <v>83</v>
      </c>
    </row>
    <row r="110" s="13" customFormat="1">
      <c r="A110" s="13"/>
      <c r="B110" s="234"/>
      <c r="C110" s="235"/>
      <c r="D110" s="236" t="s">
        <v>218</v>
      </c>
      <c r="E110" s="237" t="s">
        <v>18</v>
      </c>
      <c r="F110" s="238" t="s">
        <v>4360</v>
      </c>
      <c r="G110" s="235"/>
      <c r="H110" s="237" t="s">
        <v>18</v>
      </c>
      <c r="I110" s="239"/>
      <c r="J110" s="235"/>
      <c r="K110" s="235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218</v>
      </c>
      <c r="AU110" s="244" t="s">
        <v>83</v>
      </c>
      <c r="AV110" s="13" t="s">
        <v>76</v>
      </c>
      <c r="AW110" s="13" t="s">
        <v>33</v>
      </c>
      <c r="AX110" s="13" t="s">
        <v>71</v>
      </c>
      <c r="AY110" s="244" t="s">
        <v>207</v>
      </c>
    </row>
    <row r="111" s="14" customFormat="1">
      <c r="A111" s="14"/>
      <c r="B111" s="245"/>
      <c r="C111" s="246"/>
      <c r="D111" s="236" t="s">
        <v>218</v>
      </c>
      <c r="E111" s="247" t="s">
        <v>18</v>
      </c>
      <c r="F111" s="248" t="s">
        <v>124</v>
      </c>
      <c r="G111" s="246"/>
      <c r="H111" s="249">
        <v>8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218</v>
      </c>
      <c r="AU111" s="255" t="s">
        <v>83</v>
      </c>
      <c r="AV111" s="14" t="s">
        <v>80</v>
      </c>
      <c r="AW111" s="14" t="s">
        <v>33</v>
      </c>
      <c r="AX111" s="14" t="s">
        <v>76</v>
      </c>
      <c r="AY111" s="255" t="s">
        <v>207</v>
      </c>
    </row>
    <row r="112" s="2" customFormat="1" ht="16.5" customHeight="1">
      <c r="A112" s="42"/>
      <c r="B112" s="43"/>
      <c r="C112" s="217" t="s">
        <v>89</v>
      </c>
      <c r="D112" s="217" t="s">
        <v>211</v>
      </c>
      <c r="E112" s="218" t="s">
        <v>3610</v>
      </c>
      <c r="F112" s="219" t="s">
        <v>3611</v>
      </c>
      <c r="G112" s="220" t="s">
        <v>317</v>
      </c>
      <c r="H112" s="221">
        <v>50</v>
      </c>
      <c r="I112" s="222"/>
      <c r="J112" s="221">
        <f>ROUND(I112*H112,2)</f>
        <v>0</v>
      </c>
      <c r="K112" s="219" t="s">
        <v>214</v>
      </c>
      <c r="L112" s="48"/>
      <c r="M112" s="223" t="s">
        <v>18</v>
      </c>
      <c r="N112" s="224" t="s">
        <v>42</v>
      </c>
      <c r="O112" s="88"/>
      <c r="P112" s="225">
        <f>O112*H112</f>
        <v>0</v>
      </c>
      <c r="Q112" s="225">
        <v>1.0000000000000001E-05</v>
      </c>
      <c r="R112" s="225">
        <f>Q112*H112</f>
        <v>0.00050000000000000001</v>
      </c>
      <c r="S112" s="225">
        <v>0.002</v>
      </c>
      <c r="T112" s="226">
        <f>S112*H112</f>
        <v>0.10000000000000001</v>
      </c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R112" s="227" t="s">
        <v>89</v>
      </c>
      <c r="AT112" s="227" t="s">
        <v>211</v>
      </c>
      <c r="AU112" s="227" t="s">
        <v>83</v>
      </c>
      <c r="AY112" s="21" t="s">
        <v>207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1" t="s">
        <v>76</v>
      </c>
      <c r="BK112" s="228">
        <f>ROUND(I112*H112,2)</f>
        <v>0</v>
      </c>
      <c r="BL112" s="21" t="s">
        <v>89</v>
      </c>
      <c r="BM112" s="227" t="s">
        <v>4362</v>
      </c>
    </row>
    <row r="113" s="2" customFormat="1">
      <c r="A113" s="42"/>
      <c r="B113" s="43"/>
      <c r="C113" s="44"/>
      <c r="D113" s="229" t="s">
        <v>216</v>
      </c>
      <c r="E113" s="44"/>
      <c r="F113" s="230" t="s">
        <v>3613</v>
      </c>
      <c r="G113" s="44"/>
      <c r="H113" s="44"/>
      <c r="I113" s="231"/>
      <c r="J113" s="44"/>
      <c r="K113" s="44"/>
      <c r="L113" s="48"/>
      <c r="M113" s="232"/>
      <c r="N113" s="233"/>
      <c r="O113" s="88"/>
      <c r="P113" s="88"/>
      <c r="Q113" s="88"/>
      <c r="R113" s="88"/>
      <c r="S113" s="88"/>
      <c r="T113" s="89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T113" s="21" t="s">
        <v>216</v>
      </c>
      <c r="AU113" s="21" t="s">
        <v>83</v>
      </c>
    </row>
    <row r="114" s="13" customFormat="1">
      <c r="A114" s="13"/>
      <c r="B114" s="234"/>
      <c r="C114" s="235"/>
      <c r="D114" s="236" t="s">
        <v>218</v>
      </c>
      <c r="E114" s="237" t="s">
        <v>18</v>
      </c>
      <c r="F114" s="238" t="s">
        <v>4360</v>
      </c>
      <c r="G114" s="235"/>
      <c r="H114" s="237" t="s">
        <v>18</v>
      </c>
      <c r="I114" s="239"/>
      <c r="J114" s="235"/>
      <c r="K114" s="235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218</v>
      </c>
      <c r="AU114" s="244" t="s">
        <v>83</v>
      </c>
      <c r="AV114" s="13" t="s">
        <v>76</v>
      </c>
      <c r="AW114" s="13" t="s">
        <v>33</v>
      </c>
      <c r="AX114" s="13" t="s">
        <v>71</v>
      </c>
      <c r="AY114" s="244" t="s">
        <v>207</v>
      </c>
    </row>
    <row r="115" s="14" customFormat="1">
      <c r="A115" s="14"/>
      <c r="B115" s="245"/>
      <c r="C115" s="246"/>
      <c r="D115" s="236" t="s">
        <v>218</v>
      </c>
      <c r="E115" s="247" t="s">
        <v>18</v>
      </c>
      <c r="F115" s="248" t="s">
        <v>649</v>
      </c>
      <c r="G115" s="246"/>
      <c r="H115" s="249">
        <v>50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218</v>
      </c>
      <c r="AU115" s="255" t="s">
        <v>83</v>
      </c>
      <c r="AV115" s="14" t="s">
        <v>80</v>
      </c>
      <c r="AW115" s="14" t="s">
        <v>33</v>
      </c>
      <c r="AX115" s="14" t="s">
        <v>71</v>
      </c>
      <c r="AY115" s="255" t="s">
        <v>207</v>
      </c>
    </row>
    <row r="116" s="16" customFormat="1">
      <c r="A116" s="16"/>
      <c r="B116" s="267"/>
      <c r="C116" s="268"/>
      <c r="D116" s="236" t="s">
        <v>218</v>
      </c>
      <c r="E116" s="269" t="s">
        <v>18</v>
      </c>
      <c r="F116" s="270" t="s">
        <v>244</v>
      </c>
      <c r="G116" s="268"/>
      <c r="H116" s="271">
        <v>50</v>
      </c>
      <c r="I116" s="272"/>
      <c r="J116" s="268"/>
      <c r="K116" s="268"/>
      <c r="L116" s="273"/>
      <c r="M116" s="274"/>
      <c r="N116" s="275"/>
      <c r="O116" s="275"/>
      <c r="P116" s="275"/>
      <c r="Q116" s="275"/>
      <c r="R116" s="275"/>
      <c r="S116" s="275"/>
      <c r="T116" s="27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T116" s="277" t="s">
        <v>218</v>
      </c>
      <c r="AU116" s="277" t="s">
        <v>83</v>
      </c>
      <c r="AV116" s="16" t="s">
        <v>89</v>
      </c>
      <c r="AW116" s="16" t="s">
        <v>33</v>
      </c>
      <c r="AX116" s="16" t="s">
        <v>76</v>
      </c>
      <c r="AY116" s="277" t="s">
        <v>207</v>
      </c>
    </row>
    <row r="117" s="12" customFormat="1" ht="20.88" customHeight="1">
      <c r="A117" s="12"/>
      <c r="B117" s="201"/>
      <c r="C117" s="202"/>
      <c r="D117" s="203" t="s">
        <v>70</v>
      </c>
      <c r="E117" s="215" t="s">
        <v>511</v>
      </c>
      <c r="F117" s="215" t="s">
        <v>512</v>
      </c>
      <c r="G117" s="202"/>
      <c r="H117" s="202"/>
      <c r="I117" s="205"/>
      <c r="J117" s="216">
        <f>BK117</f>
        <v>0</v>
      </c>
      <c r="K117" s="202"/>
      <c r="L117" s="207"/>
      <c r="M117" s="208"/>
      <c r="N117" s="209"/>
      <c r="O117" s="209"/>
      <c r="P117" s="210">
        <f>SUM(P118:P131)</f>
        <v>0</v>
      </c>
      <c r="Q117" s="209"/>
      <c r="R117" s="210">
        <f>SUM(R118:R131)</f>
        <v>0</v>
      </c>
      <c r="S117" s="209"/>
      <c r="T117" s="211">
        <f>SUM(T118:T131)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2" t="s">
        <v>76</v>
      </c>
      <c r="AT117" s="213" t="s">
        <v>70</v>
      </c>
      <c r="AU117" s="213" t="s">
        <v>80</v>
      </c>
      <c r="AY117" s="212" t="s">
        <v>207</v>
      </c>
      <c r="BK117" s="214">
        <f>SUM(BK118:BK131)</f>
        <v>0</v>
      </c>
    </row>
    <row r="118" s="2" customFormat="1" ht="24.15" customHeight="1">
      <c r="A118" s="42"/>
      <c r="B118" s="43"/>
      <c r="C118" s="217" t="s">
        <v>94</v>
      </c>
      <c r="D118" s="217" t="s">
        <v>211</v>
      </c>
      <c r="E118" s="218" t="s">
        <v>520</v>
      </c>
      <c r="F118" s="219" t="s">
        <v>521</v>
      </c>
      <c r="G118" s="220" t="s">
        <v>516</v>
      </c>
      <c r="H118" s="221">
        <v>0.12</v>
      </c>
      <c r="I118" s="222"/>
      <c r="J118" s="221">
        <f>ROUND(I118*H118,2)</f>
        <v>0</v>
      </c>
      <c r="K118" s="219" t="s">
        <v>18</v>
      </c>
      <c r="L118" s="48"/>
      <c r="M118" s="223" t="s">
        <v>18</v>
      </c>
      <c r="N118" s="224" t="s">
        <v>42</v>
      </c>
      <c r="O118" s="88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R118" s="227" t="s">
        <v>89</v>
      </c>
      <c r="AT118" s="227" t="s">
        <v>211</v>
      </c>
      <c r="AU118" s="227" t="s">
        <v>83</v>
      </c>
      <c r="AY118" s="21" t="s">
        <v>207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1" t="s">
        <v>76</v>
      </c>
      <c r="BK118" s="228">
        <f>ROUND(I118*H118,2)</f>
        <v>0</v>
      </c>
      <c r="BL118" s="21" t="s">
        <v>89</v>
      </c>
      <c r="BM118" s="227" t="s">
        <v>4363</v>
      </c>
    </row>
    <row r="119" s="2" customFormat="1" ht="37.8" customHeight="1">
      <c r="A119" s="42"/>
      <c r="B119" s="43"/>
      <c r="C119" s="217" t="s">
        <v>103</v>
      </c>
      <c r="D119" s="217" t="s">
        <v>211</v>
      </c>
      <c r="E119" s="218" t="s">
        <v>525</v>
      </c>
      <c r="F119" s="219" t="s">
        <v>526</v>
      </c>
      <c r="G119" s="220" t="s">
        <v>516</v>
      </c>
      <c r="H119" s="221">
        <v>0.23999999999999999</v>
      </c>
      <c r="I119" s="222"/>
      <c r="J119" s="221">
        <f>ROUND(I119*H119,2)</f>
        <v>0</v>
      </c>
      <c r="K119" s="219" t="s">
        <v>214</v>
      </c>
      <c r="L119" s="48"/>
      <c r="M119" s="223" t="s">
        <v>18</v>
      </c>
      <c r="N119" s="224" t="s">
        <v>42</v>
      </c>
      <c r="O119" s="88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R119" s="227" t="s">
        <v>89</v>
      </c>
      <c r="AT119" s="227" t="s">
        <v>211</v>
      </c>
      <c r="AU119" s="227" t="s">
        <v>83</v>
      </c>
      <c r="AY119" s="21" t="s">
        <v>207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1" t="s">
        <v>76</v>
      </c>
      <c r="BK119" s="228">
        <f>ROUND(I119*H119,2)</f>
        <v>0</v>
      </c>
      <c r="BL119" s="21" t="s">
        <v>89</v>
      </c>
      <c r="BM119" s="227" t="s">
        <v>4364</v>
      </c>
    </row>
    <row r="120" s="2" customFormat="1">
      <c r="A120" s="42"/>
      <c r="B120" s="43"/>
      <c r="C120" s="44"/>
      <c r="D120" s="229" t="s">
        <v>216</v>
      </c>
      <c r="E120" s="44"/>
      <c r="F120" s="230" t="s">
        <v>528</v>
      </c>
      <c r="G120" s="44"/>
      <c r="H120" s="44"/>
      <c r="I120" s="231"/>
      <c r="J120" s="44"/>
      <c r="K120" s="44"/>
      <c r="L120" s="48"/>
      <c r="M120" s="232"/>
      <c r="N120" s="233"/>
      <c r="O120" s="88"/>
      <c r="P120" s="88"/>
      <c r="Q120" s="88"/>
      <c r="R120" s="88"/>
      <c r="S120" s="88"/>
      <c r="T120" s="89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T120" s="21" t="s">
        <v>216</v>
      </c>
      <c r="AU120" s="21" t="s">
        <v>83</v>
      </c>
    </row>
    <row r="121" s="14" customFormat="1">
      <c r="A121" s="14"/>
      <c r="B121" s="245"/>
      <c r="C121" s="246"/>
      <c r="D121" s="236" t="s">
        <v>218</v>
      </c>
      <c r="E121" s="246"/>
      <c r="F121" s="248" t="s">
        <v>4365</v>
      </c>
      <c r="G121" s="246"/>
      <c r="H121" s="249">
        <v>0.23999999999999999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218</v>
      </c>
      <c r="AU121" s="255" t="s">
        <v>83</v>
      </c>
      <c r="AV121" s="14" t="s">
        <v>80</v>
      </c>
      <c r="AW121" s="14" t="s">
        <v>4</v>
      </c>
      <c r="AX121" s="14" t="s">
        <v>76</v>
      </c>
      <c r="AY121" s="255" t="s">
        <v>207</v>
      </c>
    </row>
    <row r="122" s="2" customFormat="1" ht="21.75" customHeight="1">
      <c r="A122" s="42"/>
      <c r="B122" s="43"/>
      <c r="C122" s="217" t="s">
        <v>121</v>
      </c>
      <c r="D122" s="217" t="s">
        <v>211</v>
      </c>
      <c r="E122" s="218" t="s">
        <v>530</v>
      </c>
      <c r="F122" s="219" t="s">
        <v>531</v>
      </c>
      <c r="G122" s="220" t="s">
        <v>516</v>
      </c>
      <c r="H122" s="221">
        <v>0.12</v>
      </c>
      <c r="I122" s="222"/>
      <c r="J122" s="221">
        <f>ROUND(I122*H122,2)</f>
        <v>0</v>
      </c>
      <c r="K122" s="219" t="s">
        <v>214</v>
      </c>
      <c r="L122" s="48"/>
      <c r="M122" s="223" t="s">
        <v>18</v>
      </c>
      <c r="N122" s="224" t="s">
        <v>42</v>
      </c>
      <c r="O122" s="88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R122" s="227" t="s">
        <v>89</v>
      </c>
      <c r="AT122" s="227" t="s">
        <v>211</v>
      </c>
      <c r="AU122" s="227" t="s">
        <v>83</v>
      </c>
      <c r="AY122" s="21" t="s">
        <v>207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1" t="s">
        <v>76</v>
      </c>
      <c r="BK122" s="228">
        <f>ROUND(I122*H122,2)</f>
        <v>0</v>
      </c>
      <c r="BL122" s="21" t="s">
        <v>89</v>
      </c>
      <c r="BM122" s="227" t="s">
        <v>4366</v>
      </c>
    </row>
    <row r="123" s="2" customFormat="1">
      <c r="A123" s="42"/>
      <c r="B123" s="43"/>
      <c r="C123" s="44"/>
      <c r="D123" s="229" t="s">
        <v>216</v>
      </c>
      <c r="E123" s="44"/>
      <c r="F123" s="230" t="s">
        <v>533</v>
      </c>
      <c r="G123" s="44"/>
      <c r="H123" s="44"/>
      <c r="I123" s="231"/>
      <c r="J123" s="44"/>
      <c r="K123" s="44"/>
      <c r="L123" s="48"/>
      <c r="M123" s="232"/>
      <c r="N123" s="233"/>
      <c r="O123" s="88"/>
      <c r="P123" s="88"/>
      <c r="Q123" s="88"/>
      <c r="R123" s="88"/>
      <c r="S123" s="88"/>
      <c r="T123" s="89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T123" s="21" t="s">
        <v>216</v>
      </c>
      <c r="AU123" s="21" t="s">
        <v>83</v>
      </c>
    </row>
    <row r="124" s="2" customFormat="1" ht="24.15" customHeight="1">
      <c r="A124" s="42"/>
      <c r="B124" s="43"/>
      <c r="C124" s="217" t="s">
        <v>124</v>
      </c>
      <c r="D124" s="217" t="s">
        <v>211</v>
      </c>
      <c r="E124" s="218" t="s">
        <v>535</v>
      </c>
      <c r="F124" s="219" t="s">
        <v>536</v>
      </c>
      <c r="G124" s="220" t="s">
        <v>516</v>
      </c>
      <c r="H124" s="221">
        <v>2.3999999999999999</v>
      </c>
      <c r="I124" s="222"/>
      <c r="J124" s="221">
        <f>ROUND(I124*H124,2)</f>
        <v>0</v>
      </c>
      <c r="K124" s="219" t="s">
        <v>214</v>
      </c>
      <c r="L124" s="48"/>
      <c r="M124" s="223" t="s">
        <v>18</v>
      </c>
      <c r="N124" s="224" t="s">
        <v>42</v>
      </c>
      <c r="O124" s="88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R124" s="227" t="s">
        <v>89</v>
      </c>
      <c r="AT124" s="227" t="s">
        <v>211</v>
      </c>
      <c r="AU124" s="227" t="s">
        <v>83</v>
      </c>
      <c r="AY124" s="21" t="s">
        <v>207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1" t="s">
        <v>76</v>
      </c>
      <c r="BK124" s="228">
        <f>ROUND(I124*H124,2)</f>
        <v>0</v>
      </c>
      <c r="BL124" s="21" t="s">
        <v>89</v>
      </c>
      <c r="BM124" s="227" t="s">
        <v>4367</v>
      </c>
    </row>
    <row r="125" s="2" customFormat="1">
      <c r="A125" s="42"/>
      <c r="B125" s="43"/>
      <c r="C125" s="44"/>
      <c r="D125" s="229" t="s">
        <v>216</v>
      </c>
      <c r="E125" s="44"/>
      <c r="F125" s="230" t="s">
        <v>538</v>
      </c>
      <c r="G125" s="44"/>
      <c r="H125" s="44"/>
      <c r="I125" s="231"/>
      <c r="J125" s="44"/>
      <c r="K125" s="44"/>
      <c r="L125" s="48"/>
      <c r="M125" s="232"/>
      <c r="N125" s="233"/>
      <c r="O125" s="88"/>
      <c r="P125" s="88"/>
      <c r="Q125" s="88"/>
      <c r="R125" s="88"/>
      <c r="S125" s="88"/>
      <c r="T125" s="89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T125" s="21" t="s">
        <v>216</v>
      </c>
      <c r="AU125" s="21" t="s">
        <v>83</v>
      </c>
    </row>
    <row r="126" s="14" customFormat="1">
      <c r="A126" s="14"/>
      <c r="B126" s="245"/>
      <c r="C126" s="246"/>
      <c r="D126" s="236" t="s">
        <v>218</v>
      </c>
      <c r="E126" s="246"/>
      <c r="F126" s="248" t="s">
        <v>4368</v>
      </c>
      <c r="G126" s="246"/>
      <c r="H126" s="249">
        <v>2.3999999999999999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218</v>
      </c>
      <c r="AU126" s="255" t="s">
        <v>83</v>
      </c>
      <c r="AV126" s="14" t="s">
        <v>80</v>
      </c>
      <c r="AW126" s="14" t="s">
        <v>4</v>
      </c>
      <c r="AX126" s="14" t="s">
        <v>76</v>
      </c>
      <c r="AY126" s="255" t="s">
        <v>207</v>
      </c>
    </row>
    <row r="127" s="2" customFormat="1" ht="24.15" customHeight="1">
      <c r="A127" s="42"/>
      <c r="B127" s="43"/>
      <c r="C127" s="217" t="s">
        <v>245</v>
      </c>
      <c r="D127" s="217" t="s">
        <v>211</v>
      </c>
      <c r="E127" s="218" t="s">
        <v>541</v>
      </c>
      <c r="F127" s="219" t="s">
        <v>542</v>
      </c>
      <c r="G127" s="220" t="s">
        <v>516</v>
      </c>
      <c r="H127" s="221">
        <v>2.1400000000000001</v>
      </c>
      <c r="I127" s="222"/>
      <c r="J127" s="221">
        <f>ROUND(I127*H127,2)</f>
        <v>0</v>
      </c>
      <c r="K127" s="219" t="s">
        <v>214</v>
      </c>
      <c r="L127" s="48"/>
      <c r="M127" s="223" t="s">
        <v>18</v>
      </c>
      <c r="N127" s="224" t="s">
        <v>42</v>
      </c>
      <c r="O127" s="88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R127" s="227" t="s">
        <v>89</v>
      </c>
      <c r="AT127" s="227" t="s">
        <v>211</v>
      </c>
      <c r="AU127" s="227" t="s">
        <v>83</v>
      </c>
      <c r="AY127" s="21" t="s">
        <v>207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1" t="s">
        <v>76</v>
      </c>
      <c r="BK127" s="228">
        <f>ROUND(I127*H127,2)</f>
        <v>0</v>
      </c>
      <c r="BL127" s="21" t="s">
        <v>89</v>
      </c>
      <c r="BM127" s="227" t="s">
        <v>4369</v>
      </c>
    </row>
    <row r="128" s="2" customFormat="1">
      <c r="A128" s="42"/>
      <c r="B128" s="43"/>
      <c r="C128" s="44"/>
      <c r="D128" s="229" t="s">
        <v>216</v>
      </c>
      <c r="E128" s="44"/>
      <c r="F128" s="230" t="s">
        <v>544</v>
      </c>
      <c r="G128" s="44"/>
      <c r="H128" s="44"/>
      <c r="I128" s="231"/>
      <c r="J128" s="44"/>
      <c r="K128" s="44"/>
      <c r="L128" s="48"/>
      <c r="M128" s="232"/>
      <c r="N128" s="233"/>
      <c r="O128" s="88"/>
      <c r="P128" s="88"/>
      <c r="Q128" s="88"/>
      <c r="R128" s="88"/>
      <c r="S128" s="88"/>
      <c r="T128" s="89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T128" s="21" t="s">
        <v>216</v>
      </c>
      <c r="AU128" s="21" t="s">
        <v>83</v>
      </c>
    </row>
    <row r="129" s="14" customFormat="1">
      <c r="A129" s="14"/>
      <c r="B129" s="245"/>
      <c r="C129" s="246"/>
      <c r="D129" s="236" t="s">
        <v>218</v>
      </c>
      <c r="E129" s="247" t="s">
        <v>18</v>
      </c>
      <c r="F129" s="248" t="s">
        <v>2932</v>
      </c>
      <c r="G129" s="246"/>
      <c r="H129" s="249">
        <v>2.2799999999999998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218</v>
      </c>
      <c r="AU129" s="255" t="s">
        <v>83</v>
      </c>
      <c r="AV129" s="14" t="s">
        <v>80</v>
      </c>
      <c r="AW129" s="14" t="s">
        <v>33</v>
      </c>
      <c r="AX129" s="14" t="s">
        <v>71</v>
      </c>
      <c r="AY129" s="255" t="s">
        <v>207</v>
      </c>
    </row>
    <row r="130" s="14" customFormat="1">
      <c r="A130" s="14"/>
      <c r="B130" s="245"/>
      <c r="C130" s="246"/>
      <c r="D130" s="236" t="s">
        <v>218</v>
      </c>
      <c r="E130" s="247" t="s">
        <v>18</v>
      </c>
      <c r="F130" s="248" t="s">
        <v>2933</v>
      </c>
      <c r="G130" s="246"/>
      <c r="H130" s="249">
        <v>-0.14000000000000001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218</v>
      </c>
      <c r="AU130" s="255" t="s">
        <v>83</v>
      </c>
      <c r="AV130" s="14" t="s">
        <v>80</v>
      </c>
      <c r="AW130" s="14" t="s">
        <v>33</v>
      </c>
      <c r="AX130" s="14" t="s">
        <v>71</v>
      </c>
      <c r="AY130" s="255" t="s">
        <v>207</v>
      </c>
    </row>
    <row r="131" s="16" customFormat="1">
      <c r="A131" s="16"/>
      <c r="B131" s="267"/>
      <c r="C131" s="268"/>
      <c r="D131" s="236" t="s">
        <v>218</v>
      </c>
      <c r="E131" s="269" t="s">
        <v>18</v>
      </c>
      <c r="F131" s="270" t="s">
        <v>244</v>
      </c>
      <c r="G131" s="268"/>
      <c r="H131" s="271">
        <v>2.1400000000000001</v>
      </c>
      <c r="I131" s="272"/>
      <c r="J131" s="268"/>
      <c r="K131" s="268"/>
      <c r="L131" s="273"/>
      <c r="M131" s="274"/>
      <c r="N131" s="275"/>
      <c r="O131" s="275"/>
      <c r="P131" s="275"/>
      <c r="Q131" s="275"/>
      <c r="R131" s="275"/>
      <c r="S131" s="275"/>
      <c r="T131" s="27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T131" s="277" t="s">
        <v>218</v>
      </c>
      <c r="AU131" s="277" t="s">
        <v>83</v>
      </c>
      <c r="AV131" s="16" t="s">
        <v>89</v>
      </c>
      <c r="AW131" s="16" t="s">
        <v>33</v>
      </c>
      <c r="AX131" s="16" t="s">
        <v>76</v>
      </c>
      <c r="AY131" s="277" t="s">
        <v>207</v>
      </c>
    </row>
    <row r="132" s="12" customFormat="1" ht="20.88" customHeight="1">
      <c r="A132" s="12"/>
      <c r="B132" s="201"/>
      <c r="C132" s="202"/>
      <c r="D132" s="203" t="s">
        <v>70</v>
      </c>
      <c r="E132" s="215" t="s">
        <v>603</v>
      </c>
      <c r="F132" s="215" t="s">
        <v>1519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SUM(P133:P134)</f>
        <v>0</v>
      </c>
      <c r="Q132" s="209"/>
      <c r="R132" s="210">
        <f>SUM(R133:R134)</f>
        <v>0</v>
      </c>
      <c r="S132" s="209"/>
      <c r="T132" s="211">
        <f>SUM(T133:T134)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76</v>
      </c>
      <c r="AT132" s="213" t="s">
        <v>70</v>
      </c>
      <c r="AU132" s="213" t="s">
        <v>80</v>
      </c>
      <c r="AY132" s="212" t="s">
        <v>207</v>
      </c>
      <c r="BK132" s="214">
        <f>SUM(BK133:BK134)</f>
        <v>0</v>
      </c>
    </row>
    <row r="133" s="2" customFormat="1" ht="33" customHeight="1">
      <c r="A133" s="42"/>
      <c r="B133" s="43"/>
      <c r="C133" s="217" t="s">
        <v>291</v>
      </c>
      <c r="D133" s="217" t="s">
        <v>211</v>
      </c>
      <c r="E133" s="218" t="s">
        <v>606</v>
      </c>
      <c r="F133" s="219" t="s">
        <v>607</v>
      </c>
      <c r="G133" s="220" t="s">
        <v>516</v>
      </c>
      <c r="H133" s="221">
        <v>0.14999999999999999</v>
      </c>
      <c r="I133" s="222"/>
      <c r="J133" s="221">
        <f>ROUND(I133*H133,2)</f>
        <v>0</v>
      </c>
      <c r="K133" s="219" t="s">
        <v>214</v>
      </c>
      <c r="L133" s="48"/>
      <c r="M133" s="223" t="s">
        <v>18</v>
      </c>
      <c r="N133" s="224" t="s">
        <v>42</v>
      </c>
      <c r="O133" s="88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R133" s="227" t="s">
        <v>89</v>
      </c>
      <c r="AT133" s="227" t="s">
        <v>211</v>
      </c>
      <c r="AU133" s="227" t="s">
        <v>83</v>
      </c>
      <c r="AY133" s="21" t="s">
        <v>207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1" t="s">
        <v>76</v>
      </c>
      <c r="BK133" s="228">
        <f>ROUND(I133*H133,2)</f>
        <v>0</v>
      </c>
      <c r="BL133" s="21" t="s">
        <v>89</v>
      </c>
      <c r="BM133" s="227" t="s">
        <v>4370</v>
      </c>
    </row>
    <row r="134" s="2" customFormat="1">
      <c r="A134" s="42"/>
      <c r="B134" s="43"/>
      <c r="C134" s="44"/>
      <c r="D134" s="229" t="s">
        <v>216</v>
      </c>
      <c r="E134" s="44"/>
      <c r="F134" s="230" t="s">
        <v>609</v>
      </c>
      <c r="G134" s="44"/>
      <c r="H134" s="44"/>
      <c r="I134" s="231"/>
      <c r="J134" s="44"/>
      <c r="K134" s="44"/>
      <c r="L134" s="48"/>
      <c r="M134" s="232"/>
      <c r="N134" s="233"/>
      <c r="O134" s="88"/>
      <c r="P134" s="88"/>
      <c r="Q134" s="88"/>
      <c r="R134" s="88"/>
      <c r="S134" s="88"/>
      <c r="T134" s="89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T134" s="21" t="s">
        <v>216</v>
      </c>
      <c r="AU134" s="21" t="s">
        <v>83</v>
      </c>
    </row>
    <row r="135" s="12" customFormat="1" ht="25.92" customHeight="1">
      <c r="A135" s="12"/>
      <c r="B135" s="201"/>
      <c r="C135" s="202"/>
      <c r="D135" s="203" t="s">
        <v>70</v>
      </c>
      <c r="E135" s="204" t="s">
        <v>610</v>
      </c>
      <c r="F135" s="204" t="s">
        <v>1527</v>
      </c>
      <c r="G135" s="202"/>
      <c r="H135" s="202"/>
      <c r="I135" s="205"/>
      <c r="J135" s="206">
        <f>BK135</f>
        <v>0</v>
      </c>
      <c r="K135" s="202"/>
      <c r="L135" s="207"/>
      <c r="M135" s="208"/>
      <c r="N135" s="209"/>
      <c r="O135" s="209"/>
      <c r="P135" s="210">
        <f>SUM(P136:P176)</f>
        <v>0</v>
      </c>
      <c r="Q135" s="209"/>
      <c r="R135" s="210">
        <f>SUM(R136:R176)</f>
        <v>0</v>
      </c>
      <c r="S135" s="209"/>
      <c r="T135" s="211">
        <f>SUM(T136:T176)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2" t="s">
        <v>80</v>
      </c>
      <c r="AT135" s="213" t="s">
        <v>70</v>
      </c>
      <c r="AU135" s="213" t="s">
        <v>71</v>
      </c>
      <c r="AY135" s="212" t="s">
        <v>207</v>
      </c>
      <c r="BK135" s="214">
        <f>SUM(BK136:BK176)</f>
        <v>0</v>
      </c>
    </row>
    <row r="136" s="2" customFormat="1" ht="21.75" customHeight="1">
      <c r="A136" s="42"/>
      <c r="B136" s="43"/>
      <c r="C136" s="217" t="s">
        <v>297</v>
      </c>
      <c r="D136" s="217" t="s">
        <v>211</v>
      </c>
      <c r="E136" s="218" t="s">
        <v>4060</v>
      </c>
      <c r="F136" s="219" t="s">
        <v>4061</v>
      </c>
      <c r="G136" s="220" t="s">
        <v>317</v>
      </c>
      <c r="H136" s="221">
        <v>5</v>
      </c>
      <c r="I136" s="222"/>
      <c r="J136" s="221">
        <f>ROUND(I136*H136,2)</f>
        <v>0</v>
      </c>
      <c r="K136" s="219" t="s">
        <v>18</v>
      </c>
      <c r="L136" s="48"/>
      <c r="M136" s="223" t="s">
        <v>18</v>
      </c>
      <c r="N136" s="224" t="s">
        <v>42</v>
      </c>
      <c r="O136" s="88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R136" s="227" t="s">
        <v>327</v>
      </c>
      <c r="AT136" s="227" t="s">
        <v>211</v>
      </c>
      <c r="AU136" s="227" t="s">
        <v>76</v>
      </c>
      <c r="AY136" s="21" t="s">
        <v>207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1" t="s">
        <v>76</v>
      </c>
      <c r="BK136" s="228">
        <f>ROUND(I136*H136,2)</f>
        <v>0</v>
      </c>
      <c r="BL136" s="21" t="s">
        <v>327</v>
      </c>
      <c r="BM136" s="227" t="s">
        <v>4371</v>
      </c>
    </row>
    <row r="137" s="2" customFormat="1" ht="21.75" customHeight="1">
      <c r="A137" s="42"/>
      <c r="B137" s="43"/>
      <c r="C137" s="283" t="s">
        <v>8</v>
      </c>
      <c r="D137" s="283" t="s">
        <v>1282</v>
      </c>
      <c r="E137" s="284" t="s">
        <v>4062</v>
      </c>
      <c r="F137" s="285" t="s">
        <v>4061</v>
      </c>
      <c r="G137" s="286" t="s">
        <v>317</v>
      </c>
      <c r="H137" s="287">
        <v>5</v>
      </c>
      <c r="I137" s="288"/>
      <c r="J137" s="287">
        <f>ROUND(I137*H137,2)</f>
        <v>0</v>
      </c>
      <c r="K137" s="285" t="s">
        <v>18</v>
      </c>
      <c r="L137" s="289"/>
      <c r="M137" s="290" t="s">
        <v>18</v>
      </c>
      <c r="N137" s="291" t="s">
        <v>42</v>
      </c>
      <c r="O137" s="88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R137" s="227" t="s">
        <v>513</v>
      </c>
      <c r="AT137" s="227" t="s">
        <v>1282</v>
      </c>
      <c r="AU137" s="227" t="s">
        <v>76</v>
      </c>
      <c r="AY137" s="21" t="s">
        <v>207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1" t="s">
        <v>76</v>
      </c>
      <c r="BK137" s="228">
        <f>ROUND(I137*H137,2)</f>
        <v>0</v>
      </c>
      <c r="BL137" s="21" t="s">
        <v>327</v>
      </c>
      <c r="BM137" s="227" t="s">
        <v>4372</v>
      </c>
    </row>
    <row r="138" s="2" customFormat="1" ht="16.5" customHeight="1">
      <c r="A138" s="42"/>
      <c r="B138" s="43"/>
      <c r="C138" s="217" t="s">
        <v>309</v>
      </c>
      <c r="D138" s="217" t="s">
        <v>211</v>
      </c>
      <c r="E138" s="218" t="s">
        <v>4063</v>
      </c>
      <c r="F138" s="219" t="s">
        <v>4064</v>
      </c>
      <c r="G138" s="220" t="s">
        <v>1795</v>
      </c>
      <c r="H138" s="221">
        <v>2</v>
      </c>
      <c r="I138" s="222"/>
      <c r="J138" s="221">
        <f>ROUND(I138*H138,2)</f>
        <v>0</v>
      </c>
      <c r="K138" s="219" t="s">
        <v>18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327</v>
      </c>
      <c r="AT138" s="227" t="s">
        <v>211</v>
      </c>
      <c r="AU138" s="227" t="s">
        <v>76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327</v>
      </c>
      <c r="BM138" s="227" t="s">
        <v>4373</v>
      </c>
    </row>
    <row r="139" s="2" customFormat="1" ht="16.5" customHeight="1">
      <c r="A139" s="42"/>
      <c r="B139" s="43"/>
      <c r="C139" s="217" t="s">
        <v>314</v>
      </c>
      <c r="D139" s="217" t="s">
        <v>211</v>
      </c>
      <c r="E139" s="218" t="s">
        <v>4082</v>
      </c>
      <c r="F139" s="219" t="s">
        <v>4083</v>
      </c>
      <c r="G139" s="220" t="s">
        <v>317</v>
      </c>
      <c r="H139" s="221">
        <v>30</v>
      </c>
      <c r="I139" s="222"/>
      <c r="J139" s="221">
        <f>ROUND(I139*H139,2)</f>
        <v>0</v>
      </c>
      <c r="K139" s="219" t="s">
        <v>18</v>
      </c>
      <c r="L139" s="48"/>
      <c r="M139" s="223" t="s">
        <v>18</v>
      </c>
      <c r="N139" s="224" t="s">
        <v>42</v>
      </c>
      <c r="O139" s="88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327</v>
      </c>
      <c r="AT139" s="227" t="s">
        <v>211</v>
      </c>
      <c r="AU139" s="227" t="s">
        <v>76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327</v>
      </c>
      <c r="BM139" s="227" t="s">
        <v>4374</v>
      </c>
    </row>
    <row r="140" s="2" customFormat="1" ht="16.5" customHeight="1">
      <c r="A140" s="42"/>
      <c r="B140" s="43"/>
      <c r="C140" s="283" t="s">
        <v>320</v>
      </c>
      <c r="D140" s="283" t="s">
        <v>1282</v>
      </c>
      <c r="E140" s="284" t="s">
        <v>4084</v>
      </c>
      <c r="F140" s="285" t="s">
        <v>4083</v>
      </c>
      <c r="G140" s="286" t="s">
        <v>317</v>
      </c>
      <c r="H140" s="287">
        <v>30</v>
      </c>
      <c r="I140" s="288"/>
      <c r="J140" s="287">
        <f>ROUND(I140*H140,2)</f>
        <v>0</v>
      </c>
      <c r="K140" s="285" t="s">
        <v>18</v>
      </c>
      <c r="L140" s="289"/>
      <c r="M140" s="290" t="s">
        <v>18</v>
      </c>
      <c r="N140" s="291" t="s">
        <v>42</v>
      </c>
      <c r="O140" s="88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R140" s="227" t="s">
        <v>513</v>
      </c>
      <c r="AT140" s="227" t="s">
        <v>1282</v>
      </c>
      <c r="AU140" s="227" t="s">
        <v>76</v>
      </c>
      <c r="AY140" s="21" t="s">
        <v>207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1" t="s">
        <v>76</v>
      </c>
      <c r="BK140" s="228">
        <f>ROUND(I140*H140,2)</f>
        <v>0</v>
      </c>
      <c r="BL140" s="21" t="s">
        <v>327</v>
      </c>
      <c r="BM140" s="227" t="s">
        <v>4375</v>
      </c>
    </row>
    <row r="141" s="2" customFormat="1" ht="16.5" customHeight="1">
      <c r="A141" s="42"/>
      <c r="B141" s="43"/>
      <c r="C141" s="217" t="s">
        <v>327</v>
      </c>
      <c r="D141" s="217" t="s">
        <v>211</v>
      </c>
      <c r="E141" s="218" t="s">
        <v>4376</v>
      </c>
      <c r="F141" s="219" t="s">
        <v>4377</v>
      </c>
      <c r="G141" s="220" t="s">
        <v>317</v>
      </c>
      <c r="H141" s="221">
        <v>250</v>
      </c>
      <c r="I141" s="222"/>
      <c r="J141" s="221">
        <f>ROUND(I141*H141,2)</f>
        <v>0</v>
      </c>
      <c r="K141" s="219" t="s">
        <v>18</v>
      </c>
      <c r="L141" s="48"/>
      <c r="M141" s="223" t="s">
        <v>18</v>
      </c>
      <c r="N141" s="224" t="s">
        <v>42</v>
      </c>
      <c r="O141" s="88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R141" s="227" t="s">
        <v>327</v>
      </c>
      <c r="AT141" s="227" t="s">
        <v>211</v>
      </c>
      <c r="AU141" s="227" t="s">
        <v>76</v>
      </c>
      <c r="AY141" s="21" t="s">
        <v>207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1" t="s">
        <v>76</v>
      </c>
      <c r="BK141" s="228">
        <f>ROUND(I141*H141,2)</f>
        <v>0</v>
      </c>
      <c r="BL141" s="21" t="s">
        <v>327</v>
      </c>
      <c r="BM141" s="227" t="s">
        <v>4378</v>
      </c>
    </row>
    <row r="142" s="2" customFormat="1" ht="16.5" customHeight="1">
      <c r="A142" s="42"/>
      <c r="B142" s="43"/>
      <c r="C142" s="283" t="s">
        <v>340</v>
      </c>
      <c r="D142" s="283" t="s">
        <v>1282</v>
      </c>
      <c r="E142" s="284" t="s">
        <v>4379</v>
      </c>
      <c r="F142" s="285" t="s">
        <v>4377</v>
      </c>
      <c r="G142" s="286" t="s">
        <v>317</v>
      </c>
      <c r="H142" s="287">
        <v>250</v>
      </c>
      <c r="I142" s="288"/>
      <c r="J142" s="287">
        <f>ROUND(I142*H142,2)</f>
        <v>0</v>
      </c>
      <c r="K142" s="285" t="s">
        <v>18</v>
      </c>
      <c r="L142" s="289"/>
      <c r="M142" s="290" t="s">
        <v>18</v>
      </c>
      <c r="N142" s="291" t="s">
        <v>42</v>
      </c>
      <c r="O142" s="88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513</v>
      </c>
      <c r="AT142" s="227" t="s">
        <v>1282</v>
      </c>
      <c r="AU142" s="227" t="s">
        <v>76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4380</v>
      </c>
    </row>
    <row r="143" s="2" customFormat="1" ht="16.5" customHeight="1">
      <c r="A143" s="42"/>
      <c r="B143" s="43"/>
      <c r="C143" s="217" t="s">
        <v>347</v>
      </c>
      <c r="D143" s="217" t="s">
        <v>211</v>
      </c>
      <c r="E143" s="218" t="s">
        <v>4172</v>
      </c>
      <c r="F143" s="219" t="s">
        <v>4381</v>
      </c>
      <c r="G143" s="220" t="s">
        <v>1795</v>
      </c>
      <c r="H143" s="221">
        <v>6</v>
      </c>
      <c r="I143" s="222"/>
      <c r="J143" s="221">
        <f>ROUND(I143*H143,2)</f>
        <v>0</v>
      </c>
      <c r="K143" s="219" t="s">
        <v>18</v>
      </c>
      <c r="L143" s="48"/>
      <c r="M143" s="223" t="s">
        <v>18</v>
      </c>
      <c r="N143" s="224" t="s">
        <v>42</v>
      </c>
      <c r="O143" s="88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R143" s="227" t="s">
        <v>327</v>
      </c>
      <c r="AT143" s="227" t="s">
        <v>211</v>
      </c>
      <c r="AU143" s="227" t="s">
        <v>76</v>
      </c>
      <c r="AY143" s="21" t="s">
        <v>207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1" t="s">
        <v>76</v>
      </c>
      <c r="BK143" s="228">
        <f>ROUND(I143*H143,2)</f>
        <v>0</v>
      </c>
      <c r="BL143" s="21" t="s">
        <v>327</v>
      </c>
      <c r="BM143" s="227" t="s">
        <v>4382</v>
      </c>
    </row>
    <row r="144" s="2" customFormat="1">
      <c r="A144" s="42"/>
      <c r="B144" s="43"/>
      <c r="C144" s="44"/>
      <c r="D144" s="236" t="s">
        <v>653</v>
      </c>
      <c r="E144" s="44"/>
      <c r="F144" s="278" t="s">
        <v>4383</v>
      </c>
      <c r="G144" s="44"/>
      <c r="H144" s="44"/>
      <c r="I144" s="231"/>
      <c r="J144" s="44"/>
      <c r="K144" s="44"/>
      <c r="L144" s="48"/>
      <c r="M144" s="232"/>
      <c r="N144" s="233"/>
      <c r="O144" s="88"/>
      <c r="P144" s="88"/>
      <c r="Q144" s="88"/>
      <c r="R144" s="88"/>
      <c r="S144" s="88"/>
      <c r="T144" s="89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T144" s="21" t="s">
        <v>653</v>
      </c>
      <c r="AU144" s="21" t="s">
        <v>76</v>
      </c>
    </row>
    <row r="145" s="14" customFormat="1">
      <c r="A145" s="14"/>
      <c r="B145" s="245"/>
      <c r="C145" s="246"/>
      <c r="D145" s="236" t="s">
        <v>218</v>
      </c>
      <c r="E145" s="247" t="s">
        <v>18</v>
      </c>
      <c r="F145" s="248" t="s">
        <v>103</v>
      </c>
      <c r="G145" s="246"/>
      <c r="H145" s="249">
        <v>6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218</v>
      </c>
      <c r="AU145" s="255" t="s">
        <v>76</v>
      </c>
      <c r="AV145" s="14" t="s">
        <v>80</v>
      </c>
      <c r="AW145" s="14" t="s">
        <v>33</v>
      </c>
      <c r="AX145" s="14" t="s">
        <v>76</v>
      </c>
      <c r="AY145" s="255" t="s">
        <v>207</v>
      </c>
    </row>
    <row r="146" s="2" customFormat="1" ht="24.15" customHeight="1">
      <c r="A146" s="42"/>
      <c r="B146" s="43"/>
      <c r="C146" s="217" t="s">
        <v>360</v>
      </c>
      <c r="D146" s="217" t="s">
        <v>211</v>
      </c>
      <c r="E146" s="218" t="s">
        <v>4384</v>
      </c>
      <c r="F146" s="219" t="s">
        <v>4385</v>
      </c>
      <c r="G146" s="220" t="s">
        <v>1795</v>
      </c>
      <c r="H146" s="221">
        <v>1</v>
      </c>
      <c r="I146" s="222"/>
      <c r="J146" s="221">
        <f>ROUND(I146*H146,2)</f>
        <v>0</v>
      </c>
      <c r="K146" s="219" t="s">
        <v>18</v>
      </c>
      <c r="L146" s="48"/>
      <c r="M146" s="223" t="s">
        <v>18</v>
      </c>
      <c r="N146" s="224" t="s">
        <v>42</v>
      </c>
      <c r="O146" s="88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R146" s="227" t="s">
        <v>327</v>
      </c>
      <c r="AT146" s="227" t="s">
        <v>211</v>
      </c>
      <c r="AU146" s="227" t="s">
        <v>76</v>
      </c>
      <c r="AY146" s="21" t="s">
        <v>207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1" t="s">
        <v>76</v>
      </c>
      <c r="BK146" s="228">
        <f>ROUND(I146*H146,2)</f>
        <v>0</v>
      </c>
      <c r="BL146" s="21" t="s">
        <v>327</v>
      </c>
      <c r="BM146" s="227" t="s">
        <v>4386</v>
      </c>
    </row>
    <row r="147" s="2" customFormat="1">
      <c r="A147" s="42"/>
      <c r="B147" s="43"/>
      <c r="C147" s="44"/>
      <c r="D147" s="236" t="s">
        <v>653</v>
      </c>
      <c r="E147" s="44"/>
      <c r="F147" s="278" t="s">
        <v>4306</v>
      </c>
      <c r="G147" s="44"/>
      <c r="H147" s="44"/>
      <c r="I147" s="231"/>
      <c r="J147" s="44"/>
      <c r="K147" s="44"/>
      <c r="L147" s="48"/>
      <c r="M147" s="232"/>
      <c r="N147" s="233"/>
      <c r="O147" s="88"/>
      <c r="P147" s="88"/>
      <c r="Q147" s="88"/>
      <c r="R147" s="88"/>
      <c r="S147" s="88"/>
      <c r="T147" s="89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T147" s="21" t="s">
        <v>653</v>
      </c>
      <c r="AU147" s="21" t="s">
        <v>76</v>
      </c>
    </row>
    <row r="148" s="14" customFormat="1">
      <c r="A148" s="14"/>
      <c r="B148" s="245"/>
      <c r="C148" s="246"/>
      <c r="D148" s="236" t="s">
        <v>218</v>
      </c>
      <c r="E148" s="247" t="s">
        <v>18</v>
      </c>
      <c r="F148" s="248" t="s">
        <v>76</v>
      </c>
      <c r="G148" s="246"/>
      <c r="H148" s="249">
        <v>1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218</v>
      </c>
      <c r="AU148" s="255" t="s">
        <v>76</v>
      </c>
      <c r="AV148" s="14" t="s">
        <v>80</v>
      </c>
      <c r="AW148" s="14" t="s">
        <v>33</v>
      </c>
      <c r="AX148" s="14" t="s">
        <v>76</v>
      </c>
      <c r="AY148" s="255" t="s">
        <v>207</v>
      </c>
    </row>
    <row r="149" s="2" customFormat="1" ht="24.15" customHeight="1">
      <c r="A149" s="42"/>
      <c r="B149" s="43"/>
      <c r="C149" s="283" t="s">
        <v>370</v>
      </c>
      <c r="D149" s="283" t="s">
        <v>1282</v>
      </c>
      <c r="E149" s="284" t="s">
        <v>4387</v>
      </c>
      <c r="F149" s="285" t="s">
        <v>4388</v>
      </c>
      <c r="G149" s="286" t="s">
        <v>1795</v>
      </c>
      <c r="H149" s="287">
        <v>1</v>
      </c>
      <c r="I149" s="288"/>
      <c r="J149" s="287">
        <f>ROUND(I149*H149,2)</f>
        <v>0</v>
      </c>
      <c r="K149" s="285" t="s">
        <v>18</v>
      </c>
      <c r="L149" s="289"/>
      <c r="M149" s="290" t="s">
        <v>18</v>
      </c>
      <c r="N149" s="291" t="s">
        <v>42</v>
      </c>
      <c r="O149" s="88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R149" s="227" t="s">
        <v>513</v>
      </c>
      <c r="AT149" s="227" t="s">
        <v>1282</v>
      </c>
      <c r="AU149" s="227" t="s">
        <v>76</v>
      </c>
      <c r="AY149" s="21" t="s">
        <v>207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1" t="s">
        <v>76</v>
      </c>
      <c r="BK149" s="228">
        <f>ROUND(I149*H149,2)</f>
        <v>0</v>
      </c>
      <c r="BL149" s="21" t="s">
        <v>327</v>
      </c>
      <c r="BM149" s="227" t="s">
        <v>4389</v>
      </c>
    </row>
    <row r="150" s="2" customFormat="1">
      <c r="A150" s="42"/>
      <c r="B150" s="43"/>
      <c r="C150" s="44"/>
      <c r="D150" s="236" t="s">
        <v>653</v>
      </c>
      <c r="E150" s="44"/>
      <c r="F150" s="278" t="s">
        <v>4390</v>
      </c>
      <c r="G150" s="44"/>
      <c r="H150" s="44"/>
      <c r="I150" s="231"/>
      <c r="J150" s="44"/>
      <c r="K150" s="44"/>
      <c r="L150" s="48"/>
      <c r="M150" s="232"/>
      <c r="N150" s="233"/>
      <c r="O150" s="88"/>
      <c r="P150" s="88"/>
      <c r="Q150" s="88"/>
      <c r="R150" s="88"/>
      <c r="S150" s="88"/>
      <c r="T150" s="89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T150" s="21" t="s">
        <v>653</v>
      </c>
      <c r="AU150" s="21" t="s">
        <v>76</v>
      </c>
    </row>
    <row r="151" s="14" customFormat="1">
      <c r="A151" s="14"/>
      <c r="B151" s="245"/>
      <c r="C151" s="246"/>
      <c r="D151" s="236" t="s">
        <v>218</v>
      </c>
      <c r="E151" s="247" t="s">
        <v>18</v>
      </c>
      <c r="F151" s="248" t="s">
        <v>76</v>
      </c>
      <c r="G151" s="246"/>
      <c r="H151" s="249">
        <v>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218</v>
      </c>
      <c r="AU151" s="255" t="s">
        <v>76</v>
      </c>
      <c r="AV151" s="14" t="s">
        <v>80</v>
      </c>
      <c r="AW151" s="14" t="s">
        <v>33</v>
      </c>
      <c r="AX151" s="14" t="s">
        <v>76</v>
      </c>
      <c r="AY151" s="255" t="s">
        <v>207</v>
      </c>
    </row>
    <row r="152" s="2" customFormat="1" ht="24.15" customHeight="1">
      <c r="A152" s="42"/>
      <c r="B152" s="43"/>
      <c r="C152" s="217" t="s">
        <v>7</v>
      </c>
      <c r="D152" s="217" t="s">
        <v>211</v>
      </c>
      <c r="E152" s="218" t="s">
        <v>4391</v>
      </c>
      <c r="F152" s="219" t="s">
        <v>4392</v>
      </c>
      <c r="G152" s="220" t="s">
        <v>1795</v>
      </c>
      <c r="H152" s="221">
        <v>2</v>
      </c>
      <c r="I152" s="222"/>
      <c r="J152" s="221">
        <f>ROUND(I152*H152,2)</f>
        <v>0</v>
      </c>
      <c r="K152" s="219" t="s">
        <v>18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327</v>
      </c>
      <c r="AT152" s="227" t="s">
        <v>211</v>
      </c>
      <c r="AU152" s="227" t="s">
        <v>76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327</v>
      </c>
      <c r="BM152" s="227" t="s">
        <v>4393</v>
      </c>
    </row>
    <row r="153" s="2" customFormat="1">
      <c r="A153" s="42"/>
      <c r="B153" s="43"/>
      <c r="C153" s="44"/>
      <c r="D153" s="236" t="s">
        <v>653</v>
      </c>
      <c r="E153" s="44"/>
      <c r="F153" s="278" t="s">
        <v>4306</v>
      </c>
      <c r="G153" s="44"/>
      <c r="H153" s="44"/>
      <c r="I153" s="231"/>
      <c r="J153" s="44"/>
      <c r="K153" s="44"/>
      <c r="L153" s="48"/>
      <c r="M153" s="232"/>
      <c r="N153" s="233"/>
      <c r="O153" s="88"/>
      <c r="P153" s="88"/>
      <c r="Q153" s="88"/>
      <c r="R153" s="88"/>
      <c r="S153" s="88"/>
      <c r="T153" s="89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T153" s="21" t="s">
        <v>653</v>
      </c>
      <c r="AU153" s="21" t="s">
        <v>76</v>
      </c>
    </row>
    <row r="154" s="14" customFormat="1">
      <c r="A154" s="14"/>
      <c r="B154" s="245"/>
      <c r="C154" s="246"/>
      <c r="D154" s="236" t="s">
        <v>218</v>
      </c>
      <c r="E154" s="247" t="s">
        <v>18</v>
      </c>
      <c r="F154" s="248" t="s">
        <v>80</v>
      </c>
      <c r="G154" s="246"/>
      <c r="H154" s="249">
        <v>2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218</v>
      </c>
      <c r="AU154" s="255" t="s">
        <v>76</v>
      </c>
      <c r="AV154" s="14" t="s">
        <v>80</v>
      </c>
      <c r="AW154" s="14" t="s">
        <v>33</v>
      </c>
      <c r="AX154" s="14" t="s">
        <v>76</v>
      </c>
      <c r="AY154" s="255" t="s">
        <v>207</v>
      </c>
    </row>
    <row r="155" s="2" customFormat="1" ht="24.15" customHeight="1">
      <c r="A155" s="42"/>
      <c r="B155" s="43"/>
      <c r="C155" s="283" t="s">
        <v>390</v>
      </c>
      <c r="D155" s="283" t="s">
        <v>1282</v>
      </c>
      <c r="E155" s="284" t="s">
        <v>4394</v>
      </c>
      <c r="F155" s="285" t="s">
        <v>4392</v>
      </c>
      <c r="G155" s="286" t="s">
        <v>1795</v>
      </c>
      <c r="H155" s="287">
        <v>2</v>
      </c>
      <c r="I155" s="288"/>
      <c r="J155" s="287">
        <f>ROUND(I155*H155,2)</f>
        <v>0</v>
      </c>
      <c r="K155" s="285" t="s">
        <v>18</v>
      </c>
      <c r="L155" s="289"/>
      <c r="M155" s="290" t="s">
        <v>18</v>
      </c>
      <c r="N155" s="291" t="s">
        <v>42</v>
      </c>
      <c r="O155" s="88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R155" s="227" t="s">
        <v>513</v>
      </c>
      <c r="AT155" s="227" t="s">
        <v>1282</v>
      </c>
      <c r="AU155" s="227" t="s">
        <v>76</v>
      </c>
      <c r="AY155" s="21" t="s">
        <v>207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1" t="s">
        <v>76</v>
      </c>
      <c r="BK155" s="228">
        <f>ROUND(I155*H155,2)</f>
        <v>0</v>
      </c>
      <c r="BL155" s="21" t="s">
        <v>327</v>
      </c>
      <c r="BM155" s="227" t="s">
        <v>4395</v>
      </c>
    </row>
    <row r="156" s="2" customFormat="1">
      <c r="A156" s="42"/>
      <c r="B156" s="43"/>
      <c r="C156" s="44"/>
      <c r="D156" s="236" t="s">
        <v>653</v>
      </c>
      <c r="E156" s="44"/>
      <c r="F156" s="278" t="s">
        <v>4390</v>
      </c>
      <c r="G156" s="44"/>
      <c r="H156" s="44"/>
      <c r="I156" s="231"/>
      <c r="J156" s="44"/>
      <c r="K156" s="44"/>
      <c r="L156" s="48"/>
      <c r="M156" s="232"/>
      <c r="N156" s="233"/>
      <c r="O156" s="88"/>
      <c r="P156" s="88"/>
      <c r="Q156" s="88"/>
      <c r="R156" s="88"/>
      <c r="S156" s="88"/>
      <c r="T156" s="89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T156" s="21" t="s">
        <v>653</v>
      </c>
      <c r="AU156" s="21" t="s">
        <v>76</v>
      </c>
    </row>
    <row r="157" s="14" customFormat="1">
      <c r="A157" s="14"/>
      <c r="B157" s="245"/>
      <c r="C157" s="246"/>
      <c r="D157" s="236" t="s">
        <v>218</v>
      </c>
      <c r="E157" s="247" t="s">
        <v>18</v>
      </c>
      <c r="F157" s="248" t="s">
        <v>80</v>
      </c>
      <c r="G157" s="246"/>
      <c r="H157" s="249">
        <v>2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218</v>
      </c>
      <c r="AU157" s="255" t="s">
        <v>76</v>
      </c>
      <c r="AV157" s="14" t="s">
        <v>80</v>
      </c>
      <c r="AW157" s="14" t="s">
        <v>33</v>
      </c>
      <c r="AX157" s="14" t="s">
        <v>76</v>
      </c>
      <c r="AY157" s="255" t="s">
        <v>207</v>
      </c>
    </row>
    <row r="158" s="2" customFormat="1" ht="16.5" customHeight="1">
      <c r="A158" s="42"/>
      <c r="B158" s="43"/>
      <c r="C158" s="217" t="s">
        <v>397</v>
      </c>
      <c r="D158" s="217" t="s">
        <v>211</v>
      </c>
      <c r="E158" s="218" t="s">
        <v>4396</v>
      </c>
      <c r="F158" s="219" t="s">
        <v>4397</v>
      </c>
      <c r="G158" s="220" t="s">
        <v>1795</v>
      </c>
      <c r="H158" s="221">
        <v>6</v>
      </c>
      <c r="I158" s="222"/>
      <c r="J158" s="221">
        <f>ROUND(I158*H158,2)</f>
        <v>0</v>
      </c>
      <c r="K158" s="219" t="s">
        <v>18</v>
      </c>
      <c r="L158" s="48"/>
      <c r="M158" s="223" t="s">
        <v>18</v>
      </c>
      <c r="N158" s="224" t="s">
        <v>42</v>
      </c>
      <c r="O158" s="88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R158" s="227" t="s">
        <v>327</v>
      </c>
      <c r="AT158" s="227" t="s">
        <v>211</v>
      </c>
      <c r="AU158" s="227" t="s">
        <v>76</v>
      </c>
      <c r="AY158" s="21" t="s">
        <v>207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1" t="s">
        <v>76</v>
      </c>
      <c r="BK158" s="228">
        <f>ROUND(I158*H158,2)</f>
        <v>0</v>
      </c>
      <c r="BL158" s="21" t="s">
        <v>327</v>
      </c>
      <c r="BM158" s="227" t="s">
        <v>4398</v>
      </c>
    </row>
    <row r="159" s="14" customFormat="1">
      <c r="A159" s="14"/>
      <c r="B159" s="245"/>
      <c r="C159" s="246"/>
      <c r="D159" s="236" t="s">
        <v>218</v>
      </c>
      <c r="E159" s="247" t="s">
        <v>18</v>
      </c>
      <c r="F159" s="248" t="s">
        <v>103</v>
      </c>
      <c r="G159" s="246"/>
      <c r="H159" s="249">
        <v>6</v>
      </c>
      <c r="I159" s="250"/>
      <c r="J159" s="246"/>
      <c r="K159" s="246"/>
      <c r="L159" s="251"/>
      <c r="M159" s="252"/>
      <c r="N159" s="253"/>
      <c r="O159" s="253"/>
      <c r="P159" s="253"/>
      <c r="Q159" s="253"/>
      <c r="R159" s="253"/>
      <c r="S159" s="253"/>
      <c r="T159" s="25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5" t="s">
        <v>218</v>
      </c>
      <c r="AU159" s="255" t="s">
        <v>76</v>
      </c>
      <c r="AV159" s="14" t="s">
        <v>80</v>
      </c>
      <c r="AW159" s="14" t="s">
        <v>33</v>
      </c>
      <c r="AX159" s="14" t="s">
        <v>76</v>
      </c>
      <c r="AY159" s="255" t="s">
        <v>207</v>
      </c>
    </row>
    <row r="160" s="2" customFormat="1" ht="16.5" customHeight="1">
      <c r="A160" s="42"/>
      <c r="B160" s="43"/>
      <c r="C160" s="283" t="s">
        <v>404</v>
      </c>
      <c r="D160" s="283" t="s">
        <v>1282</v>
      </c>
      <c r="E160" s="284" t="s">
        <v>4399</v>
      </c>
      <c r="F160" s="285" t="s">
        <v>4397</v>
      </c>
      <c r="G160" s="286" t="s">
        <v>1795</v>
      </c>
      <c r="H160" s="287">
        <v>6</v>
      </c>
      <c r="I160" s="288"/>
      <c r="J160" s="287">
        <f>ROUND(I160*H160,2)</f>
        <v>0</v>
      </c>
      <c r="K160" s="285" t="s">
        <v>18</v>
      </c>
      <c r="L160" s="289"/>
      <c r="M160" s="290" t="s">
        <v>18</v>
      </c>
      <c r="N160" s="291" t="s">
        <v>42</v>
      </c>
      <c r="O160" s="88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R160" s="227" t="s">
        <v>513</v>
      </c>
      <c r="AT160" s="227" t="s">
        <v>1282</v>
      </c>
      <c r="AU160" s="227" t="s">
        <v>76</v>
      </c>
      <c r="AY160" s="21" t="s">
        <v>207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1" t="s">
        <v>76</v>
      </c>
      <c r="BK160" s="228">
        <f>ROUND(I160*H160,2)</f>
        <v>0</v>
      </c>
      <c r="BL160" s="21" t="s">
        <v>327</v>
      </c>
      <c r="BM160" s="227" t="s">
        <v>4400</v>
      </c>
    </row>
    <row r="161" s="14" customFormat="1">
      <c r="A161" s="14"/>
      <c r="B161" s="245"/>
      <c r="C161" s="246"/>
      <c r="D161" s="236" t="s">
        <v>218</v>
      </c>
      <c r="E161" s="247" t="s">
        <v>18</v>
      </c>
      <c r="F161" s="248" t="s">
        <v>103</v>
      </c>
      <c r="G161" s="246"/>
      <c r="H161" s="249">
        <v>6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218</v>
      </c>
      <c r="AU161" s="255" t="s">
        <v>76</v>
      </c>
      <c r="AV161" s="14" t="s">
        <v>80</v>
      </c>
      <c r="AW161" s="14" t="s">
        <v>33</v>
      </c>
      <c r="AX161" s="14" t="s">
        <v>76</v>
      </c>
      <c r="AY161" s="255" t="s">
        <v>207</v>
      </c>
    </row>
    <row r="162" s="2" customFormat="1" ht="16.5" customHeight="1">
      <c r="A162" s="42"/>
      <c r="B162" s="43"/>
      <c r="C162" s="217" t="s">
        <v>410</v>
      </c>
      <c r="D162" s="217" t="s">
        <v>211</v>
      </c>
      <c r="E162" s="218" t="s">
        <v>4401</v>
      </c>
      <c r="F162" s="219" t="s">
        <v>4402</v>
      </c>
      <c r="G162" s="220" t="s">
        <v>1795</v>
      </c>
      <c r="H162" s="221">
        <v>6</v>
      </c>
      <c r="I162" s="222"/>
      <c r="J162" s="221">
        <f>ROUND(I162*H162,2)</f>
        <v>0</v>
      </c>
      <c r="K162" s="219" t="s">
        <v>18</v>
      </c>
      <c r="L162" s="48"/>
      <c r="M162" s="223" t="s">
        <v>18</v>
      </c>
      <c r="N162" s="224" t="s">
        <v>42</v>
      </c>
      <c r="O162" s="88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327</v>
      </c>
      <c r="AT162" s="227" t="s">
        <v>211</v>
      </c>
      <c r="AU162" s="227" t="s">
        <v>76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327</v>
      </c>
      <c r="BM162" s="227" t="s">
        <v>4403</v>
      </c>
    </row>
    <row r="163" s="2" customFormat="1" ht="16.5" customHeight="1">
      <c r="A163" s="42"/>
      <c r="B163" s="43"/>
      <c r="C163" s="283" t="s">
        <v>417</v>
      </c>
      <c r="D163" s="283" t="s">
        <v>1282</v>
      </c>
      <c r="E163" s="284" t="s">
        <v>4404</v>
      </c>
      <c r="F163" s="285" t="s">
        <v>4402</v>
      </c>
      <c r="G163" s="286" t="s">
        <v>1795</v>
      </c>
      <c r="H163" s="287">
        <v>6</v>
      </c>
      <c r="I163" s="288"/>
      <c r="J163" s="287">
        <f>ROUND(I163*H163,2)</f>
        <v>0</v>
      </c>
      <c r="K163" s="285" t="s">
        <v>18</v>
      </c>
      <c r="L163" s="289"/>
      <c r="M163" s="290" t="s">
        <v>18</v>
      </c>
      <c r="N163" s="291" t="s">
        <v>42</v>
      </c>
      <c r="O163" s="88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R163" s="227" t="s">
        <v>513</v>
      </c>
      <c r="AT163" s="227" t="s">
        <v>1282</v>
      </c>
      <c r="AU163" s="227" t="s">
        <v>76</v>
      </c>
      <c r="AY163" s="21" t="s">
        <v>207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1" t="s">
        <v>76</v>
      </c>
      <c r="BK163" s="228">
        <f>ROUND(I163*H163,2)</f>
        <v>0</v>
      </c>
      <c r="BL163" s="21" t="s">
        <v>327</v>
      </c>
      <c r="BM163" s="227" t="s">
        <v>4405</v>
      </c>
    </row>
    <row r="164" s="2" customFormat="1" ht="16.5" customHeight="1">
      <c r="A164" s="42"/>
      <c r="B164" s="43"/>
      <c r="C164" s="217" t="s">
        <v>425</v>
      </c>
      <c r="D164" s="217" t="s">
        <v>211</v>
      </c>
      <c r="E164" s="218" t="s">
        <v>4088</v>
      </c>
      <c r="F164" s="219" t="s">
        <v>4089</v>
      </c>
      <c r="G164" s="220" t="s">
        <v>317</v>
      </c>
      <c r="H164" s="221">
        <v>60</v>
      </c>
      <c r="I164" s="222"/>
      <c r="J164" s="221">
        <f>ROUND(I164*H164,2)</f>
        <v>0</v>
      </c>
      <c r="K164" s="219" t="s">
        <v>18</v>
      </c>
      <c r="L164" s="48"/>
      <c r="M164" s="223" t="s">
        <v>18</v>
      </c>
      <c r="N164" s="224" t="s">
        <v>42</v>
      </c>
      <c r="O164" s="88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R164" s="227" t="s">
        <v>327</v>
      </c>
      <c r="AT164" s="227" t="s">
        <v>211</v>
      </c>
      <c r="AU164" s="227" t="s">
        <v>76</v>
      </c>
      <c r="AY164" s="21" t="s">
        <v>207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1" t="s">
        <v>76</v>
      </c>
      <c r="BK164" s="228">
        <f>ROUND(I164*H164,2)</f>
        <v>0</v>
      </c>
      <c r="BL164" s="21" t="s">
        <v>327</v>
      </c>
      <c r="BM164" s="227" t="s">
        <v>4406</v>
      </c>
    </row>
    <row r="165" s="2" customFormat="1" ht="16.5" customHeight="1">
      <c r="A165" s="42"/>
      <c r="B165" s="43"/>
      <c r="C165" s="283" t="s">
        <v>431</v>
      </c>
      <c r="D165" s="283" t="s">
        <v>1282</v>
      </c>
      <c r="E165" s="284" t="s">
        <v>4090</v>
      </c>
      <c r="F165" s="285" t="s">
        <v>4089</v>
      </c>
      <c r="G165" s="286" t="s">
        <v>317</v>
      </c>
      <c r="H165" s="287">
        <v>60</v>
      </c>
      <c r="I165" s="288"/>
      <c r="J165" s="287">
        <f>ROUND(I165*H165,2)</f>
        <v>0</v>
      </c>
      <c r="K165" s="285" t="s">
        <v>18</v>
      </c>
      <c r="L165" s="289"/>
      <c r="M165" s="290" t="s">
        <v>18</v>
      </c>
      <c r="N165" s="291" t="s">
        <v>42</v>
      </c>
      <c r="O165" s="88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R165" s="227" t="s">
        <v>513</v>
      </c>
      <c r="AT165" s="227" t="s">
        <v>1282</v>
      </c>
      <c r="AU165" s="227" t="s">
        <v>76</v>
      </c>
      <c r="AY165" s="21" t="s">
        <v>207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1" t="s">
        <v>76</v>
      </c>
      <c r="BK165" s="228">
        <f>ROUND(I165*H165,2)</f>
        <v>0</v>
      </c>
      <c r="BL165" s="21" t="s">
        <v>327</v>
      </c>
      <c r="BM165" s="227" t="s">
        <v>4407</v>
      </c>
    </row>
    <row r="166" s="2" customFormat="1" ht="16.5" customHeight="1">
      <c r="A166" s="42"/>
      <c r="B166" s="43"/>
      <c r="C166" s="217" t="s">
        <v>436</v>
      </c>
      <c r="D166" s="217" t="s">
        <v>211</v>
      </c>
      <c r="E166" s="218" t="s">
        <v>4097</v>
      </c>
      <c r="F166" s="219" t="s">
        <v>4098</v>
      </c>
      <c r="G166" s="220" t="s">
        <v>1795</v>
      </c>
      <c r="H166" s="221">
        <v>125</v>
      </c>
      <c r="I166" s="222"/>
      <c r="J166" s="221">
        <f>ROUND(I166*H166,2)</f>
        <v>0</v>
      </c>
      <c r="K166" s="219" t="s">
        <v>18</v>
      </c>
      <c r="L166" s="48"/>
      <c r="M166" s="223" t="s">
        <v>18</v>
      </c>
      <c r="N166" s="224" t="s">
        <v>42</v>
      </c>
      <c r="O166" s="88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R166" s="227" t="s">
        <v>327</v>
      </c>
      <c r="AT166" s="227" t="s">
        <v>211</v>
      </c>
      <c r="AU166" s="227" t="s">
        <v>76</v>
      </c>
      <c r="AY166" s="21" t="s">
        <v>207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1" t="s">
        <v>76</v>
      </c>
      <c r="BK166" s="228">
        <f>ROUND(I166*H166,2)</f>
        <v>0</v>
      </c>
      <c r="BL166" s="21" t="s">
        <v>327</v>
      </c>
      <c r="BM166" s="227" t="s">
        <v>4408</v>
      </c>
    </row>
    <row r="167" s="2" customFormat="1" ht="16.5" customHeight="1">
      <c r="A167" s="42"/>
      <c r="B167" s="43"/>
      <c r="C167" s="283" t="s">
        <v>499</v>
      </c>
      <c r="D167" s="283" t="s">
        <v>1282</v>
      </c>
      <c r="E167" s="284" t="s">
        <v>4099</v>
      </c>
      <c r="F167" s="285" t="s">
        <v>4098</v>
      </c>
      <c r="G167" s="286" t="s">
        <v>1795</v>
      </c>
      <c r="H167" s="287">
        <v>125</v>
      </c>
      <c r="I167" s="288"/>
      <c r="J167" s="287">
        <f>ROUND(I167*H167,2)</f>
        <v>0</v>
      </c>
      <c r="K167" s="285" t="s">
        <v>18</v>
      </c>
      <c r="L167" s="289"/>
      <c r="M167" s="290" t="s">
        <v>18</v>
      </c>
      <c r="N167" s="291" t="s">
        <v>42</v>
      </c>
      <c r="O167" s="88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R167" s="227" t="s">
        <v>513</v>
      </c>
      <c r="AT167" s="227" t="s">
        <v>1282</v>
      </c>
      <c r="AU167" s="227" t="s">
        <v>76</v>
      </c>
      <c r="AY167" s="21" t="s">
        <v>207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1" t="s">
        <v>76</v>
      </c>
      <c r="BK167" s="228">
        <f>ROUND(I167*H167,2)</f>
        <v>0</v>
      </c>
      <c r="BL167" s="21" t="s">
        <v>327</v>
      </c>
      <c r="BM167" s="227" t="s">
        <v>4409</v>
      </c>
    </row>
    <row r="168" s="2" customFormat="1" ht="16.5" customHeight="1">
      <c r="A168" s="42"/>
      <c r="B168" s="43"/>
      <c r="C168" s="217" t="s">
        <v>504</v>
      </c>
      <c r="D168" s="217" t="s">
        <v>211</v>
      </c>
      <c r="E168" s="218" t="s">
        <v>4052</v>
      </c>
      <c r="F168" s="219" t="s">
        <v>4053</v>
      </c>
      <c r="G168" s="220" t="s">
        <v>1795</v>
      </c>
      <c r="H168" s="221">
        <v>12</v>
      </c>
      <c r="I168" s="222"/>
      <c r="J168" s="221">
        <f>ROUND(I168*H168,2)</f>
        <v>0</v>
      </c>
      <c r="K168" s="219" t="s">
        <v>18</v>
      </c>
      <c r="L168" s="48"/>
      <c r="M168" s="223" t="s">
        <v>18</v>
      </c>
      <c r="N168" s="224" t="s">
        <v>42</v>
      </c>
      <c r="O168" s="88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R168" s="227" t="s">
        <v>327</v>
      </c>
      <c r="AT168" s="227" t="s">
        <v>211</v>
      </c>
      <c r="AU168" s="227" t="s">
        <v>76</v>
      </c>
      <c r="AY168" s="21" t="s">
        <v>207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1" t="s">
        <v>76</v>
      </c>
      <c r="BK168" s="228">
        <f>ROUND(I168*H168,2)</f>
        <v>0</v>
      </c>
      <c r="BL168" s="21" t="s">
        <v>327</v>
      </c>
      <c r="BM168" s="227" t="s">
        <v>4410</v>
      </c>
    </row>
    <row r="169" s="2" customFormat="1" ht="16.5" customHeight="1">
      <c r="A169" s="42"/>
      <c r="B169" s="43"/>
      <c r="C169" s="217" t="s">
        <v>513</v>
      </c>
      <c r="D169" s="217" t="s">
        <v>211</v>
      </c>
      <c r="E169" s="218" t="s">
        <v>4054</v>
      </c>
      <c r="F169" s="219" t="s">
        <v>4055</v>
      </c>
      <c r="G169" s="220" t="s">
        <v>317</v>
      </c>
      <c r="H169" s="221">
        <v>250</v>
      </c>
      <c r="I169" s="222"/>
      <c r="J169" s="221">
        <f>ROUND(I169*H169,2)</f>
        <v>0</v>
      </c>
      <c r="K169" s="219" t="s">
        <v>18</v>
      </c>
      <c r="L169" s="48"/>
      <c r="M169" s="223" t="s">
        <v>18</v>
      </c>
      <c r="N169" s="224" t="s">
        <v>42</v>
      </c>
      <c r="O169" s="88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R169" s="227" t="s">
        <v>327</v>
      </c>
      <c r="AT169" s="227" t="s">
        <v>211</v>
      </c>
      <c r="AU169" s="227" t="s">
        <v>76</v>
      </c>
      <c r="AY169" s="21" t="s">
        <v>207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1" t="s">
        <v>76</v>
      </c>
      <c r="BK169" s="228">
        <f>ROUND(I169*H169,2)</f>
        <v>0</v>
      </c>
      <c r="BL169" s="21" t="s">
        <v>327</v>
      </c>
      <c r="BM169" s="227" t="s">
        <v>4411</v>
      </c>
    </row>
    <row r="170" s="2" customFormat="1" ht="16.5" customHeight="1">
      <c r="A170" s="42"/>
      <c r="B170" s="43"/>
      <c r="C170" s="217" t="s">
        <v>519</v>
      </c>
      <c r="D170" s="217" t="s">
        <v>211</v>
      </c>
      <c r="E170" s="218" t="s">
        <v>4056</v>
      </c>
      <c r="F170" s="219" t="s">
        <v>4057</v>
      </c>
      <c r="G170" s="220" t="s">
        <v>317</v>
      </c>
      <c r="H170" s="221">
        <v>85</v>
      </c>
      <c r="I170" s="222"/>
      <c r="J170" s="221">
        <f>ROUND(I170*H170,2)</f>
        <v>0</v>
      </c>
      <c r="K170" s="219" t="s">
        <v>18</v>
      </c>
      <c r="L170" s="48"/>
      <c r="M170" s="223" t="s">
        <v>18</v>
      </c>
      <c r="N170" s="224" t="s">
        <v>42</v>
      </c>
      <c r="O170" s="88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R170" s="227" t="s">
        <v>327</v>
      </c>
      <c r="AT170" s="227" t="s">
        <v>211</v>
      </c>
      <c r="AU170" s="227" t="s">
        <v>76</v>
      </c>
      <c r="AY170" s="21" t="s">
        <v>207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1" t="s">
        <v>76</v>
      </c>
      <c r="BK170" s="228">
        <f>ROUND(I170*H170,2)</f>
        <v>0</v>
      </c>
      <c r="BL170" s="21" t="s">
        <v>327</v>
      </c>
      <c r="BM170" s="227" t="s">
        <v>4412</v>
      </c>
    </row>
    <row r="171" s="2" customFormat="1" ht="16.5" customHeight="1">
      <c r="A171" s="42"/>
      <c r="B171" s="43"/>
      <c r="C171" s="217" t="s">
        <v>524</v>
      </c>
      <c r="D171" s="217" t="s">
        <v>211</v>
      </c>
      <c r="E171" s="218" t="s">
        <v>4273</v>
      </c>
      <c r="F171" s="219" t="s">
        <v>4274</v>
      </c>
      <c r="G171" s="220" t="s">
        <v>1795</v>
      </c>
      <c r="H171" s="221">
        <v>20</v>
      </c>
      <c r="I171" s="222"/>
      <c r="J171" s="221">
        <f>ROUND(I171*H171,2)</f>
        <v>0</v>
      </c>
      <c r="K171" s="219" t="s">
        <v>18</v>
      </c>
      <c r="L171" s="48"/>
      <c r="M171" s="223" t="s">
        <v>18</v>
      </c>
      <c r="N171" s="224" t="s">
        <v>42</v>
      </c>
      <c r="O171" s="88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R171" s="227" t="s">
        <v>327</v>
      </c>
      <c r="AT171" s="227" t="s">
        <v>211</v>
      </c>
      <c r="AU171" s="227" t="s">
        <v>76</v>
      </c>
      <c r="AY171" s="21" t="s">
        <v>207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1" t="s">
        <v>76</v>
      </c>
      <c r="BK171" s="228">
        <f>ROUND(I171*H171,2)</f>
        <v>0</v>
      </c>
      <c r="BL171" s="21" t="s">
        <v>327</v>
      </c>
      <c r="BM171" s="227" t="s">
        <v>4413</v>
      </c>
    </row>
    <row r="172" s="2" customFormat="1" ht="16.5" customHeight="1">
      <c r="A172" s="42"/>
      <c r="B172" s="43"/>
      <c r="C172" s="217" t="s">
        <v>529</v>
      </c>
      <c r="D172" s="217" t="s">
        <v>211</v>
      </c>
      <c r="E172" s="218" t="s">
        <v>4276</v>
      </c>
      <c r="F172" s="219" t="s">
        <v>4277</v>
      </c>
      <c r="G172" s="220" t="s">
        <v>732</v>
      </c>
      <c r="H172" s="221">
        <v>1</v>
      </c>
      <c r="I172" s="222"/>
      <c r="J172" s="221">
        <f>ROUND(I172*H172,2)</f>
        <v>0</v>
      </c>
      <c r="K172" s="219" t="s">
        <v>18</v>
      </c>
      <c r="L172" s="48"/>
      <c r="M172" s="223" t="s">
        <v>18</v>
      </c>
      <c r="N172" s="224" t="s">
        <v>42</v>
      </c>
      <c r="O172" s="88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R172" s="227" t="s">
        <v>327</v>
      </c>
      <c r="AT172" s="227" t="s">
        <v>211</v>
      </c>
      <c r="AU172" s="227" t="s">
        <v>76</v>
      </c>
      <c r="AY172" s="21" t="s">
        <v>207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1" t="s">
        <v>76</v>
      </c>
      <c r="BK172" s="228">
        <f>ROUND(I172*H172,2)</f>
        <v>0</v>
      </c>
      <c r="BL172" s="21" t="s">
        <v>327</v>
      </c>
      <c r="BM172" s="227" t="s">
        <v>4414</v>
      </c>
    </row>
    <row r="173" s="2" customFormat="1">
      <c r="A173" s="42"/>
      <c r="B173" s="43"/>
      <c r="C173" s="44"/>
      <c r="D173" s="236" t="s">
        <v>653</v>
      </c>
      <c r="E173" s="44"/>
      <c r="F173" s="278" t="s">
        <v>4415</v>
      </c>
      <c r="G173" s="44"/>
      <c r="H173" s="44"/>
      <c r="I173" s="231"/>
      <c r="J173" s="44"/>
      <c r="K173" s="44"/>
      <c r="L173" s="48"/>
      <c r="M173" s="232"/>
      <c r="N173" s="233"/>
      <c r="O173" s="88"/>
      <c r="P173" s="88"/>
      <c r="Q173" s="88"/>
      <c r="R173" s="88"/>
      <c r="S173" s="88"/>
      <c r="T173" s="89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T173" s="21" t="s">
        <v>653</v>
      </c>
      <c r="AU173" s="21" t="s">
        <v>76</v>
      </c>
    </row>
    <row r="174" s="2" customFormat="1" ht="16.5" customHeight="1">
      <c r="A174" s="42"/>
      <c r="B174" s="43"/>
      <c r="C174" s="217" t="s">
        <v>534</v>
      </c>
      <c r="D174" s="217" t="s">
        <v>211</v>
      </c>
      <c r="E174" s="218" t="s">
        <v>4279</v>
      </c>
      <c r="F174" s="219" t="s">
        <v>4280</v>
      </c>
      <c r="G174" s="220" t="s">
        <v>1795</v>
      </c>
      <c r="H174" s="221">
        <v>1</v>
      </c>
      <c r="I174" s="222"/>
      <c r="J174" s="221">
        <f>ROUND(I174*H174,2)</f>
        <v>0</v>
      </c>
      <c r="K174" s="219" t="s">
        <v>18</v>
      </c>
      <c r="L174" s="48"/>
      <c r="M174" s="223" t="s">
        <v>18</v>
      </c>
      <c r="N174" s="224" t="s">
        <v>42</v>
      </c>
      <c r="O174" s="88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R174" s="227" t="s">
        <v>327</v>
      </c>
      <c r="AT174" s="227" t="s">
        <v>211</v>
      </c>
      <c r="AU174" s="227" t="s">
        <v>76</v>
      </c>
      <c r="AY174" s="21" t="s">
        <v>207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1" t="s">
        <v>76</v>
      </c>
      <c r="BK174" s="228">
        <f>ROUND(I174*H174,2)</f>
        <v>0</v>
      </c>
      <c r="BL174" s="21" t="s">
        <v>327</v>
      </c>
      <c r="BM174" s="227" t="s">
        <v>4416</v>
      </c>
    </row>
    <row r="175" s="2" customFormat="1" ht="16.5" customHeight="1">
      <c r="A175" s="42"/>
      <c r="B175" s="43"/>
      <c r="C175" s="217" t="s">
        <v>540</v>
      </c>
      <c r="D175" s="217" t="s">
        <v>211</v>
      </c>
      <c r="E175" s="218" t="s">
        <v>4417</v>
      </c>
      <c r="F175" s="219" t="s">
        <v>4418</v>
      </c>
      <c r="G175" s="220" t="s">
        <v>732</v>
      </c>
      <c r="H175" s="221">
        <v>1</v>
      </c>
      <c r="I175" s="222"/>
      <c r="J175" s="221">
        <f>ROUND(I175*H175,2)</f>
        <v>0</v>
      </c>
      <c r="K175" s="219" t="s">
        <v>18</v>
      </c>
      <c r="L175" s="48"/>
      <c r="M175" s="223" t="s">
        <v>18</v>
      </c>
      <c r="N175" s="224" t="s">
        <v>42</v>
      </c>
      <c r="O175" s="88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R175" s="227" t="s">
        <v>327</v>
      </c>
      <c r="AT175" s="227" t="s">
        <v>211</v>
      </c>
      <c r="AU175" s="227" t="s">
        <v>76</v>
      </c>
      <c r="AY175" s="21" t="s">
        <v>207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21" t="s">
        <v>76</v>
      </c>
      <c r="BK175" s="228">
        <f>ROUND(I175*H175,2)</f>
        <v>0</v>
      </c>
      <c r="BL175" s="21" t="s">
        <v>327</v>
      </c>
      <c r="BM175" s="227" t="s">
        <v>4419</v>
      </c>
    </row>
    <row r="176" s="2" customFormat="1" ht="16.5" customHeight="1">
      <c r="A176" s="42"/>
      <c r="B176" s="43"/>
      <c r="C176" s="217" t="s">
        <v>563</v>
      </c>
      <c r="D176" s="217" t="s">
        <v>211</v>
      </c>
      <c r="E176" s="218" t="s">
        <v>4420</v>
      </c>
      <c r="F176" s="219" t="s">
        <v>4353</v>
      </c>
      <c r="G176" s="220" t="s">
        <v>732</v>
      </c>
      <c r="H176" s="221">
        <v>1</v>
      </c>
      <c r="I176" s="222"/>
      <c r="J176" s="221">
        <f>ROUND(I176*H176,2)</f>
        <v>0</v>
      </c>
      <c r="K176" s="219" t="s">
        <v>18</v>
      </c>
      <c r="L176" s="48"/>
      <c r="M176" s="316" t="s">
        <v>18</v>
      </c>
      <c r="N176" s="317" t="s">
        <v>42</v>
      </c>
      <c r="O176" s="294"/>
      <c r="P176" s="301">
        <f>O176*H176</f>
        <v>0</v>
      </c>
      <c r="Q176" s="301">
        <v>0</v>
      </c>
      <c r="R176" s="301">
        <f>Q176*H176</f>
        <v>0</v>
      </c>
      <c r="S176" s="301">
        <v>0</v>
      </c>
      <c r="T176" s="302">
        <f>S176*H176</f>
        <v>0</v>
      </c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R176" s="227" t="s">
        <v>327</v>
      </c>
      <c r="AT176" s="227" t="s">
        <v>211</v>
      </c>
      <c r="AU176" s="227" t="s">
        <v>76</v>
      </c>
      <c r="AY176" s="21" t="s">
        <v>207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1" t="s">
        <v>76</v>
      </c>
      <c r="BK176" s="228">
        <f>ROUND(I176*H176,2)</f>
        <v>0</v>
      </c>
      <c r="BL176" s="21" t="s">
        <v>327</v>
      </c>
      <c r="BM176" s="227" t="s">
        <v>4421</v>
      </c>
    </row>
    <row r="177" s="2" customFormat="1" ht="6.96" customHeight="1">
      <c r="A177" s="42"/>
      <c r="B177" s="63"/>
      <c r="C177" s="64"/>
      <c r="D177" s="64"/>
      <c r="E177" s="64"/>
      <c r="F177" s="64"/>
      <c r="G177" s="64"/>
      <c r="H177" s="64"/>
      <c r="I177" s="64"/>
      <c r="J177" s="64"/>
      <c r="K177" s="64"/>
      <c r="L177" s="48"/>
      <c r="M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</row>
  </sheetData>
  <sheetProtection sheet="1" autoFilter="0" formatColumns="0" formatRows="0" objects="1" scenarios="1" spinCount="100000" saltValue="zx8/0lSX5sr/eHI9akFSOuDWxYmtCNvMqaYz91zo9REEb2b3FC2xcjVnJAJxbpUWEtme/zEj07fq5UIyZkmRnQ==" hashValue="nEbk9IrEoqGYL+oq1V/aE02WTzaLPa0WgI0KYg+29X3YHCCo12DLIQtqmwybEd/W5ou/YrQwJPUm718chmoVzw==" algorithmName="SHA-512" password="CC35"/>
  <autoFilter ref="C92:K17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8" r:id="rId1" display="https://podminky.urs.cz/item/CS_URS_2025_02/612135101"/>
    <hyperlink ref="F102" r:id="rId2" display="https://podminky.urs.cz/item/CS_URS_2025_02/612325111"/>
    <hyperlink ref="F109" r:id="rId3" display="https://podminky.urs.cz/item/CS_URS_2025_02/977151111"/>
    <hyperlink ref="F113" r:id="rId4" display="https://podminky.urs.cz/item/CS_URS_2025_02/977332121"/>
    <hyperlink ref="F120" r:id="rId5" display="https://podminky.urs.cz/item/CS_URS_2025_02/997013219"/>
    <hyperlink ref="F123" r:id="rId6" display="https://podminky.urs.cz/item/CS_URS_2025_02/997013501"/>
    <hyperlink ref="F125" r:id="rId7" display="https://podminky.urs.cz/item/CS_URS_2025_02/997013509"/>
    <hyperlink ref="F128" r:id="rId8" display="https://podminky.urs.cz/item/CS_URS_2025_02/997013631"/>
    <hyperlink ref="F134" r:id="rId9" display="https://podminky.urs.cz/item/CS_URS_2025_02/9980180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120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4422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ROUND(J94,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ROUND((SUM(BE94:BE152)),  2)</f>
        <v>0</v>
      </c>
      <c r="G35" s="42"/>
      <c r="H35" s="42"/>
      <c r="I35" s="162">
        <v>0.20999999999999999</v>
      </c>
      <c r="J35" s="161">
        <f>ROUND(((SUM(BE94:BE152))*I35),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ROUND((SUM(BF94:BF152)),  2)</f>
        <v>0</v>
      </c>
      <c r="G36" s="42"/>
      <c r="H36" s="42"/>
      <c r="I36" s="162">
        <v>0.12</v>
      </c>
      <c r="J36" s="161">
        <f>ROUND(((SUM(BF94:BF152))*I36),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ROUND((SUM(BG94:BG152)),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ROUND((SUM(BH94:BH152)),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ROUND((SUM(BI94:BI152)),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3 - GSM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J94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992</v>
      </c>
      <c r="E64" s="182"/>
      <c r="F64" s="182"/>
      <c r="G64" s="182"/>
      <c r="H64" s="182"/>
      <c r="I64" s="182"/>
      <c r="J64" s="183">
        <f>J95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168</v>
      </c>
      <c r="E65" s="187"/>
      <c r="F65" s="187"/>
      <c r="G65" s="187"/>
      <c r="H65" s="187"/>
      <c r="I65" s="187"/>
      <c r="J65" s="188">
        <f>J96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169</v>
      </c>
      <c r="E66" s="187"/>
      <c r="F66" s="187"/>
      <c r="G66" s="187"/>
      <c r="H66" s="187"/>
      <c r="I66" s="187"/>
      <c r="J66" s="188">
        <f>J97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1003</v>
      </c>
      <c r="E67" s="187"/>
      <c r="F67" s="187"/>
      <c r="G67" s="187"/>
      <c r="H67" s="187"/>
      <c r="I67" s="187"/>
      <c r="J67" s="188">
        <f>J104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173</v>
      </c>
      <c r="E68" s="187"/>
      <c r="F68" s="187"/>
      <c r="G68" s="187"/>
      <c r="H68" s="187"/>
      <c r="I68" s="187"/>
      <c r="J68" s="188">
        <f>J105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174</v>
      </c>
      <c r="E69" s="187"/>
      <c r="F69" s="187"/>
      <c r="G69" s="187"/>
      <c r="H69" s="187"/>
      <c r="I69" s="187"/>
      <c r="J69" s="188">
        <f>J112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1005</v>
      </c>
      <c r="E70" s="187"/>
      <c r="F70" s="187"/>
      <c r="G70" s="187"/>
      <c r="H70" s="187"/>
      <c r="I70" s="187"/>
      <c r="J70" s="188">
        <f>J128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9"/>
      <c r="C71" s="180"/>
      <c r="D71" s="181" t="s">
        <v>1006</v>
      </c>
      <c r="E71" s="182"/>
      <c r="F71" s="182"/>
      <c r="G71" s="182"/>
      <c r="H71" s="182"/>
      <c r="I71" s="182"/>
      <c r="J71" s="183">
        <f>J131</f>
        <v>0</v>
      </c>
      <c r="K71" s="180"/>
      <c r="L71" s="18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5"/>
      <c r="C72" s="129"/>
      <c r="D72" s="186" t="s">
        <v>182</v>
      </c>
      <c r="E72" s="187"/>
      <c r="F72" s="187"/>
      <c r="G72" s="187"/>
      <c r="H72" s="187"/>
      <c r="I72" s="187"/>
      <c r="J72" s="188">
        <f>J132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42"/>
      <c r="B73" s="43"/>
      <c r="C73" s="44"/>
      <c r="D73" s="44"/>
      <c r="E73" s="44"/>
      <c r="F73" s="44"/>
      <c r="G73" s="44"/>
      <c r="H73" s="44"/>
      <c r="I73" s="44"/>
      <c r="J73" s="44"/>
      <c r="K73" s="4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4" s="2" customFormat="1" ht="6.96" customHeight="1">
      <c r="A74" s="42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8" s="2" customFormat="1" ht="6.96" customHeight="1">
      <c r="A78" s="42"/>
      <c r="B78" s="65"/>
      <c r="C78" s="66"/>
      <c r="D78" s="66"/>
      <c r="E78" s="66"/>
      <c r="F78" s="66"/>
      <c r="G78" s="66"/>
      <c r="H78" s="66"/>
      <c r="I78" s="66"/>
      <c r="J78" s="66"/>
      <c r="K78" s="66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24.96" customHeight="1">
      <c r="A79" s="42"/>
      <c r="B79" s="43"/>
      <c r="C79" s="27" t="s">
        <v>192</v>
      </c>
      <c r="D79" s="44"/>
      <c r="E79" s="44"/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6.96" customHeight="1">
      <c r="A80" s="42"/>
      <c r="B80" s="43"/>
      <c r="C80" s="44"/>
      <c r="D80" s="44"/>
      <c r="E80" s="44"/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12" customHeight="1">
      <c r="A81" s="42"/>
      <c r="B81" s="43"/>
      <c r="C81" s="36" t="s">
        <v>15</v>
      </c>
      <c r="D81" s="44"/>
      <c r="E81" s="44"/>
      <c r="F81" s="44"/>
      <c r="G81" s="44"/>
      <c r="H81" s="44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16.5" customHeight="1">
      <c r="A82" s="42"/>
      <c r="B82" s="43"/>
      <c r="C82" s="44"/>
      <c r="D82" s="44"/>
      <c r="E82" s="174" t="str">
        <f>E7</f>
        <v>Rekonstrukce rehabilitace v 1.PP budovy B v HNSP v Bílině</v>
      </c>
      <c r="F82" s="36"/>
      <c r="G82" s="36"/>
      <c r="H82" s="36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1" customFormat="1" ht="12" customHeight="1">
      <c r="B83" s="25"/>
      <c r="C83" s="36" t="s">
        <v>147</v>
      </c>
      <c r="D83" s="26"/>
      <c r="E83" s="26"/>
      <c r="F83" s="26"/>
      <c r="G83" s="26"/>
      <c r="H83" s="26"/>
      <c r="I83" s="26"/>
      <c r="J83" s="26"/>
      <c r="K83" s="26"/>
      <c r="L83" s="24"/>
    </row>
    <row r="84" s="2" customFormat="1" ht="16.5" customHeight="1">
      <c r="A84" s="42"/>
      <c r="B84" s="43"/>
      <c r="C84" s="44"/>
      <c r="D84" s="44"/>
      <c r="E84" s="174" t="s">
        <v>3593</v>
      </c>
      <c r="F84" s="44"/>
      <c r="G84" s="44"/>
      <c r="H84" s="44"/>
      <c r="I84" s="44"/>
      <c r="J84" s="44"/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2" customHeight="1">
      <c r="A85" s="42"/>
      <c r="B85" s="43"/>
      <c r="C85" s="36" t="s">
        <v>2408</v>
      </c>
      <c r="D85" s="44"/>
      <c r="E85" s="44"/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2" customFormat="1" ht="16.5" customHeight="1">
      <c r="A86" s="42"/>
      <c r="B86" s="43"/>
      <c r="C86" s="44"/>
      <c r="D86" s="44"/>
      <c r="E86" s="73" t="str">
        <f>E11</f>
        <v>3 - GSM</v>
      </c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2" customFormat="1" ht="6.96" customHeight="1">
      <c r="A87" s="42"/>
      <c r="B87" s="43"/>
      <c r="C87" s="44"/>
      <c r="D87" s="44"/>
      <c r="E87" s="44"/>
      <c r="F87" s="44"/>
      <c r="G87" s="44"/>
      <c r="H87" s="44"/>
      <c r="I87" s="44"/>
      <c r="J87" s="44"/>
      <c r="K87" s="4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12" customHeight="1">
      <c r="A88" s="42"/>
      <c r="B88" s="43"/>
      <c r="C88" s="36" t="s">
        <v>20</v>
      </c>
      <c r="D88" s="44"/>
      <c r="E88" s="44"/>
      <c r="F88" s="31" t="str">
        <f>F14</f>
        <v xml:space="preserve"> </v>
      </c>
      <c r="G88" s="44"/>
      <c r="H88" s="44"/>
      <c r="I88" s="36" t="s">
        <v>22</v>
      </c>
      <c r="J88" s="76" t="str">
        <f>IF(J14="","",J14)</f>
        <v>14. 12. 2025</v>
      </c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6.96" customHeight="1">
      <c r="A89" s="42"/>
      <c r="B89" s="43"/>
      <c r="C89" s="44"/>
      <c r="D89" s="44"/>
      <c r="E89" s="44"/>
      <c r="F89" s="44"/>
      <c r="G89" s="44"/>
      <c r="H89" s="44"/>
      <c r="I89" s="44"/>
      <c r="J89" s="44"/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15.15" customHeight="1">
      <c r="A90" s="42"/>
      <c r="B90" s="43"/>
      <c r="C90" s="36" t="s">
        <v>24</v>
      </c>
      <c r="D90" s="44"/>
      <c r="E90" s="44"/>
      <c r="F90" s="31" t="str">
        <f>E17</f>
        <v>Město Bílina, Břežánská 50/4, 418 01 Bílina</v>
      </c>
      <c r="G90" s="44"/>
      <c r="H90" s="44"/>
      <c r="I90" s="36" t="s">
        <v>32</v>
      </c>
      <c r="J90" s="40" t="str">
        <f>E23</f>
        <v xml:space="preserve"> </v>
      </c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5.15" customHeight="1">
      <c r="A91" s="42"/>
      <c r="B91" s="43"/>
      <c r="C91" s="36" t="s">
        <v>30</v>
      </c>
      <c r="D91" s="44"/>
      <c r="E91" s="44"/>
      <c r="F91" s="31" t="str">
        <f>IF(E20="","",E20)</f>
        <v>Vyplň údaj</v>
      </c>
      <c r="G91" s="44"/>
      <c r="H91" s="44"/>
      <c r="I91" s="36" t="s">
        <v>34</v>
      </c>
      <c r="J91" s="40" t="str">
        <f>E26</f>
        <v xml:space="preserve"> </v>
      </c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10.32" customHeight="1">
      <c r="A92" s="42"/>
      <c r="B92" s="43"/>
      <c r="C92" s="44"/>
      <c r="D92" s="44"/>
      <c r="E92" s="44"/>
      <c r="F92" s="44"/>
      <c r="G92" s="44"/>
      <c r="H92" s="44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11" customFormat="1" ht="29.28" customHeight="1">
      <c r="A93" s="190"/>
      <c r="B93" s="191"/>
      <c r="C93" s="192" t="s">
        <v>193</v>
      </c>
      <c r="D93" s="193" t="s">
        <v>56</v>
      </c>
      <c r="E93" s="193" t="s">
        <v>52</v>
      </c>
      <c r="F93" s="193" t="s">
        <v>53</v>
      </c>
      <c r="G93" s="193" t="s">
        <v>194</v>
      </c>
      <c r="H93" s="193" t="s">
        <v>195</v>
      </c>
      <c r="I93" s="193" t="s">
        <v>196</v>
      </c>
      <c r="J93" s="193" t="s">
        <v>165</v>
      </c>
      <c r="K93" s="194" t="s">
        <v>197</v>
      </c>
      <c r="L93" s="195"/>
      <c r="M93" s="96" t="s">
        <v>18</v>
      </c>
      <c r="N93" s="97" t="s">
        <v>41</v>
      </c>
      <c r="O93" s="97" t="s">
        <v>198</v>
      </c>
      <c r="P93" s="97" t="s">
        <v>199</v>
      </c>
      <c r="Q93" s="97" t="s">
        <v>200</v>
      </c>
      <c r="R93" s="97" t="s">
        <v>201</v>
      </c>
      <c r="S93" s="97" t="s">
        <v>202</v>
      </c>
      <c r="T93" s="98" t="s">
        <v>203</v>
      </c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</row>
    <row r="94" s="2" customFormat="1" ht="22.8" customHeight="1">
      <c r="A94" s="42"/>
      <c r="B94" s="43"/>
      <c r="C94" s="103" t="s">
        <v>204</v>
      </c>
      <c r="D94" s="44"/>
      <c r="E94" s="44"/>
      <c r="F94" s="44"/>
      <c r="G94" s="44"/>
      <c r="H94" s="44"/>
      <c r="I94" s="44"/>
      <c r="J94" s="196">
        <f>BK94</f>
        <v>0</v>
      </c>
      <c r="K94" s="44"/>
      <c r="L94" s="48"/>
      <c r="M94" s="99"/>
      <c r="N94" s="197"/>
      <c r="O94" s="100"/>
      <c r="P94" s="198">
        <f>P95+P131</f>
        <v>0</v>
      </c>
      <c r="Q94" s="100"/>
      <c r="R94" s="198">
        <f>R95+R131</f>
        <v>0.14657999999999996</v>
      </c>
      <c r="S94" s="100"/>
      <c r="T94" s="199">
        <f>T95+T131</f>
        <v>0.17499999999999999</v>
      </c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T94" s="21" t="s">
        <v>70</v>
      </c>
      <c r="AU94" s="21" t="s">
        <v>166</v>
      </c>
      <c r="BK94" s="200">
        <f>BK95+BK131</f>
        <v>0</v>
      </c>
    </row>
    <row r="95" s="12" customFormat="1" ht="25.92" customHeight="1">
      <c r="A95" s="12"/>
      <c r="B95" s="201"/>
      <c r="C95" s="202"/>
      <c r="D95" s="203" t="s">
        <v>70</v>
      </c>
      <c r="E95" s="204" t="s">
        <v>205</v>
      </c>
      <c r="F95" s="204" t="s">
        <v>1014</v>
      </c>
      <c r="G95" s="202"/>
      <c r="H95" s="202"/>
      <c r="I95" s="205"/>
      <c r="J95" s="206">
        <f>BK95</f>
        <v>0</v>
      </c>
      <c r="K95" s="202"/>
      <c r="L95" s="207"/>
      <c r="M95" s="208"/>
      <c r="N95" s="209"/>
      <c r="O95" s="209"/>
      <c r="P95" s="210">
        <f>P96+P104</f>
        <v>0</v>
      </c>
      <c r="Q95" s="209"/>
      <c r="R95" s="210">
        <f>R96+R104</f>
        <v>0.13817999999999997</v>
      </c>
      <c r="S95" s="209"/>
      <c r="T95" s="211">
        <f>T96+T104</f>
        <v>0.17499999999999999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76</v>
      </c>
      <c r="AT95" s="213" t="s">
        <v>70</v>
      </c>
      <c r="AU95" s="213" t="s">
        <v>71</v>
      </c>
      <c r="AY95" s="212" t="s">
        <v>207</v>
      </c>
      <c r="BK95" s="214">
        <f>BK96+BK104</f>
        <v>0</v>
      </c>
    </row>
    <row r="96" s="12" customFormat="1" ht="22.8" customHeight="1">
      <c r="A96" s="12"/>
      <c r="B96" s="201"/>
      <c r="C96" s="202"/>
      <c r="D96" s="203" t="s">
        <v>70</v>
      </c>
      <c r="E96" s="215" t="s">
        <v>103</v>
      </c>
      <c r="F96" s="215" t="s">
        <v>208</v>
      </c>
      <c r="G96" s="202"/>
      <c r="H96" s="202"/>
      <c r="I96" s="205"/>
      <c r="J96" s="216">
        <f>BK96</f>
        <v>0</v>
      </c>
      <c r="K96" s="202"/>
      <c r="L96" s="207"/>
      <c r="M96" s="208"/>
      <c r="N96" s="209"/>
      <c r="O96" s="209"/>
      <c r="P96" s="210">
        <f>P97</f>
        <v>0</v>
      </c>
      <c r="Q96" s="209"/>
      <c r="R96" s="210">
        <f>R97</f>
        <v>0.13607999999999998</v>
      </c>
      <c r="S96" s="209"/>
      <c r="T96" s="211">
        <f>T97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76</v>
      </c>
      <c r="AT96" s="213" t="s">
        <v>70</v>
      </c>
      <c r="AU96" s="213" t="s">
        <v>76</v>
      </c>
      <c r="AY96" s="212" t="s">
        <v>207</v>
      </c>
      <c r="BK96" s="214">
        <f>BK97</f>
        <v>0</v>
      </c>
    </row>
    <row r="97" s="12" customFormat="1" ht="20.88" customHeight="1">
      <c r="A97" s="12"/>
      <c r="B97" s="201"/>
      <c r="C97" s="202"/>
      <c r="D97" s="203" t="s">
        <v>70</v>
      </c>
      <c r="E97" s="215" t="s">
        <v>209</v>
      </c>
      <c r="F97" s="215" t="s">
        <v>210</v>
      </c>
      <c r="G97" s="202"/>
      <c r="H97" s="202"/>
      <c r="I97" s="205"/>
      <c r="J97" s="216">
        <f>BK97</f>
        <v>0</v>
      </c>
      <c r="K97" s="202"/>
      <c r="L97" s="207"/>
      <c r="M97" s="208"/>
      <c r="N97" s="209"/>
      <c r="O97" s="209"/>
      <c r="P97" s="210">
        <f>SUM(P98:P103)</f>
        <v>0</v>
      </c>
      <c r="Q97" s="209"/>
      <c r="R97" s="210">
        <f>SUM(R98:R103)</f>
        <v>0.13607999999999998</v>
      </c>
      <c r="S97" s="209"/>
      <c r="T97" s="211">
        <f>SUM(T98:T103)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76</v>
      </c>
      <c r="AT97" s="213" t="s">
        <v>70</v>
      </c>
      <c r="AU97" s="213" t="s">
        <v>80</v>
      </c>
      <c r="AY97" s="212" t="s">
        <v>207</v>
      </c>
      <c r="BK97" s="214">
        <f>SUM(BK98:BK103)</f>
        <v>0</v>
      </c>
    </row>
    <row r="98" s="2" customFormat="1" ht="16.5" customHeight="1">
      <c r="A98" s="42"/>
      <c r="B98" s="43"/>
      <c r="C98" s="217" t="s">
        <v>76</v>
      </c>
      <c r="D98" s="217" t="s">
        <v>211</v>
      </c>
      <c r="E98" s="218" t="s">
        <v>2910</v>
      </c>
      <c r="F98" s="219" t="s">
        <v>2911</v>
      </c>
      <c r="G98" s="220" t="s">
        <v>129</v>
      </c>
      <c r="H98" s="221">
        <v>1.3999999999999999</v>
      </c>
      <c r="I98" s="222"/>
      <c r="J98" s="221">
        <f>ROUND(I98*H98,2)</f>
        <v>0</v>
      </c>
      <c r="K98" s="219" t="s">
        <v>214</v>
      </c>
      <c r="L98" s="48"/>
      <c r="M98" s="223" t="s">
        <v>18</v>
      </c>
      <c r="N98" s="224" t="s">
        <v>42</v>
      </c>
      <c r="O98" s="88"/>
      <c r="P98" s="225">
        <f>O98*H98</f>
        <v>0</v>
      </c>
      <c r="Q98" s="225">
        <v>0.056000000000000001</v>
      </c>
      <c r="R98" s="225">
        <f>Q98*H98</f>
        <v>0.078399999999999997</v>
      </c>
      <c r="S98" s="225">
        <v>0</v>
      </c>
      <c r="T98" s="226">
        <f>S98*H98</f>
        <v>0</v>
      </c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R98" s="227" t="s">
        <v>89</v>
      </c>
      <c r="AT98" s="227" t="s">
        <v>211</v>
      </c>
      <c r="AU98" s="227" t="s">
        <v>83</v>
      </c>
      <c r="AY98" s="21" t="s">
        <v>207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1" t="s">
        <v>76</v>
      </c>
      <c r="BK98" s="228">
        <f>ROUND(I98*H98,2)</f>
        <v>0</v>
      </c>
      <c r="BL98" s="21" t="s">
        <v>89</v>
      </c>
      <c r="BM98" s="227" t="s">
        <v>4423</v>
      </c>
    </row>
    <row r="99" s="2" customFormat="1">
      <c r="A99" s="42"/>
      <c r="B99" s="43"/>
      <c r="C99" s="44"/>
      <c r="D99" s="229" t="s">
        <v>216</v>
      </c>
      <c r="E99" s="44"/>
      <c r="F99" s="230" t="s">
        <v>2913</v>
      </c>
      <c r="G99" s="44"/>
      <c r="H99" s="44"/>
      <c r="I99" s="231"/>
      <c r="J99" s="44"/>
      <c r="K99" s="44"/>
      <c r="L99" s="48"/>
      <c r="M99" s="232"/>
      <c r="N99" s="233"/>
      <c r="O99" s="88"/>
      <c r="P99" s="88"/>
      <c r="Q99" s="88"/>
      <c r="R99" s="88"/>
      <c r="S99" s="88"/>
      <c r="T99" s="89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T99" s="21" t="s">
        <v>216</v>
      </c>
      <c r="AU99" s="21" t="s">
        <v>83</v>
      </c>
    </row>
    <row r="100" s="14" customFormat="1">
      <c r="A100" s="14"/>
      <c r="B100" s="245"/>
      <c r="C100" s="246"/>
      <c r="D100" s="236" t="s">
        <v>218</v>
      </c>
      <c r="E100" s="247" t="s">
        <v>18</v>
      </c>
      <c r="F100" s="248" t="s">
        <v>4424</v>
      </c>
      <c r="G100" s="246"/>
      <c r="H100" s="249">
        <v>1.3999999999999999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218</v>
      </c>
      <c r="AU100" s="255" t="s">
        <v>83</v>
      </c>
      <c r="AV100" s="14" t="s">
        <v>80</v>
      </c>
      <c r="AW100" s="14" t="s">
        <v>33</v>
      </c>
      <c r="AX100" s="14" t="s">
        <v>76</v>
      </c>
      <c r="AY100" s="255" t="s">
        <v>207</v>
      </c>
    </row>
    <row r="101" s="2" customFormat="1" ht="16.5" customHeight="1">
      <c r="A101" s="42"/>
      <c r="B101" s="43"/>
      <c r="C101" s="217" t="s">
        <v>80</v>
      </c>
      <c r="D101" s="217" t="s">
        <v>211</v>
      </c>
      <c r="E101" s="218" t="s">
        <v>1230</v>
      </c>
      <c r="F101" s="219" t="s">
        <v>1231</v>
      </c>
      <c r="G101" s="220" t="s">
        <v>129</v>
      </c>
      <c r="H101" s="221">
        <v>1.3999999999999999</v>
      </c>
      <c r="I101" s="222"/>
      <c r="J101" s="221">
        <f>ROUND(I101*H101,2)</f>
        <v>0</v>
      </c>
      <c r="K101" s="219" t="s">
        <v>214</v>
      </c>
      <c r="L101" s="48"/>
      <c r="M101" s="223" t="s">
        <v>18</v>
      </c>
      <c r="N101" s="224" t="s">
        <v>42</v>
      </c>
      <c r="O101" s="88"/>
      <c r="P101" s="225">
        <f>O101*H101</f>
        <v>0</v>
      </c>
      <c r="Q101" s="225">
        <v>0.041200000000000001</v>
      </c>
      <c r="R101" s="225">
        <f>Q101*H101</f>
        <v>0.057679999999999995</v>
      </c>
      <c r="S101" s="225">
        <v>0</v>
      </c>
      <c r="T101" s="226">
        <f>S101*H101</f>
        <v>0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R101" s="227" t="s">
        <v>89</v>
      </c>
      <c r="AT101" s="227" t="s">
        <v>211</v>
      </c>
      <c r="AU101" s="227" t="s">
        <v>83</v>
      </c>
      <c r="AY101" s="21" t="s">
        <v>207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1" t="s">
        <v>76</v>
      </c>
      <c r="BK101" s="228">
        <f>ROUND(I101*H101,2)</f>
        <v>0</v>
      </c>
      <c r="BL101" s="21" t="s">
        <v>89</v>
      </c>
      <c r="BM101" s="227" t="s">
        <v>4425</v>
      </c>
    </row>
    <row r="102" s="2" customFormat="1">
      <c r="A102" s="42"/>
      <c r="B102" s="43"/>
      <c r="C102" s="44"/>
      <c r="D102" s="229" t="s">
        <v>216</v>
      </c>
      <c r="E102" s="44"/>
      <c r="F102" s="230" t="s">
        <v>1233</v>
      </c>
      <c r="G102" s="44"/>
      <c r="H102" s="44"/>
      <c r="I102" s="231"/>
      <c r="J102" s="44"/>
      <c r="K102" s="44"/>
      <c r="L102" s="48"/>
      <c r="M102" s="232"/>
      <c r="N102" s="233"/>
      <c r="O102" s="88"/>
      <c r="P102" s="88"/>
      <c r="Q102" s="88"/>
      <c r="R102" s="88"/>
      <c r="S102" s="88"/>
      <c r="T102" s="89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T102" s="21" t="s">
        <v>216</v>
      </c>
      <c r="AU102" s="21" t="s">
        <v>83</v>
      </c>
    </row>
    <row r="103" s="14" customFormat="1">
      <c r="A103" s="14"/>
      <c r="B103" s="245"/>
      <c r="C103" s="246"/>
      <c r="D103" s="236" t="s">
        <v>218</v>
      </c>
      <c r="E103" s="247" t="s">
        <v>18</v>
      </c>
      <c r="F103" s="248" t="s">
        <v>4424</v>
      </c>
      <c r="G103" s="246"/>
      <c r="H103" s="249">
        <v>1.3999999999999999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218</v>
      </c>
      <c r="AU103" s="255" t="s">
        <v>83</v>
      </c>
      <c r="AV103" s="14" t="s">
        <v>80</v>
      </c>
      <c r="AW103" s="14" t="s">
        <v>33</v>
      </c>
      <c r="AX103" s="14" t="s">
        <v>76</v>
      </c>
      <c r="AY103" s="255" t="s">
        <v>207</v>
      </c>
    </row>
    <row r="104" s="12" customFormat="1" ht="22.8" customHeight="1">
      <c r="A104" s="12"/>
      <c r="B104" s="201"/>
      <c r="C104" s="202"/>
      <c r="D104" s="203" t="s">
        <v>70</v>
      </c>
      <c r="E104" s="215" t="s">
        <v>245</v>
      </c>
      <c r="F104" s="215" t="s">
        <v>1446</v>
      </c>
      <c r="G104" s="202"/>
      <c r="H104" s="202"/>
      <c r="I104" s="205"/>
      <c r="J104" s="216">
        <f>BK104</f>
        <v>0</v>
      </c>
      <c r="K104" s="202"/>
      <c r="L104" s="207"/>
      <c r="M104" s="208"/>
      <c r="N104" s="209"/>
      <c r="O104" s="209"/>
      <c r="P104" s="210">
        <f>P105+P112+P128</f>
        <v>0</v>
      </c>
      <c r="Q104" s="209"/>
      <c r="R104" s="210">
        <f>R105+R112+R128</f>
        <v>0.0021000000000000003</v>
      </c>
      <c r="S104" s="209"/>
      <c r="T104" s="211">
        <f>T105+T112+T128</f>
        <v>0.17499999999999999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76</v>
      </c>
      <c r="AT104" s="213" t="s">
        <v>70</v>
      </c>
      <c r="AU104" s="213" t="s">
        <v>76</v>
      </c>
      <c r="AY104" s="212" t="s">
        <v>207</v>
      </c>
      <c r="BK104" s="214">
        <f>BK105+BK112+BK128</f>
        <v>0</v>
      </c>
    </row>
    <row r="105" s="12" customFormat="1" ht="20.88" customHeight="1">
      <c r="A105" s="12"/>
      <c r="B105" s="201"/>
      <c r="C105" s="202"/>
      <c r="D105" s="203" t="s">
        <v>70</v>
      </c>
      <c r="E105" s="215" t="s">
        <v>388</v>
      </c>
      <c r="F105" s="215" t="s">
        <v>389</v>
      </c>
      <c r="G105" s="202"/>
      <c r="H105" s="202"/>
      <c r="I105" s="205"/>
      <c r="J105" s="216">
        <f>BK105</f>
        <v>0</v>
      </c>
      <c r="K105" s="202"/>
      <c r="L105" s="207"/>
      <c r="M105" s="208"/>
      <c r="N105" s="209"/>
      <c r="O105" s="209"/>
      <c r="P105" s="210">
        <f>SUM(P106:P111)</f>
        <v>0</v>
      </c>
      <c r="Q105" s="209"/>
      <c r="R105" s="210">
        <f>SUM(R106:R111)</f>
        <v>0.0021000000000000003</v>
      </c>
      <c r="S105" s="209"/>
      <c r="T105" s="211">
        <f>SUM(T106:T111)</f>
        <v>0.17499999999999999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76</v>
      </c>
      <c r="AT105" s="213" t="s">
        <v>70</v>
      </c>
      <c r="AU105" s="213" t="s">
        <v>80</v>
      </c>
      <c r="AY105" s="212" t="s">
        <v>207</v>
      </c>
      <c r="BK105" s="214">
        <f>SUM(BK106:BK111)</f>
        <v>0</v>
      </c>
    </row>
    <row r="106" s="2" customFormat="1" ht="16.5" customHeight="1">
      <c r="A106" s="42"/>
      <c r="B106" s="43"/>
      <c r="C106" s="217" t="s">
        <v>83</v>
      </c>
      <c r="D106" s="217" t="s">
        <v>211</v>
      </c>
      <c r="E106" s="218" t="s">
        <v>3610</v>
      </c>
      <c r="F106" s="219" t="s">
        <v>3611</v>
      </c>
      <c r="G106" s="220" t="s">
        <v>317</v>
      </c>
      <c r="H106" s="221">
        <v>35</v>
      </c>
      <c r="I106" s="222"/>
      <c r="J106" s="221">
        <f>ROUND(I106*H106,2)</f>
        <v>0</v>
      </c>
      <c r="K106" s="219" t="s">
        <v>214</v>
      </c>
      <c r="L106" s="48"/>
      <c r="M106" s="223" t="s">
        <v>18</v>
      </c>
      <c r="N106" s="224" t="s">
        <v>42</v>
      </c>
      <c r="O106" s="88"/>
      <c r="P106" s="225">
        <f>O106*H106</f>
        <v>0</v>
      </c>
      <c r="Q106" s="225">
        <v>1.0000000000000001E-05</v>
      </c>
      <c r="R106" s="225">
        <f>Q106*H106</f>
        <v>0.00035000000000000005</v>
      </c>
      <c r="S106" s="225">
        <v>0.002</v>
      </c>
      <c r="T106" s="226">
        <f>S106*H106</f>
        <v>0.070000000000000007</v>
      </c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R106" s="227" t="s">
        <v>89</v>
      </c>
      <c r="AT106" s="227" t="s">
        <v>211</v>
      </c>
      <c r="AU106" s="227" t="s">
        <v>83</v>
      </c>
      <c r="AY106" s="21" t="s">
        <v>207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1" t="s">
        <v>76</v>
      </c>
      <c r="BK106" s="228">
        <f>ROUND(I106*H106,2)</f>
        <v>0</v>
      </c>
      <c r="BL106" s="21" t="s">
        <v>89</v>
      </c>
      <c r="BM106" s="227" t="s">
        <v>4426</v>
      </c>
    </row>
    <row r="107" s="2" customFormat="1">
      <c r="A107" s="42"/>
      <c r="B107" s="43"/>
      <c r="C107" s="44"/>
      <c r="D107" s="229" t="s">
        <v>216</v>
      </c>
      <c r="E107" s="44"/>
      <c r="F107" s="230" t="s">
        <v>3613</v>
      </c>
      <c r="G107" s="44"/>
      <c r="H107" s="44"/>
      <c r="I107" s="231"/>
      <c r="J107" s="44"/>
      <c r="K107" s="44"/>
      <c r="L107" s="48"/>
      <c r="M107" s="232"/>
      <c r="N107" s="233"/>
      <c r="O107" s="88"/>
      <c r="P107" s="88"/>
      <c r="Q107" s="88"/>
      <c r="R107" s="88"/>
      <c r="S107" s="88"/>
      <c r="T107" s="89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T107" s="21" t="s">
        <v>216</v>
      </c>
      <c r="AU107" s="21" t="s">
        <v>83</v>
      </c>
    </row>
    <row r="108" s="14" customFormat="1">
      <c r="A108" s="14"/>
      <c r="B108" s="245"/>
      <c r="C108" s="246"/>
      <c r="D108" s="236" t="s">
        <v>218</v>
      </c>
      <c r="E108" s="247" t="s">
        <v>18</v>
      </c>
      <c r="F108" s="248" t="s">
        <v>529</v>
      </c>
      <c r="G108" s="246"/>
      <c r="H108" s="249">
        <v>35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218</v>
      </c>
      <c r="AU108" s="255" t="s">
        <v>83</v>
      </c>
      <c r="AV108" s="14" t="s">
        <v>80</v>
      </c>
      <c r="AW108" s="14" t="s">
        <v>33</v>
      </c>
      <c r="AX108" s="14" t="s">
        <v>76</v>
      </c>
      <c r="AY108" s="255" t="s">
        <v>207</v>
      </c>
    </row>
    <row r="109" s="2" customFormat="1" ht="16.5" customHeight="1">
      <c r="A109" s="42"/>
      <c r="B109" s="43"/>
      <c r="C109" s="217" t="s">
        <v>89</v>
      </c>
      <c r="D109" s="217" t="s">
        <v>211</v>
      </c>
      <c r="E109" s="218" t="s">
        <v>4427</v>
      </c>
      <c r="F109" s="219" t="s">
        <v>4428</v>
      </c>
      <c r="G109" s="220" t="s">
        <v>317</v>
      </c>
      <c r="H109" s="221">
        <v>35</v>
      </c>
      <c r="I109" s="222"/>
      <c r="J109" s="221">
        <f>ROUND(I109*H109,2)</f>
        <v>0</v>
      </c>
      <c r="K109" s="219" t="s">
        <v>214</v>
      </c>
      <c r="L109" s="48"/>
      <c r="M109" s="223" t="s">
        <v>18</v>
      </c>
      <c r="N109" s="224" t="s">
        <v>42</v>
      </c>
      <c r="O109" s="88"/>
      <c r="P109" s="225">
        <f>O109*H109</f>
        <v>0</v>
      </c>
      <c r="Q109" s="225">
        <v>5.0000000000000002E-05</v>
      </c>
      <c r="R109" s="225">
        <f>Q109*H109</f>
        <v>0.00175</v>
      </c>
      <c r="S109" s="225">
        <v>0.0030000000000000001</v>
      </c>
      <c r="T109" s="226">
        <f>S109*H109</f>
        <v>0.105</v>
      </c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R109" s="227" t="s">
        <v>89</v>
      </c>
      <c r="AT109" s="227" t="s">
        <v>211</v>
      </c>
      <c r="AU109" s="227" t="s">
        <v>83</v>
      </c>
      <c r="AY109" s="21" t="s">
        <v>207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1" t="s">
        <v>76</v>
      </c>
      <c r="BK109" s="228">
        <f>ROUND(I109*H109,2)</f>
        <v>0</v>
      </c>
      <c r="BL109" s="21" t="s">
        <v>89</v>
      </c>
      <c r="BM109" s="227" t="s">
        <v>4429</v>
      </c>
    </row>
    <row r="110" s="2" customFormat="1">
      <c r="A110" s="42"/>
      <c r="B110" s="43"/>
      <c r="C110" s="44"/>
      <c r="D110" s="229" t="s">
        <v>216</v>
      </c>
      <c r="E110" s="44"/>
      <c r="F110" s="230" t="s">
        <v>4430</v>
      </c>
      <c r="G110" s="44"/>
      <c r="H110" s="44"/>
      <c r="I110" s="231"/>
      <c r="J110" s="44"/>
      <c r="K110" s="44"/>
      <c r="L110" s="48"/>
      <c r="M110" s="232"/>
      <c r="N110" s="233"/>
      <c r="O110" s="88"/>
      <c r="P110" s="88"/>
      <c r="Q110" s="88"/>
      <c r="R110" s="88"/>
      <c r="S110" s="88"/>
      <c r="T110" s="89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T110" s="21" t="s">
        <v>216</v>
      </c>
      <c r="AU110" s="21" t="s">
        <v>83</v>
      </c>
    </row>
    <row r="111" s="14" customFormat="1">
      <c r="A111" s="14"/>
      <c r="B111" s="245"/>
      <c r="C111" s="246"/>
      <c r="D111" s="236" t="s">
        <v>218</v>
      </c>
      <c r="E111" s="247" t="s">
        <v>18</v>
      </c>
      <c r="F111" s="248" t="s">
        <v>529</v>
      </c>
      <c r="G111" s="246"/>
      <c r="H111" s="249">
        <v>35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218</v>
      </c>
      <c r="AU111" s="255" t="s">
        <v>83</v>
      </c>
      <c r="AV111" s="14" t="s">
        <v>80</v>
      </c>
      <c r="AW111" s="14" t="s">
        <v>33</v>
      </c>
      <c r="AX111" s="14" t="s">
        <v>76</v>
      </c>
      <c r="AY111" s="255" t="s">
        <v>207</v>
      </c>
    </row>
    <row r="112" s="12" customFormat="1" ht="20.88" customHeight="1">
      <c r="A112" s="12"/>
      <c r="B112" s="201"/>
      <c r="C112" s="202"/>
      <c r="D112" s="203" t="s">
        <v>70</v>
      </c>
      <c r="E112" s="215" t="s">
        <v>511</v>
      </c>
      <c r="F112" s="215" t="s">
        <v>512</v>
      </c>
      <c r="G112" s="202"/>
      <c r="H112" s="202"/>
      <c r="I112" s="205"/>
      <c r="J112" s="216">
        <f>BK112</f>
        <v>0</v>
      </c>
      <c r="K112" s="202"/>
      <c r="L112" s="207"/>
      <c r="M112" s="208"/>
      <c r="N112" s="209"/>
      <c r="O112" s="209"/>
      <c r="P112" s="210">
        <f>SUM(P113:P127)</f>
        <v>0</v>
      </c>
      <c r="Q112" s="209"/>
      <c r="R112" s="210">
        <f>SUM(R113:R127)</f>
        <v>0</v>
      </c>
      <c r="S112" s="209"/>
      <c r="T112" s="211">
        <f>SUM(T113:T127)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76</v>
      </c>
      <c r="AT112" s="213" t="s">
        <v>70</v>
      </c>
      <c r="AU112" s="213" t="s">
        <v>80</v>
      </c>
      <c r="AY112" s="212" t="s">
        <v>207</v>
      </c>
      <c r="BK112" s="214">
        <f>SUM(BK113:BK127)</f>
        <v>0</v>
      </c>
    </row>
    <row r="113" s="2" customFormat="1" ht="24.15" customHeight="1">
      <c r="A113" s="42"/>
      <c r="B113" s="43"/>
      <c r="C113" s="217" t="s">
        <v>94</v>
      </c>
      <c r="D113" s="217" t="s">
        <v>211</v>
      </c>
      <c r="E113" s="218" t="s">
        <v>520</v>
      </c>
      <c r="F113" s="219" t="s">
        <v>521</v>
      </c>
      <c r="G113" s="220" t="s">
        <v>516</v>
      </c>
      <c r="H113" s="221">
        <v>0.17999999999999999</v>
      </c>
      <c r="I113" s="222"/>
      <c r="J113" s="221">
        <f>ROUND(I113*H113,2)</f>
        <v>0</v>
      </c>
      <c r="K113" s="219" t="s">
        <v>214</v>
      </c>
      <c r="L113" s="48"/>
      <c r="M113" s="223" t="s">
        <v>18</v>
      </c>
      <c r="N113" s="224" t="s">
        <v>42</v>
      </c>
      <c r="O113" s="88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R113" s="227" t="s">
        <v>89</v>
      </c>
      <c r="AT113" s="227" t="s">
        <v>211</v>
      </c>
      <c r="AU113" s="227" t="s">
        <v>83</v>
      </c>
      <c r="AY113" s="21" t="s">
        <v>207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1" t="s">
        <v>76</v>
      </c>
      <c r="BK113" s="228">
        <f>ROUND(I113*H113,2)</f>
        <v>0</v>
      </c>
      <c r="BL113" s="21" t="s">
        <v>89</v>
      </c>
      <c r="BM113" s="227" t="s">
        <v>4431</v>
      </c>
    </row>
    <row r="114" s="2" customFormat="1">
      <c r="A114" s="42"/>
      <c r="B114" s="43"/>
      <c r="C114" s="44"/>
      <c r="D114" s="229" t="s">
        <v>216</v>
      </c>
      <c r="E114" s="44"/>
      <c r="F114" s="230" t="s">
        <v>523</v>
      </c>
      <c r="G114" s="44"/>
      <c r="H114" s="44"/>
      <c r="I114" s="231"/>
      <c r="J114" s="44"/>
      <c r="K114" s="44"/>
      <c r="L114" s="48"/>
      <c r="M114" s="232"/>
      <c r="N114" s="233"/>
      <c r="O114" s="88"/>
      <c r="P114" s="88"/>
      <c r="Q114" s="88"/>
      <c r="R114" s="88"/>
      <c r="S114" s="88"/>
      <c r="T114" s="89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T114" s="21" t="s">
        <v>216</v>
      </c>
      <c r="AU114" s="21" t="s">
        <v>83</v>
      </c>
    </row>
    <row r="115" s="2" customFormat="1" ht="37.8" customHeight="1">
      <c r="A115" s="42"/>
      <c r="B115" s="43"/>
      <c r="C115" s="217" t="s">
        <v>103</v>
      </c>
      <c r="D115" s="217" t="s">
        <v>211</v>
      </c>
      <c r="E115" s="218" t="s">
        <v>525</v>
      </c>
      <c r="F115" s="219" t="s">
        <v>526</v>
      </c>
      <c r="G115" s="220" t="s">
        <v>516</v>
      </c>
      <c r="H115" s="221">
        <v>0.35999999999999999</v>
      </c>
      <c r="I115" s="222"/>
      <c r="J115" s="221">
        <f>ROUND(I115*H115,2)</f>
        <v>0</v>
      </c>
      <c r="K115" s="219" t="s">
        <v>214</v>
      </c>
      <c r="L115" s="48"/>
      <c r="M115" s="223" t="s">
        <v>18</v>
      </c>
      <c r="N115" s="224" t="s">
        <v>42</v>
      </c>
      <c r="O115" s="88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R115" s="227" t="s">
        <v>89</v>
      </c>
      <c r="AT115" s="227" t="s">
        <v>211</v>
      </c>
      <c r="AU115" s="227" t="s">
        <v>83</v>
      </c>
      <c r="AY115" s="21" t="s">
        <v>207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1" t="s">
        <v>76</v>
      </c>
      <c r="BK115" s="228">
        <f>ROUND(I115*H115,2)</f>
        <v>0</v>
      </c>
      <c r="BL115" s="21" t="s">
        <v>89</v>
      </c>
      <c r="BM115" s="227" t="s">
        <v>4432</v>
      </c>
    </row>
    <row r="116" s="2" customFormat="1">
      <c r="A116" s="42"/>
      <c r="B116" s="43"/>
      <c r="C116" s="44"/>
      <c r="D116" s="229" t="s">
        <v>216</v>
      </c>
      <c r="E116" s="44"/>
      <c r="F116" s="230" t="s">
        <v>528</v>
      </c>
      <c r="G116" s="44"/>
      <c r="H116" s="44"/>
      <c r="I116" s="231"/>
      <c r="J116" s="44"/>
      <c r="K116" s="44"/>
      <c r="L116" s="48"/>
      <c r="M116" s="232"/>
      <c r="N116" s="233"/>
      <c r="O116" s="88"/>
      <c r="P116" s="88"/>
      <c r="Q116" s="88"/>
      <c r="R116" s="88"/>
      <c r="S116" s="88"/>
      <c r="T116" s="89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T116" s="21" t="s">
        <v>216</v>
      </c>
      <c r="AU116" s="21" t="s">
        <v>83</v>
      </c>
    </row>
    <row r="117" s="14" customFormat="1">
      <c r="A117" s="14"/>
      <c r="B117" s="245"/>
      <c r="C117" s="246"/>
      <c r="D117" s="236" t="s">
        <v>218</v>
      </c>
      <c r="E117" s="246"/>
      <c r="F117" s="248" t="s">
        <v>4433</v>
      </c>
      <c r="G117" s="246"/>
      <c r="H117" s="249">
        <v>0.35999999999999999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218</v>
      </c>
      <c r="AU117" s="255" t="s">
        <v>83</v>
      </c>
      <c r="AV117" s="14" t="s">
        <v>80</v>
      </c>
      <c r="AW117" s="14" t="s">
        <v>4</v>
      </c>
      <c r="AX117" s="14" t="s">
        <v>76</v>
      </c>
      <c r="AY117" s="255" t="s">
        <v>207</v>
      </c>
    </row>
    <row r="118" s="2" customFormat="1" ht="21.75" customHeight="1">
      <c r="A118" s="42"/>
      <c r="B118" s="43"/>
      <c r="C118" s="217" t="s">
        <v>121</v>
      </c>
      <c r="D118" s="217" t="s">
        <v>211</v>
      </c>
      <c r="E118" s="218" t="s">
        <v>530</v>
      </c>
      <c r="F118" s="219" t="s">
        <v>531</v>
      </c>
      <c r="G118" s="220" t="s">
        <v>516</v>
      </c>
      <c r="H118" s="221">
        <v>0.17999999999999999</v>
      </c>
      <c r="I118" s="222"/>
      <c r="J118" s="221">
        <f>ROUND(I118*H118,2)</f>
        <v>0</v>
      </c>
      <c r="K118" s="219" t="s">
        <v>214</v>
      </c>
      <c r="L118" s="48"/>
      <c r="M118" s="223" t="s">
        <v>18</v>
      </c>
      <c r="N118" s="224" t="s">
        <v>42</v>
      </c>
      <c r="O118" s="88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R118" s="227" t="s">
        <v>89</v>
      </c>
      <c r="AT118" s="227" t="s">
        <v>211</v>
      </c>
      <c r="AU118" s="227" t="s">
        <v>83</v>
      </c>
      <c r="AY118" s="21" t="s">
        <v>207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1" t="s">
        <v>76</v>
      </c>
      <c r="BK118" s="228">
        <f>ROUND(I118*H118,2)</f>
        <v>0</v>
      </c>
      <c r="BL118" s="21" t="s">
        <v>89</v>
      </c>
      <c r="BM118" s="227" t="s">
        <v>4434</v>
      </c>
    </row>
    <row r="119" s="2" customFormat="1">
      <c r="A119" s="42"/>
      <c r="B119" s="43"/>
      <c r="C119" s="44"/>
      <c r="D119" s="229" t="s">
        <v>216</v>
      </c>
      <c r="E119" s="44"/>
      <c r="F119" s="230" t="s">
        <v>533</v>
      </c>
      <c r="G119" s="44"/>
      <c r="H119" s="44"/>
      <c r="I119" s="231"/>
      <c r="J119" s="44"/>
      <c r="K119" s="44"/>
      <c r="L119" s="48"/>
      <c r="M119" s="232"/>
      <c r="N119" s="233"/>
      <c r="O119" s="88"/>
      <c r="P119" s="88"/>
      <c r="Q119" s="88"/>
      <c r="R119" s="88"/>
      <c r="S119" s="88"/>
      <c r="T119" s="89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T119" s="21" t="s">
        <v>216</v>
      </c>
      <c r="AU119" s="21" t="s">
        <v>83</v>
      </c>
    </row>
    <row r="120" s="2" customFormat="1" ht="24.15" customHeight="1">
      <c r="A120" s="42"/>
      <c r="B120" s="43"/>
      <c r="C120" s="217" t="s">
        <v>124</v>
      </c>
      <c r="D120" s="217" t="s">
        <v>211</v>
      </c>
      <c r="E120" s="218" t="s">
        <v>535</v>
      </c>
      <c r="F120" s="219" t="s">
        <v>536</v>
      </c>
      <c r="G120" s="220" t="s">
        <v>516</v>
      </c>
      <c r="H120" s="221">
        <v>3.6000000000000001</v>
      </c>
      <c r="I120" s="222"/>
      <c r="J120" s="221">
        <f>ROUND(I120*H120,2)</f>
        <v>0</v>
      </c>
      <c r="K120" s="219" t="s">
        <v>214</v>
      </c>
      <c r="L120" s="48"/>
      <c r="M120" s="223" t="s">
        <v>18</v>
      </c>
      <c r="N120" s="224" t="s">
        <v>42</v>
      </c>
      <c r="O120" s="88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R120" s="227" t="s">
        <v>89</v>
      </c>
      <c r="AT120" s="227" t="s">
        <v>211</v>
      </c>
      <c r="AU120" s="227" t="s">
        <v>83</v>
      </c>
      <c r="AY120" s="21" t="s">
        <v>207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1" t="s">
        <v>76</v>
      </c>
      <c r="BK120" s="228">
        <f>ROUND(I120*H120,2)</f>
        <v>0</v>
      </c>
      <c r="BL120" s="21" t="s">
        <v>89</v>
      </c>
      <c r="BM120" s="227" t="s">
        <v>4435</v>
      </c>
    </row>
    <row r="121" s="2" customFormat="1">
      <c r="A121" s="42"/>
      <c r="B121" s="43"/>
      <c r="C121" s="44"/>
      <c r="D121" s="229" t="s">
        <v>216</v>
      </c>
      <c r="E121" s="44"/>
      <c r="F121" s="230" t="s">
        <v>538</v>
      </c>
      <c r="G121" s="44"/>
      <c r="H121" s="44"/>
      <c r="I121" s="231"/>
      <c r="J121" s="44"/>
      <c r="K121" s="44"/>
      <c r="L121" s="48"/>
      <c r="M121" s="232"/>
      <c r="N121" s="233"/>
      <c r="O121" s="88"/>
      <c r="P121" s="88"/>
      <c r="Q121" s="88"/>
      <c r="R121" s="88"/>
      <c r="S121" s="88"/>
      <c r="T121" s="89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T121" s="21" t="s">
        <v>216</v>
      </c>
      <c r="AU121" s="21" t="s">
        <v>83</v>
      </c>
    </row>
    <row r="122" s="14" customFormat="1">
      <c r="A122" s="14"/>
      <c r="B122" s="245"/>
      <c r="C122" s="246"/>
      <c r="D122" s="236" t="s">
        <v>218</v>
      </c>
      <c r="E122" s="246"/>
      <c r="F122" s="248" t="s">
        <v>4436</v>
      </c>
      <c r="G122" s="246"/>
      <c r="H122" s="249">
        <v>3.6000000000000001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218</v>
      </c>
      <c r="AU122" s="255" t="s">
        <v>83</v>
      </c>
      <c r="AV122" s="14" t="s">
        <v>80</v>
      </c>
      <c r="AW122" s="14" t="s">
        <v>4</v>
      </c>
      <c r="AX122" s="14" t="s">
        <v>76</v>
      </c>
      <c r="AY122" s="255" t="s">
        <v>207</v>
      </c>
    </row>
    <row r="123" s="2" customFormat="1" ht="24.15" customHeight="1">
      <c r="A123" s="42"/>
      <c r="B123" s="43"/>
      <c r="C123" s="217" t="s">
        <v>245</v>
      </c>
      <c r="D123" s="217" t="s">
        <v>211</v>
      </c>
      <c r="E123" s="218" t="s">
        <v>541</v>
      </c>
      <c r="F123" s="219" t="s">
        <v>542</v>
      </c>
      <c r="G123" s="220" t="s">
        <v>516</v>
      </c>
      <c r="H123" s="221">
        <v>2.1400000000000001</v>
      </c>
      <c r="I123" s="222"/>
      <c r="J123" s="221">
        <f>ROUND(I123*H123,2)</f>
        <v>0</v>
      </c>
      <c r="K123" s="219" t="s">
        <v>214</v>
      </c>
      <c r="L123" s="48"/>
      <c r="M123" s="223" t="s">
        <v>18</v>
      </c>
      <c r="N123" s="224" t="s">
        <v>42</v>
      </c>
      <c r="O123" s="88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R123" s="227" t="s">
        <v>89</v>
      </c>
      <c r="AT123" s="227" t="s">
        <v>211</v>
      </c>
      <c r="AU123" s="227" t="s">
        <v>83</v>
      </c>
      <c r="AY123" s="21" t="s">
        <v>207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1" t="s">
        <v>76</v>
      </c>
      <c r="BK123" s="228">
        <f>ROUND(I123*H123,2)</f>
        <v>0</v>
      </c>
      <c r="BL123" s="21" t="s">
        <v>89</v>
      </c>
      <c r="BM123" s="227" t="s">
        <v>4437</v>
      </c>
    </row>
    <row r="124" s="2" customFormat="1">
      <c r="A124" s="42"/>
      <c r="B124" s="43"/>
      <c r="C124" s="44"/>
      <c r="D124" s="229" t="s">
        <v>216</v>
      </c>
      <c r="E124" s="44"/>
      <c r="F124" s="230" t="s">
        <v>544</v>
      </c>
      <c r="G124" s="44"/>
      <c r="H124" s="44"/>
      <c r="I124" s="231"/>
      <c r="J124" s="44"/>
      <c r="K124" s="44"/>
      <c r="L124" s="48"/>
      <c r="M124" s="232"/>
      <c r="N124" s="233"/>
      <c r="O124" s="88"/>
      <c r="P124" s="88"/>
      <c r="Q124" s="88"/>
      <c r="R124" s="88"/>
      <c r="S124" s="88"/>
      <c r="T124" s="89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T124" s="21" t="s">
        <v>216</v>
      </c>
      <c r="AU124" s="21" t="s">
        <v>83</v>
      </c>
    </row>
    <row r="125" s="14" customFormat="1">
      <c r="A125" s="14"/>
      <c r="B125" s="245"/>
      <c r="C125" s="246"/>
      <c r="D125" s="236" t="s">
        <v>218</v>
      </c>
      <c r="E125" s="247" t="s">
        <v>18</v>
      </c>
      <c r="F125" s="248" t="s">
        <v>2932</v>
      </c>
      <c r="G125" s="246"/>
      <c r="H125" s="249">
        <v>2.2799999999999998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218</v>
      </c>
      <c r="AU125" s="255" t="s">
        <v>83</v>
      </c>
      <c r="AV125" s="14" t="s">
        <v>80</v>
      </c>
      <c r="AW125" s="14" t="s">
        <v>33</v>
      </c>
      <c r="AX125" s="14" t="s">
        <v>71</v>
      </c>
      <c r="AY125" s="255" t="s">
        <v>207</v>
      </c>
    </row>
    <row r="126" s="14" customFormat="1">
      <c r="A126" s="14"/>
      <c r="B126" s="245"/>
      <c r="C126" s="246"/>
      <c r="D126" s="236" t="s">
        <v>218</v>
      </c>
      <c r="E126" s="247" t="s">
        <v>18</v>
      </c>
      <c r="F126" s="248" t="s">
        <v>2933</v>
      </c>
      <c r="G126" s="246"/>
      <c r="H126" s="249">
        <v>-0.14000000000000001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218</v>
      </c>
      <c r="AU126" s="255" t="s">
        <v>83</v>
      </c>
      <c r="AV126" s="14" t="s">
        <v>80</v>
      </c>
      <c r="AW126" s="14" t="s">
        <v>33</v>
      </c>
      <c r="AX126" s="14" t="s">
        <v>71</v>
      </c>
      <c r="AY126" s="255" t="s">
        <v>207</v>
      </c>
    </row>
    <row r="127" s="16" customFormat="1">
      <c r="A127" s="16"/>
      <c r="B127" s="267"/>
      <c r="C127" s="268"/>
      <c r="D127" s="236" t="s">
        <v>218</v>
      </c>
      <c r="E127" s="269" t="s">
        <v>18</v>
      </c>
      <c r="F127" s="270" t="s">
        <v>244</v>
      </c>
      <c r="G127" s="268"/>
      <c r="H127" s="271">
        <v>2.1400000000000001</v>
      </c>
      <c r="I127" s="272"/>
      <c r="J127" s="268"/>
      <c r="K127" s="268"/>
      <c r="L127" s="273"/>
      <c r="M127" s="274"/>
      <c r="N127" s="275"/>
      <c r="O127" s="275"/>
      <c r="P127" s="275"/>
      <c r="Q127" s="275"/>
      <c r="R127" s="275"/>
      <c r="S127" s="275"/>
      <c r="T127" s="27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T127" s="277" t="s">
        <v>218</v>
      </c>
      <c r="AU127" s="277" t="s">
        <v>83</v>
      </c>
      <c r="AV127" s="16" t="s">
        <v>89</v>
      </c>
      <c r="AW127" s="16" t="s">
        <v>33</v>
      </c>
      <c r="AX127" s="16" t="s">
        <v>76</v>
      </c>
      <c r="AY127" s="277" t="s">
        <v>207</v>
      </c>
    </row>
    <row r="128" s="12" customFormat="1" ht="20.88" customHeight="1">
      <c r="A128" s="12"/>
      <c r="B128" s="201"/>
      <c r="C128" s="202"/>
      <c r="D128" s="203" t="s">
        <v>70</v>
      </c>
      <c r="E128" s="215" t="s">
        <v>603</v>
      </c>
      <c r="F128" s="215" t="s">
        <v>1519</v>
      </c>
      <c r="G128" s="202"/>
      <c r="H128" s="202"/>
      <c r="I128" s="205"/>
      <c r="J128" s="216">
        <f>BK128</f>
        <v>0</v>
      </c>
      <c r="K128" s="202"/>
      <c r="L128" s="207"/>
      <c r="M128" s="208"/>
      <c r="N128" s="209"/>
      <c r="O128" s="209"/>
      <c r="P128" s="210">
        <f>SUM(P129:P130)</f>
        <v>0</v>
      </c>
      <c r="Q128" s="209"/>
      <c r="R128" s="210">
        <f>SUM(R129:R130)</f>
        <v>0</v>
      </c>
      <c r="S128" s="209"/>
      <c r="T128" s="211">
        <f>SUM(T129:T130)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2" t="s">
        <v>76</v>
      </c>
      <c r="AT128" s="213" t="s">
        <v>70</v>
      </c>
      <c r="AU128" s="213" t="s">
        <v>80</v>
      </c>
      <c r="AY128" s="212" t="s">
        <v>207</v>
      </c>
      <c r="BK128" s="214">
        <f>SUM(BK129:BK130)</f>
        <v>0</v>
      </c>
    </row>
    <row r="129" s="2" customFormat="1" ht="33" customHeight="1">
      <c r="A129" s="42"/>
      <c r="B129" s="43"/>
      <c r="C129" s="217" t="s">
        <v>291</v>
      </c>
      <c r="D129" s="217" t="s">
        <v>211</v>
      </c>
      <c r="E129" s="218" t="s">
        <v>606</v>
      </c>
      <c r="F129" s="219" t="s">
        <v>607</v>
      </c>
      <c r="G129" s="220" t="s">
        <v>516</v>
      </c>
      <c r="H129" s="221">
        <v>0.14000000000000001</v>
      </c>
      <c r="I129" s="222"/>
      <c r="J129" s="221">
        <f>ROUND(I129*H129,2)</f>
        <v>0</v>
      </c>
      <c r="K129" s="219" t="s">
        <v>214</v>
      </c>
      <c r="L129" s="48"/>
      <c r="M129" s="223" t="s">
        <v>18</v>
      </c>
      <c r="N129" s="224" t="s">
        <v>42</v>
      </c>
      <c r="O129" s="88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R129" s="227" t="s">
        <v>89</v>
      </c>
      <c r="AT129" s="227" t="s">
        <v>211</v>
      </c>
      <c r="AU129" s="227" t="s">
        <v>83</v>
      </c>
      <c r="AY129" s="21" t="s">
        <v>207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1" t="s">
        <v>76</v>
      </c>
      <c r="BK129" s="228">
        <f>ROUND(I129*H129,2)</f>
        <v>0</v>
      </c>
      <c r="BL129" s="21" t="s">
        <v>89</v>
      </c>
      <c r="BM129" s="227" t="s">
        <v>4438</v>
      </c>
    </row>
    <row r="130" s="2" customFormat="1">
      <c r="A130" s="42"/>
      <c r="B130" s="43"/>
      <c r="C130" s="44"/>
      <c r="D130" s="229" t="s">
        <v>216</v>
      </c>
      <c r="E130" s="44"/>
      <c r="F130" s="230" t="s">
        <v>609</v>
      </c>
      <c r="G130" s="44"/>
      <c r="H130" s="44"/>
      <c r="I130" s="231"/>
      <c r="J130" s="44"/>
      <c r="K130" s="44"/>
      <c r="L130" s="48"/>
      <c r="M130" s="232"/>
      <c r="N130" s="233"/>
      <c r="O130" s="88"/>
      <c r="P130" s="88"/>
      <c r="Q130" s="88"/>
      <c r="R130" s="88"/>
      <c r="S130" s="88"/>
      <c r="T130" s="89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T130" s="21" t="s">
        <v>216</v>
      </c>
      <c r="AU130" s="21" t="s">
        <v>83</v>
      </c>
    </row>
    <row r="131" s="12" customFormat="1" ht="25.92" customHeight="1">
      <c r="A131" s="12"/>
      <c r="B131" s="201"/>
      <c r="C131" s="202"/>
      <c r="D131" s="203" t="s">
        <v>70</v>
      </c>
      <c r="E131" s="204" t="s">
        <v>610</v>
      </c>
      <c r="F131" s="204" t="s">
        <v>1527</v>
      </c>
      <c r="G131" s="202"/>
      <c r="H131" s="202"/>
      <c r="I131" s="205"/>
      <c r="J131" s="206">
        <f>BK131</f>
        <v>0</v>
      </c>
      <c r="K131" s="202"/>
      <c r="L131" s="207"/>
      <c r="M131" s="208"/>
      <c r="N131" s="209"/>
      <c r="O131" s="209"/>
      <c r="P131" s="210">
        <f>P132</f>
        <v>0</v>
      </c>
      <c r="Q131" s="209"/>
      <c r="R131" s="210">
        <f>R132</f>
        <v>0.0084000000000000012</v>
      </c>
      <c r="S131" s="209"/>
      <c r="T131" s="211">
        <f>T132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12" t="s">
        <v>80</v>
      </c>
      <c r="AT131" s="213" t="s">
        <v>70</v>
      </c>
      <c r="AU131" s="213" t="s">
        <v>71</v>
      </c>
      <c r="AY131" s="212" t="s">
        <v>207</v>
      </c>
      <c r="BK131" s="214">
        <f>BK132</f>
        <v>0</v>
      </c>
    </row>
    <row r="132" s="12" customFormat="1" ht="22.8" customHeight="1">
      <c r="A132" s="12"/>
      <c r="B132" s="201"/>
      <c r="C132" s="202"/>
      <c r="D132" s="203" t="s">
        <v>70</v>
      </c>
      <c r="E132" s="215" t="s">
        <v>700</v>
      </c>
      <c r="F132" s="215" t="s">
        <v>106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SUM(P133:P152)</f>
        <v>0</v>
      </c>
      <c r="Q132" s="209"/>
      <c r="R132" s="210">
        <f>SUM(R133:R152)</f>
        <v>0.0084000000000000012</v>
      </c>
      <c r="S132" s="209"/>
      <c r="T132" s="211">
        <f>SUM(T133:T152)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80</v>
      </c>
      <c r="AT132" s="213" t="s">
        <v>70</v>
      </c>
      <c r="AU132" s="213" t="s">
        <v>76</v>
      </c>
      <c r="AY132" s="212" t="s">
        <v>207</v>
      </c>
      <c r="BK132" s="214">
        <f>SUM(BK133:BK152)</f>
        <v>0</v>
      </c>
    </row>
    <row r="133" s="2" customFormat="1" ht="16.5" customHeight="1">
      <c r="A133" s="42"/>
      <c r="B133" s="43"/>
      <c r="C133" s="217" t="s">
        <v>297</v>
      </c>
      <c r="D133" s="217" t="s">
        <v>211</v>
      </c>
      <c r="E133" s="218" t="s">
        <v>4321</v>
      </c>
      <c r="F133" s="219" t="s">
        <v>4322</v>
      </c>
      <c r="G133" s="220" t="s">
        <v>317</v>
      </c>
      <c r="H133" s="221">
        <v>50</v>
      </c>
      <c r="I133" s="222"/>
      <c r="J133" s="221">
        <f>ROUND(I133*H133,2)</f>
        <v>0</v>
      </c>
      <c r="K133" s="219" t="s">
        <v>18</v>
      </c>
      <c r="L133" s="48"/>
      <c r="M133" s="223" t="s">
        <v>18</v>
      </c>
      <c r="N133" s="224" t="s">
        <v>42</v>
      </c>
      <c r="O133" s="88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R133" s="227" t="s">
        <v>89</v>
      </c>
      <c r="AT133" s="227" t="s">
        <v>211</v>
      </c>
      <c r="AU133" s="227" t="s">
        <v>80</v>
      </c>
      <c r="AY133" s="21" t="s">
        <v>207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1" t="s">
        <v>76</v>
      </c>
      <c r="BK133" s="228">
        <f>ROUND(I133*H133,2)</f>
        <v>0</v>
      </c>
      <c r="BL133" s="21" t="s">
        <v>89</v>
      </c>
      <c r="BM133" s="227" t="s">
        <v>4439</v>
      </c>
    </row>
    <row r="134" s="14" customFormat="1">
      <c r="A134" s="14"/>
      <c r="B134" s="245"/>
      <c r="C134" s="246"/>
      <c r="D134" s="236" t="s">
        <v>218</v>
      </c>
      <c r="E134" s="247" t="s">
        <v>18</v>
      </c>
      <c r="F134" s="248" t="s">
        <v>649</v>
      </c>
      <c r="G134" s="246"/>
      <c r="H134" s="249">
        <v>50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218</v>
      </c>
      <c r="AU134" s="255" t="s">
        <v>80</v>
      </c>
      <c r="AV134" s="14" t="s">
        <v>80</v>
      </c>
      <c r="AW134" s="14" t="s">
        <v>33</v>
      </c>
      <c r="AX134" s="14" t="s">
        <v>76</v>
      </c>
      <c r="AY134" s="255" t="s">
        <v>207</v>
      </c>
    </row>
    <row r="135" s="2" customFormat="1" ht="16.5" customHeight="1">
      <c r="A135" s="42"/>
      <c r="B135" s="43"/>
      <c r="C135" s="283" t="s">
        <v>8</v>
      </c>
      <c r="D135" s="283" t="s">
        <v>1282</v>
      </c>
      <c r="E135" s="284" t="s">
        <v>4440</v>
      </c>
      <c r="F135" s="285" t="s">
        <v>4322</v>
      </c>
      <c r="G135" s="286" t="s">
        <v>317</v>
      </c>
      <c r="H135" s="287">
        <v>50</v>
      </c>
      <c r="I135" s="288"/>
      <c r="J135" s="287">
        <f>ROUND(I135*H135,2)</f>
        <v>0</v>
      </c>
      <c r="K135" s="285" t="s">
        <v>18</v>
      </c>
      <c r="L135" s="289"/>
      <c r="M135" s="290" t="s">
        <v>18</v>
      </c>
      <c r="N135" s="291" t="s">
        <v>42</v>
      </c>
      <c r="O135" s="88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R135" s="227" t="s">
        <v>124</v>
      </c>
      <c r="AT135" s="227" t="s">
        <v>1282</v>
      </c>
      <c r="AU135" s="227" t="s">
        <v>80</v>
      </c>
      <c r="AY135" s="21" t="s">
        <v>207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1" t="s">
        <v>76</v>
      </c>
      <c r="BK135" s="228">
        <f>ROUND(I135*H135,2)</f>
        <v>0</v>
      </c>
      <c r="BL135" s="21" t="s">
        <v>89</v>
      </c>
      <c r="BM135" s="227" t="s">
        <v>4441</v>
      </c>
    </row>
    <row r="136" s="2" customFormat="1" ht="24.15" customHeight="1">
      <c r="A136" s="42"/>
      <c r="B136" s="43"/>
      <c r="C136" s="217" t="s">
        <v>309</v>
      </c>
      <c r="D136" s="217" t="s">
        <v>211</v>
      </c>
      <c r="E136" s="218" t="s">
        <v>3636</v>
      </c>
      <c r="F136" s="219" t="s">
        <v>3637</v>
      </c>
      <c r="G136" s="220" t="s">
        <v>317</v>
      </c>
      <c r="H136" s="221">
        <v>35</v>
      </c>
      <c r="I136" s="222"/>
      <c r="J136" s="221">
        <f>ROUND(I136*H136,2)</f>
        <v>0</v>
      </c>
      <c r="K136" s="219" t="s">
        <v>214</v>
      </c>
      <c r="L136" s="48"/>
      <c r="M136" s="223" t="s">
        <v>18</v>
      </c>
      <c r="N136" s="224" t="s">
        <v>42</v>
      </c>
      <c r="O136" s="88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R136" s="227" t="s">
        <v>327</v>
      </c>
      <c r="AT136" s="227" t="s">
        <v>211</v>
      </c>
      <c r="AU136" s="227" t="s">
        <v>80</v>
      </c>
      <c r="AY136" s="21" t="s">
        <v>207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1" t="s">
        <v>76</v>
      </c>
      <c r="BK136" s="228">
        <f>ROUND(I136*H136,2)</f>
        <v>0</v>
      </c>
      <c r="BL136" s="21" t="s">
        <v>327</v>
      </c>
      <c r="BM136" s="227" t="s">
        <v>4442</v>
      </c>
    </row>
    <row r="137" s="2" customFormat="1">
      <c r="A137" s="42"/>
      <c r="B137" s="43"/>
      <c r="C137" s="44"/>
      <c r="D137" s="229" t="s">
        <v>216</v>
      </c>
      <c r="E137" s="44"/>
      <c r="F137" s="230" t="s">
        <v>3639</v>
      </c>
      <c r="G137" s="44"/>
      <c r="H137" s="44"/>
      <c r="I137" s="231"/>
      <c r="J137" s="44"/>
      <c r="K137" s="44"/>
      <c r="L137" s="48"/>
      <c r="M137" s="232"/>
      <c r="N137" s="233"/>
      <c r="O137" s="88"/>
      <c r="P137" s="88"/>
      <c r="Q137" s="88"/>
      <c r="R137" s="88"/>
      <c r="S137" s="88"/>
      <c r="T137" s="89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T137" s="21" t="s">
        <v>216</v>
      </c>
      <c r="AU137" s="21" t="s">
        <v>80</v>
      </c>
    </row>
    <row r="138" s="14" customFormat="1">
      <c r="A138" s="14"/>
      <c r="B138" s="245"/>
      <c r="C138" s="246"/>
      <c r="D138" s="236" t="s">
        <v>218</v>
      </c>
      <c r="E138" s="247" t="s">
        <v>18</v>
      </c>
      <c r="F138" s="248" t="s">
        <v>529</v>
      </c>
      <c r="G138" s="246"/>
      <c r="H138" s="249">
        <v>35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218</v>
      </c>
      <c r="AU138" s="255" t="s">
        <v>80</v>
      </c>
      <c r="AV138" s="14" t="s">
        <v>80</v>
      </c>
      <c r="AW138" s="14" t="s">
        <v>33</v>
      </c>
      <c r="AX138" s="14" t="s">
        <v>76</v>
      </c>
      <c r="AY138" s="255" t="s">
        <v>207</v>
      </c>
    </row>
    <row r="139" s="2" customFormat="1" ht="16.5" customHeight="1">
      <c r="A139" s="42"/>
      <c r="B139" s="43"/>
      <c r="C139" s="283" t="s">
        <v>314</v>
      </c>
      <c r="D139" s="283" t="s">
        <v>1282</v>
      </c>
      <c r="E139" s="284" t="s">
        <v>4443</v>
      </c>
      <c r="F139" s="285" t="s">
        <v>4444</v>
      </c>
      <c r="G139" s="286" t="s">
        <v>317</v>
      </c>
      <c r="H139" s="287">
        <v>35</v>
      </c>
      <c r="I139" s="288"/>
      <c r="J139" s="287">
        <f>ROUND(I139*H139,2)</f>
        <v>0</v>
      </c>
      <c r="K139" s="285" t="s">
        <v>214</v>
      </c>
      <c r="L139" s="289"/>
      <c r="M139" s="290" t="s">
        <v>18</v>
      </c>
      <c r="N139" s="291" t="s">
        <v>42</v>
      </c>
      <c r="O139" s="88"/>
      <c r="P139" s="225">
        <f>O139*H139</f>
        <v>0</v>
      </c>
      <c r="Q139" s="225">
        <v>6.9999999999999994E-05</v>
      </c>
      <c r="R139" s="225">
        <f>Q139*H139</f>
        <v>0.0024499999999999999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513</v>
      </c>
      <c r="AT139" s="227" t="s">
        <v>1282</v>
      </c>
      <c r="AU139" s="227" t="s">
        <v>80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327</v>
      </c>
      <c r="BM139" s="227" t="s">
        <v>4445</v>
      </c>
    </row>
    <row r="140" s="2" customFormat="1">
      <c r="A140" s="42"/>
      <c r="B140" s="43"/>
      <c r="C140" s="44"/>
      <c r="D140" s="236" t="s">
        <v>653</v>
      </c>
      <c r="E140" s="44"/>
      <c r="F140" s="278" t="s">
        <v>3654</v>
      </c>
      <c r="G140" s="44"/>
      <c r="H140" s="44"/>
      <c r="I140" s="231"/>
      <c r="J140" s="44"/>
      <c r="K140" s="44"/>
      <c r="L140" s="48"/>
      <c r="M140" s="232"/>
      <c r="N140" s="233"/>
      <c r="O140" s="88"/>
      <c r="P140" s="88"/>
      <c r="Q140" s="88"/>
      <c r="R140" s="88"/>
      <c r="S140" s="88"/>
      <c r="T140" s="89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T140" s="21" t="s">
        <v>653</v>
      </c>
      <c r="AU140" s="21" t="s">
        <v>80</v>
      </c>
    </row>
    <row r="141" s="14" customFormat="1">
      <c r="A141" s="14"/>
      <c r="B141" s="245"/>
      <c r="C141" s="246"/>
      <c r="D141" s="236" t="s">
        <v>218</v>
      </c>
      <c r="E141" s="247" t="s">
        <v>18</v>
      </c>
      <c r="F141" s="248" t="s">
        <v>529</v>
      </c>
      <c r="G141" s="246"/>
      <c r="H141" s="249">
        <v>35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218</v>
      </c>
      <c r="AU141" s="255" t="s">
        <v>80</v>
      </c>
      <c r="AV141" s="14" t="s">
        <v>80</v>
      </c>
      <c r="AW141" s="14" t="s">
        <v>33</v>
      </c>
      <c r="AX141" s="14" t="s">
        <v>76</v>
      </c>
      <c r="AY141" s="255" t="s">
        <v>207</v>
      </c>
    </row>
    <row r="142" s="2" customFormat="1" ht="24.15" customHeight="1">
      <c r="A142" s="42"/>
      <c r="B142" s="43"/>
      <c r="C142" s="217" t="s">
        <v>320</v>
      </c>
      <c r="D142" s="217" t="s">
        <v>211</v>
      </c>
      <c r="E142" s="218" t="s">
        <v>3683</v>
      </c>
      <c r="F142" s="219" t="s">
        <v>3684</v>
      </c>
      <c r="G142" s="220" t="s">
        <v>317</v>
      </c>
      <c r="H142" s="221">
        <v>35</v>
      </c>
      <c r="I142" s="222"/>
      <c r="J142" s="221">
        <f>ROUND(I142*H142,2)</f>
        <v>0</v>
      </c>
      <c r="K142" s="219" t="s">
        <v>214</v>
      </c>
      <c r="L142" s="48"/>
      <c r="M142" s="223" t="s">
        <v>18</v>
      </c>
      <c r="N142" s="224" t="s">
        <v>42</v>
      </c>
      <c r="O142" s="88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327</v>
      </c>
      <c r="AT142" s="227" t="s">
        <v>211</v>
      </c>
      <c r="AU142" s="227" t="s">
        <v>80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4446</v>
      </c>
    </row>
    <row r="143" s="2" customFormat="1">
      <c r="A143" s="42"/>
      <c r="B143" s="43"/>
      <c r="C143" s="44"/>
      <c r="D143" s="229" t="s">
        <v>216</v>
      </c>
      <c r="E143" s="44"/>
      <c r="F143" s="230" t="s">
        <v>3686</v>
      </c>
      <c r="G143" s="44"/>
      <c r="H143" s="44"/>
      <c r="I143" s="231"/>
      <c r="J143" s="44"/>
      <c r="K143" s="44"/>
      <c r="L143" s="48"/>
      <c r="M143" s="232"/>
      <c r="N143" s="233"/>
      <c r="O143" s="88"/>
      <c r="P143" s="88"/>
      <c r="Q143" s="88"/>
      <c r="R143" s="88"/>
      <c r="S143" s="88"/>
      <c r="T143" s="89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T143" s="21" t="s">
        <v>216</v>
      </c>
      <c r="AU143" s="21" t="s">
        <v>80</v>
      </c>
    </row>
    <row r="144" s="14" customFormat="1">
      <c r="A144" s="14"/>
      <c r="B144" s="245"/>
      <c r="C144" s="246"/>
      <c r="D144" s="236" t="s">
        <v>218</v>
      </c>
      <c r="E144" s="247" t="s">
        <v>18</v>
      </c>
      <c r="F144" s="248" t="s">
        <v>529</v>
      </c>
      <c r="G144" s="246"/>
      <c r="H144" s="249">
        <v>35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218</v>
      </c>
      <c r="AU144" s="255" t="s">
        <v>80</v>
      </c>
      <c r="AV144" s="14" t="s">
        <v>80</v>
      </c>
      <c r="AW144" s="14" t="s">
        <v>33</v>
      </c>
      <c r="AX144" s="14" t="s">
        <v>76</v>
      </c>
      <c r="AY144" s="255" t="s">
        <v>207</v>
      </c>
    </row>
    <row r="145" s="2" customFormat="1" ht="16.5" customHeight="1">
      <c r="A145" s="42"/>
      <c r="B145" s="43"/>
      <c r="C145" s="283" t="s">
        <v>327</v>
      </c>
      <c r="D145" s="283" t="s">
        <v>1282</v>
      </c>
      <c r="E145" s="284" t="s">
        <v>4447</v>
      </c>
      <c r="F145" s="285" t="s">
        <v>4448</v>
      </c>
      <c r="G145" s="286" t="s">
        <v>317</v>
      </c>
      <c r="H145" s="287">
        <v>35</v>
      </c>
      <c r="I145" s="288"/>
      <c r="J145" s="287">
        <f>ROUND(I145*H145,2)</f>
        <v>0</v>
      </c>
      <c r="K145" s="285" t="s">
        <v>214</v>
      </c>
      <c r="L145" s="289"/>
      <c r="M145" s="290" t="s">
        <v>18</v>
      </c>
      <c r="N145" s="291" t="s">
        <v>42</v>
      </c>
      <c r="O145" s="88"/>
      <c r="P145" s="225">
        <f>O145*H145</f>
        <v>0</v>
      </c>
      <c r="Q145" s="225">
        <v>0.00017000000000000001</v>
      </c>
      <c r="R145" s="225">
        <f>Q145*H145</f>
        <v>0.0059500000000000004</v>
      </c>
      <c r="S145" s="225">
        <v>0</v>
      </c>
      <c r="T145" s="226">
        <f>S145*H145</f>
        <v>0</v>
      </c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R145" s="227" t="s">
        <v>513</v>
      </c>
      <c r="AT145" s="227" t="s">
        <v>1282</v>
      </c>
      <c r="AU145" s="227" t="s">
        <v>80</v>
      </c>
      <c r="AY145" s="21" t="s">
        <v>207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1" t="s">
        <v>76</v>
      </c>
      <c r="BK145" s="228">
        <f>ROUND(I145*H145,2)</f>
        <v>0</v>
      </c>
      <c r="BL145" s="21" t="s">
        <v>327</v>
      </c>
      <c r="BM145" s="227" t="s">
        <v>4449</v>
      </c>
    </row>
    <row r="146" s="14" customFormat="1">
      <c r="A146" s="14"/>
      <c r="B146" s="245"/>
      <c r="C146" s="246"/>
      <c r="D146" s="236" t="s">
        <v>218</v>
      </c>
      <c r="E146" s="247" t="s">
        <v>18</v>
      </c>
      <c r="F146" s="248" t="s">
        <v>529</v>
      </c>
      <c r="G146" s="246"/>
      <c r="H146" s="249">
        <v>35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218</v>
      </c>
      <c r="AU146" s="255" t="s">
        <v>80</v>
      </c>
      <c r="AV146" s="14" t="s">
        <v>80</v>
      </c>
      <c r="AW146" s="14" t="s">
        <v>33</v>
      </c>
      <c r="AX146" s="14" t="s">
        <v>76</v>
      </c>
      <c r="AY146" s="255" t="s">
        <v>207</v>
      </c>
    </row>
    <row r="147" s="2" customFormat="1" ht="24.15" customHeight="1">
      <c r="A147" s="42"/>
      <c r="B147" s="43"/>
      <c r="C147" s="217" t="s">
        <v>340</v>
      </c>
      <c r="D147" s="217" t="s">
        <v>211</v>
      </c>
      <c r="E147" s="218" t="s">
        <v>3707</v>
      </c>
      <c r="F147" s="219" t="s">
        <v>3708</v>
      </c>
      <c r="G147" s="220" t="s">
        <v>381</v>
      </c>
      <c r="H147" s="221">
        <v>16</v>
      </c>
      <c r="I147" s="222"/>
      <c r="J147" s="221">
        <f>ROUND(I147*H147,2)</f>
        <v>0</v>
      </c>
      <c r="K147" s="219" t="s">
        <v>214</v>
      </c>
      <c r="L147" s="48"/>
      <c r="M147" s="223" t="s">
        <v>18</v>
      </c>
      <c r="N147" s="224" t="s">
        <v>42</v>
      </c>
      <c r="O147" s="88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R147" s="227" t="s">
        <v>327</v>
      </c>
      <c r="AT147" s="227" t="s">
        <v>211</v>
      </c>
      <c r="AU147" s="227" t="s">
        <v>80</v>
      </c>
      <c r="AY147" s="21" t="s">
        <v>207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1" t="s">
        <v>76</v>
      </c>
      <c r="BK147" s="228">
        <f>ROUND(I147*H147,2)</f>
        <v>0</v>
      </c>
      <c r="BL147" s="21" t="s">
        <v>327</v>
      </c>
      <c r="BM147" s="227" t="s">
        <v>4450</v>
      </c>
    </row>
    <row r="148" s="2" customFormat="1">
      <c r="A148" s="42"/>
      <c r="B148" s="43"/>
      <c r="C148" s="44"/>
      <c r="D148" s="229" t="s">
        <v>216</v>
      </c>
      <c r="E148" s="44"/>
      <c r="F148" s="230" t="s">
        <v>3710</v>
      </c>
      <c r="G148" s="44"/>
      <c r="H148" s="44"/>
      <c r="I148" s="231"/>
      <c r="J148" s="44"/>
      <c r="K148" s="44"/>
      <c r="L148" s="48"/>
      <c r="M148" s="232"/>
      <c r="N148" s="233"/>
      <c r="O148" s="88"/>
      <c r="P148" s="88"/>
      <c r="Q148" s="88"/>
      <c r="R148" s="88"/>
      <c r="S148" s="88"/>
      <c r="T148" s="89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T148" s="21" t="s">
        <v>216</v>
      </c>
      <c r="AU148" s="21" t="s">
        <v>80</v>
      </c>
    </row>
    <row r="149" s="14" customFormat="1">
      <c r="A149" s="14"/>
      <c r="B149" s="245"/>
      <c r="C149" s="246"/>
      <c r="D149" s="236" t="s">
        <v>218</v>
      </c>
      <c r="E149" s="247" t="s">
        <v>18</v>
      </c>
      <c r="F149" s="248" t="s">
        <v>327</v>
      </c>
      <c r="G149" s="246"/>
      <c r="H149" s="249">
        <v>16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218</v>
      </c>
      <c r="AU149" s="255" t="s">
        <v>80</v>
      </c>
      <c r="AV149" s="14" t="s">
        <v>80</v>
      </c>
      <c r="AW149" s="14" t="s">
        <v>33</v>
      </c>
      <c r="AX149" s="14" t="s">
        <v>76</v>
      </c>
      <c r="AY149" s="255" t="s">
        <v>207</v>
      </c>
    </row>
    <row r="150" s="2" customFormat="1" ht="16.5" customHeight="1">
      <c r="A150" s="42"/>
      <c r="B150" s="43"/>
      <c r="C150" s="217" t="s">
        <v>347</v>
      </c>
      <c r="D150" s="217" t="s">
        <v>211</v>
      </c>
      <c r="E150" s="218" t="s">
        <v>4451</v>
      </c>
      <c r="F150" s="219" t="s">
        <v>4452</v>
      </c>
      <c r="G150" s="220" t="s">
        <v>3924</v>
      </c>
      <c r="H150" s="221">
        <v>1</v>
      </c>
      <c r="I150" s="222"/>
      <c r="J150" s="221">
        <f>ROUND(I150*H150,2)</f>
        <v>0</v>
      </c>
      <c r="K150" s="219" t="s">
        <v>18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327</v>
      </c>
      <c r="AT150" s="227" t="s">
        <v>211</v>
      </c>
      <c r="AU150" s="227" t="s">
        <v>80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327</v>
      </c>
      <c r="BM150" s="227" t="s">
        <v>4453</v>
      </c>
    </row>
    <row r="151" s="2" customFormat="1" ht="24.15" customHeight="1">
      <c r="A151" s="42"/>
      <c r="B151" s="43"/>
      <c r="C151" s="217" t="s">
        <v>360</v>
      </c>
      <c r="D151" s="217" t="s">
        <v>211</v>
      </c>
      <c r="E151" s="218" t="s">
        <v>2862</v>
      </c>
      <c r="F151" s="219" t="s">
        <v>2863</v>
      </c>
      <c r="G151" s="220" t="s">
        <v>697</v>
      </c>
      <c r="H151" s="222"/>
      <c r="I151" s="222"/>
      <c r="J151" s="221">
        <f>ROUND(I151*H151,2)</f>
        <v>0</v>
      </c>
      <c r="K151" s="219" t="s">
        <v>214</v>
      </c>
      <c r="L151" s="48"/>
      <c r="M151" s="223" t="s">
        <v>18</v>
      </c>
      <c r="N151" s="224" t="s">
        <v>42</v>
      </c>
      <c r="O151" s="88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R151" s="227" t="s">
        <v>327</v>
      </c>
      <c r="AT151" s="227" t="s">
        <v>211</v>
      </c>
      <c r="AU151" s="227" t="s">
        <v>80</v>
      </c>
      <c r="AY151" s="21" t="s">
        <v>207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1" t="s">
        <v>76</v>
      </c>
      <c r="BK151" s="228">
        <f>ROUND(I151*H151,2)</f>
        <v>0</v>
      </c>
      <c r="BL151" s="21" t="s">
        <v>327</v>
      </c>
      <c r="BM151" s="227" t="s">
        <v>4454</v>
      </c>
    </row>
    <row r="152" s="2" customFormat="1">
      <c r="A152" s="42"/>
      <c r="B152" s="43"/>
      <c r="C152" s="44"/>
      <c r="D152" s="229" t="s">
        <v>216</v>
      </c>
      <c r="E152" s="44"/>
      <c r="F152" s="230" t="s">
        <v>2865</v>
      </c>
      <c r="G152" s="44"/>
      <c r="H152" s="44"/>
      <c r="I152" s="231"/>
      <c r="J152" s="44"/>
      <c r="K152" s="44"/>
      <c r="L152" s="48"/>
      <c r="M152" s="292"/>
      <c r="N152" s="293"/>
      <c r="O152" s="294"/>
      <c r="P152" s="294"/>
      <c r="Q152" s="294"/>
      <c r="R152" s="294"/>
      <c r="S152" s="294"/>
      <c r="T152" s="295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T152" s="21" t="s">
        <v>216</v>
      </c>
      <c r="AU152" s="21" t="s">
        <v>80</v>
      </c>
    </row>
    <row r="153" s="2" customFormat="1" ht="6.96" customHeight="1">
      <c r="A153" s="42"/>
      <c r="B153" s="63"/>
      <c r="C153" s="64"/>
      <c r="D153" s="64"/>
      <c r="E153" s="64"/>
      <c r="F153" s="64"/>
      <c r="G153" s="64"/>
      <c r="H153" s="64"/>
      <c r="I153" s="64"/>
      <c r="J153" s="64"/>
      <c r="K153" s="64"/>
      <c r="L153" s="48"/>
      <c r="M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</row>
  </sheetData>
  <sheetProtection sheet="1" autoFilter="0" formatColumns="0" formatRows="0" objects="1" scenarios="1" spinCount="100000" saltValue="hxboKALra3JC+RUNnR0Q5OynDf5tXx5iOePwRhUMzW9Ia8Y+XWqFitdwn6TMW8noU5rGJcSTLHT+vu3fsn2+7g==" hashValue="XHGwrU1MUMMNYVxEUDRaC5HUYJ6l+hXvImYw9Hw992GOwS7ngpHDgcyx8rVZmoBkJBgGeWtaaJvb6G7vDfbPsg==" algorithmName="SHA-512" password="CC35"/>
  <autoFilter ref="C93:K15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9" r:id="rId1" display="https://podminky.urs.cz/item/CS_URS_2025_02/612135101"/>
    <hyperlink ref="F102" r:id="rId2" display="https://podminky.urs.cz/item/CS_URS_2025_02/612325111"/>
    <hyperlink ref="F107" r:id="rId3" display="https://podminky.urs.cz/item/CS_URS_2025_02/977332121"/>
    <hyperlink ref="F110" r:id="rId4" display="https://podminky.urs.cz/item/CS_URS_2025_02/977343111"/>
    <hyperlink ref="F114" r:id="rId5" display="https://podminky.urs.cz/item/CS_URS_2025_02/997013211"/>
    <hyperlink ref="F116" r:id="rId6" display="https://podminky.urs.cz/item/CS_URS_2025_02/997013219"/>
    <hyperlink ref="F119" r:id="rId7" display="https://podminky.urs.cz/item/CS_URS_2025_02/997013501"/>
    <hyperlink ref="F121" r:id="rId8" display="https://podminky.urs.cz/item/CS_URS_2025_02/997013509"/>
    <hyperlink ref="F124" r:id="rId9" display="https://podminky.urs.cz/item/CS_URS_2025_02/997013631"/>
    <hyperlink ref="F130" r:id="rId10" display="https://podminky.urs.cz/item/CS_URS_2025_02/998018001"/>
    <hyperlink ref="F137" r:id="rId11" display="https://podminky.urs.cz/item/CS_URS_2025_02/741120001"/>
    <hyperlink ref="F143" r:id="rId12" display="https://podminky.urs.cz/item/CS_URS_2025_02/741122211"/>
    <hyperlink ref="F148" r:id="rId13" display="https://podminky.urs.cz/item/CS_URS_2025_02/741130021"/>
    <hyperlink ref="F152" r:id="rId14" display="https://podminky.urs.cz/item/CS_URS_2025_02/99874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2" customFormat="1" ht="12" customHeight="1">
      <c r="A8" s="42"/>
      <c r="B8" s="48"/>
      <c r="C8" s="42"/>
      <c r="D8" s="147" t="s">
        <v>147</v>
      </c>
      <c r="E8" s="42"/>
      <c r="F8" s="42"/>
      <c r="G8" s="42"/>
      <c r="H8" s="42"/>
      <c r="I8" s="42"/>
      <c r="J8" s="42"/>
      <c r="K8" s="42"/>
      <c r="L8" s="149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</row>
    <row r="9" s="2" customFormat="1" ht="16.5" customHeight="1">
      <c r="A9" s="42"/>
      <c r="B9" s="48"/>
      <c r="C9" s="42"/>
      <c r="D9" s="42"/>
      <c r="E9" s="150" t="s">
        <v>4455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>
      <c r="A10" s="42"/>
      <c r="B10" s="48"/>
      <c r="C10" s="42"/>
      <c r="D10" s="42"/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2" customHeight="1">
      <c r="A11" s="42"/>
      <c r="B11" s="48"/>
      <c r="C11" s="42"/>
      <c r="D11" s="147" t="s">
        <v>17</v>
      </c>
      <c r="E11" s="42"/>
      <c r="F11" s="137" t="s">
        <v>18</v>
      </c>
      <c r="G11" s="42"/>
      <c r="H11" s="42"/>
      <c r="I11" s="147" t="s">
        <v>19</v>
      </c>
      <c r="J11" s="137" t="s">
        <v>18</v>
      </c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 ht="12" customHeight="1">
      <c r="A12" s="42"/>
      <c r="B12" s="48"/>
      <c r="C12" s="42"/>
      <c r="D12" s="147" t="s">
        <v>20</v>
      </c>
      <c r="E12" s="42"/>
      <c r="F12" s="137" t="s">
        <v>21</v>
      </c>
      <c r="G12" s="42"/>
      <c r="H12" s="42"/>
      <c r="I12" s="147" t="s">
        <v>22</v>
      </c>
      <c r="J12" s="151" t="str">
        <f>'Rekapitulace stavby'!AN8</f>
        <v>14. 12. 2025</v>
      </c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0.8" customHeight="1">
      <c r="A13" s="42"/>
      <c r="B13" s="48"/>
      <c r="C13" s="42"/>
      <c r="D13" s="42"/>
      <c r="E13" s="42"/>
      <c r="F13" s="42"/>
      <c r="G13" s="42"/>
      <c r="H13" s="42"/>
      <c r="I13" s="42"/>
      <c r="J13" s="42"/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24</v>
      </c>
      <c r="E14" s="42"/>
      <c r="F14" s="42"/>
      <c r="G14" s="42"/>
      <c r="H14" s="42"/>
      <c r="I14" s="147" t="s">
        <v>25</v>
      </c>
      <c r="J14" s="137" t="s">
        <v>26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8" customHeight="1">
      <c r="A15" s="42"/>
      <c r="B15" s="48"/>
      <c r="C15" s="42"/>
      <c r="D15" s="42"/>
      <c r="E15" s="137" t="s">
        <v>27</v>
      </c>
      <c r="F15" s="42"/>
      <c r="G15" s="42"/>
      <c r="H15" s="42"/>
      <c r="I15" s="147" t="s">
        <v>28</v>
      </c>
      <c r="J15" s="137" t="s">
        <v>29</v>
      </c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6.96" customHeight="1">
      <c r="A16" s="42"/>
      <c r="B16" s="48"/>
      <c r="C16" s="42"/>
      <c r="D16" s="42"/>
      <c r="E16" s="42"/>
      <c r="F16" s="42"/>
      <c r="G16" s="42"/>
      <c r="H16" s="42"/>
      <c r="I16" s="42"/>
      <c r="J16" s="42"/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2" customHeight="1">
      <c r="A17" s="42"/>
      <c r="B17" s="48"/>
      <c r="C17" s="42"/>
      <c r="D17" s="147" t="s">
        <v>30</v>
      </c>
      <c r="E17" s="42"/>
      <c r="F17" s="42"/>
      <c r="G17" s="42"/>
      <c r="H17" s="42"/>
      <c r="I17" s="147" t="s">
        <v>25</v>
      </c>
      <c r="J17" s="37" t="str">
        <f>'Rekapitulace stavby'!AN13</f>
        <v>Vyplň údaj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18" customHeight="1">
      <c r="A18" s="42"/>
      <c r="B18" s="48"/>
      <c r="C18" s="42"/>
      <c r="D18" s="42"/>
      <c r="E18" s="37" t="str">
        <f>'Rekapitulace stavby'!E14</f>
        <v>Vyplň údaj</v>
      </c>
      <c r="F18" s="137"/>
      <c r="G18" s="137"/>
      <c r="H18" s="137"/>
      <c r="I18" s="147" t="s">
        <v>28</v>
      </c>
      <c r="J18" s="37" t="str">
        <f>'Rekapitulace stavby'!AN14</f>
        <v>Vyplň údaj</v>
      </c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6.96" customHeight="1">
      <c r="A19" s="42"/>
      <c r="B19" s="48"/>
      <c r="C19" s="42"/>
      <c r="D19" s="42"/>
      <c r="E19" s="42"/>
      <c r="F19" s="42"/>
      <c r="G19" s="42"/>
      <c r="H19" s="42"/>
      <c r="I19" s="42"/>
      <c r="J19" s="42"/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2" customHeight="1">
      <c r="A20" s="42"/>
      <c r="B20" s="48"/>
      <c r="C20" s="42"/>
      <c r="D20" s="147" t="s">
        <v>32</v>
      </c>
      <c r="E20" s="42"/>
      <c r="F20" s="42"/>
      <c r="G20" s="42"/>
      <c r="H20" s="42"/>
      <c r="I20" s="147" t="s">
        <v>25</v>
      </c>
      <c r="J20" s="137" t="str">
        <f>IF('Rekapitulace stavby'!AN16="","",'Rekapitulace stavby'!AN16)</f>
        <v/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18" customHeight="1">
      <c r="A21" s="42"/>
      <c r="B21" s="48"/>
      <c r="C21" s="42"/>
      <c r="D21" s="42"/>
      <c r="E21" s="137" t="str">
        <f>IF('Rekapitulace stavby'!E17="","",'Rekapitulace stavby'!E17)</f>
        <v xml:space="preserve"> </v>
      </c>
      <c r="F21" s="42"/>
      <c r="G21" s="42"/>
      <c r="H21" s="42"/>
      <c r="I21" s="147" t="s">
        <v>28</v>
      </c>
      <c r="J21" s="137" t="str">
        <f>IF('Rekapitulace stavby'!AN17="","",'Rekapitulace stavby'!AN17)</f>
        <v/>
      </c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6.96" customHeight="1">
      <c r="A22" s="42"/>
      <c r="B22" s="48"/>
      <c r="C22" s="42"/>
      <c r="D22" s="42"/>
      <c r="E22" s="42"/>
      <c r="F22" s="42"/>
      <c r="G22" s="42"/>
      <c r="H22" s="42"/>
      <c r="I22" s="42"/>
      <c r="J22" s="42"/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2" customHeight="1">
      <c r="A23" s="42"/>
      <c r="B23" s="48"/>
      <c r="C23" s="42"/>
      <c r="D23" s="147" t="s">
        <v>34</v>
      </c>
      <c r="E23" s="42"/>
      <c r="F23" s="42"/>
      <c r="G23" s="42"/>
      <c r="H23" s="42"/>
      <c r="I23" s="147" t="s">
        <v>25</v>
      </c>
      <c r="J23" s="137" t="str">
        <f>IF('Rekapitulace stavby'!AN19="","",'Rekapitulace stavby'!AN19)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18" customHeight="1">
      <c r="A24" s="42"/>
      <c r="B24" s="48"/>
      <c r="C24" s="42"/>
      <c r="D24" s="42"/>
      <c r="E24" s="137" t="str">
        <f>IF('Rekapitulace stavby'!E20="","",'Rekapitulace stavby'!E20)</f>
        <v xml:space="preserve"> </v>
      </c>
      <c r="F24" s="42"/>
      <c r="G24" s="42"/>
      <c r="H24" s="42"/>
      <c r="I24" s="147" t="s">
        <v>28</v>
      </c>
      <c r="J24" s="137" t="str">
        <f>IF('Rekapitulace stavby'!AN20="","",'Rekapitulace stavby'!AN20)</f>
        <v/>
      </c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6.96" customHeight="1">
      <c r="A25" s="42"/>
      <c r="B25" s="48"/>
      <c r="C25" s="42"/>
      <c r="D25" s="42"/>
      <c r="E25" s="42"/>
      <c r="F25" s="42"/>
      <c r="G25" s="42"/>
      <c r="H25" s="42"/>
      <c r="I25" s="42"/>
      <c r="J25" s="42"/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2" customHeight="1">
      <c r="A26" s="42"/>
      <c r="B26" s="48"/>
      <c r="C26" s="42"/>
      <c r="D26" s="147" t="s">
        <v>35</v>
      </c>
      <c r="E26" s="42"/>
      <c r="F26" s="42"/>
      <c r="G26" s="42"/>
      <c r="H26" s="42"/>
      <c r="I26" s="42"/>
      <c r="J26" s="42"/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8" customFormat="1" ht="47.25" customHeight="1">
      <c r="A27" s="152"/>
      <c r="B27" s="153"/>
      <c r="C27" s="152"/>
      <c r="D27" s="152"/>
      <c r="E27" s="154" t="s">
        <v>36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2"/>
      <c r="B28" s="48"/>
      <c r="C28" s="42"/>
      <c r="D28" s="42"/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2" customFormat="1" ht="6.96" customHeight="1">
      <c r="A29" s="42"/>
      <c r="B29" s="48"/>
      <c r="C29" s="42"/>
      <c r="D29" s="156"/>
      <c r="E29" s="156"/>
      <c r="F29" s="156"/>
      <c r="G29" s="156"/>
      <c r="H29" s="156"/>
      <c r="I29" s="156"/>
      <c r="J29" s="156"/>
      <c r="K29" s="156"/>
      <c r="L29" s="149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</row>
    <row r="30" s="2" customFormat="1" ht="25.44" customHeight="1">
      <c r="A30" s="42"/>
      <c r="B30" s="48"/>
      <c r="C30" s="42"/>
      <c r="D30" s="157" t="s">
        <v>37</v>
      </c>
      <c r="E30" s="42"/>
      <c r="F30" s="42"/>
      <c r="G30" s="42"/>
      <c r="H30" s="42"/>
      <c r="I30" s="42"/>
      <c r="J30" s="158">
        <f>ROUND(J101, 2)</f>
        <v>0</v>
      </c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14.4" customHeight="1">
      <c r="A32" s="42"/>
      <c r="B32" s="48"/>
      <c r="C32" s="42"/>
      <c r="D32" s="42"/>
      <c r="E32" s="42"/>
      <c r="F32" s="159" t="s">
        <v>39</v>
      </c>
      <c r="G32" s="42"/>
      <c r="H32" s="42"/>
      <c r="I32" s="159" t="s">
        <v>38</v>
      </c>
      <c r="J32" s="159" t="s">
        <v>40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14.4" customHeight="1">
      <c r="A33" s="42"/>
      <c r="B33" s="48"/>
      <c r="C33" s="42"/>
      <c r="D33" s="160" t="s">
        <v>41</v>
      </c>
      <c r="E33" s="147" t="s">
        <v>42</v>
      </c>
      <c r="F33" s="161">
        <f>ROUND((SUM(BE101:BE159)),  2)</f>
        <v>0</v>
      </c>
      <c r="G33" s="42"/>
      <c r="H33" s="42"/>
      <c r="I33" s="162">
        <v>0.20999999999999999</v>
      </c>
      <c r="J33" s="161">
        <f>ROUND(((SUM(BE101:BE159))*I33),  2)</f>
        <v>0</v>
      </c>
      <c r="K33" s="42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147" t="s">
        <v>43</v>
      </c>
      <c r="F34" s="161">
        <f>ROUND((SUM(BF101:BF159)),  2)</f>
        <v>0</v>
      </c>
      <c r="G34" s="42"/>
      <c r="H34" s="42"/>
      <c r="I34" s="162">
        <v>0.12</v>
      </c>
      <c r="J34" s="161">
        <f>ROUND(((SUM(BF101:BF159))*I34),  2)</f>
        <v>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hidden="1" s="2" customFormat="1" ht="14.4" customHeight="1">
      <c r="A35" s="42"/>
      <c r="B35" s="48"/>
      <c r="C35" s="42"/>
      <c r="D35" s="42"/>
      <c r="E35" s="147" t="s">
        <v>44</v>
      </c>
      <c r="F35" s="161">
        <f>ROUND((SUM(BG101:BG159)),  2)</f>
        <v>0</v>
      </c>
      <c r="G35" s="42"/>
      <c r="H35" s="42"/>
      <c r="I35" s="162">
        <v>0.20999999999999999</v>
      </c>
      <c r="J35" s="161">
        <f>0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hidden="1" s="2" customFormat="1" ht="14.4" customHeight="1">
      <c r="A36" s="42"/>
      <c r="B36" s="48"/>
      <c r="C36" s="42"/>
      <c r="D36" s="42"/>
      <c r="E36" s="147" t="s">
        <v>45</v>
      </c>
      <c r="F36" s="161">
        <f>ROUND((SUM(BH101:BH159)),  2)</f>
        <v>0</v>
      </c>
      <c r="G36" s="42"/>
      <c r="H36" s="42"/>
      <c r="I36" s="162">
        <v>0.12</v>
      </c>
      <c r="J36" s="161">
        <f>0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46</v>
      </c>
      <c r="F37" s="161">
        <f>ROUND((SUM(BI101:BI159)),  2)</f>
        <v>0</v>
      </c>
      <c r="G37" s="42"/>
      <c r="H37" s="42"/>
      <c r="I37" s="162">
        <v>0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s="2" customFormat="1" ht="6.96" customHeight="1">
      <c r="A38" s="42"/>
      <c r="B38" s="48"/>
      <c r="C38" s="42"/>
      <c r="D38" s="42"/>
      <c r="E38" s="42"/>
      <c r="F38" s="42"/>
      <c r="G38" s="42"/>
      <c r="H38" s="42"/>
      <c r="I38" s="42"/>
      <c r="J38" s="42"/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s="2" customFormat="1" ht="25.44" customHeight="1">
      <c r="A39" s="42"/>
      <c r="B39" s="48"/>
      <c r="C39" s="163"/>
      <c r="D39" s="164" t="s">
        <v>47</v>
      </c>
      <c r="E39" s="165"/>
      <c r="F39" s="165"/>
      <c r="G39" s="166" t="s">
        <v>48</v>
      </c>
      <c r="H39" s="167" t="s">
        <v>49</v>
      </c>
      <c r="I39" s="165"/>
      <c r="J39" s="168">
        <f>SUM(J30:J37)</f>
        <v>0</v>
      </c>
      <c r="K39" s="169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14.4" customHeight="1">
      <c r="A40" s="42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4" s="2" customFormat="1" ht="6.96" customHeight="1">
      <c r="A44" s="42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</row>
    <row r="45" s="2" customFormat="1" ht="24.96" customHeight="1">
      <c r="A45" s="42"/>
      <c r="B45" s="43"/>
      <c r="C45" s="27" t="s">
        <v>163</v>
      </c>
      <c r="D45" s="44"/>
      <c r="E45" s="44"/>
      <c r="F45" s="44"/>
      <c r="G45" s="44"/>
      <c r="H45" s="44"/>
      <c r="I45" s="44"/>
      <c r="J45" s="44"/>
      <c r="K45" s="44"/>
      <c r="L45" s="149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</row>
    <row r="46" s="2" customFormat="1" ht="6.96" customHeight="1">
      <c r="A46" s="42"/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12" customHeight="1">
      <c r="A47" s="42"/>
      <c r="B47" s="43"/>
      <c r="C47" s="36" t="s">
        <v>15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16.5" customHeight="1">
      <c r="A48" s="42"/>
      <c r="B48" s="43"/>
      <c r="C48" s="44"/>
      <c r="D48" s="44"/>
      <c r="E48" s="174" t="str">
        <f>E7</f>
        <v>Rekonstrukce rehabilitace v 1.PP budovy B v HNSP v Bílině</v>
      </c>
      <c r="F48" s="36"/>
      <c r="G48" s="36"/>
      <c r="H48" s="36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147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73" t="str">
        <f>E9</f>
        <v>7 - Vzduchotechnika</v>
      </c>
      <c r="F50" s="44"/>
      <c r="G50" s="44"/>
      <c r="H50" s="44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2" customFormat="1" ht="6.96" customHeight="1">
      <c r="A51" s="42"/>
      <c r="B51" s="43"/>
      <c r="C51" s="44"/>
      <c r="D51" s="44"/>
      <c r="E51" s="44"/>
      <c r="F51" s="44"/>
      <c r="G51" s="44"/>
      <c r="H51" s="44"/>
      <c r="I51" s="44"/>
      <c r="J51" s="44"/>
      <c r="K51" s="44"/>
      <c r="L51" s="149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</row>
    <row r="52" s="2" customFormat="1" ht="12" customHeight="1">
      <c r="A52" s="42"/>
      <c r="B52" s="43"/>
      <c r="C52" s="36" t="s">
        <v>20</v>
      </c>
      <c r="D52" s="44"/>
      <c r="E52" s="44"/>
      <c r="F52" s="31" t="str">
        <f>F12</f>
        <v xml:space="preserve"> </v>
      </c>
      <c r="G52" s="44"/>
      <c r="H52" s="44"/>
      <c r="I52" s="36" t="s">
        <v>22</v>
      </c>
      <c r="J52" s="76" t="str">
        <f>IF(J12="","",J12)</f>
        <v>14. 12. 2025</v>
      </c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6.96" customHeight="1">
      <c r="A53" s="42"/>
      <c r="B53" s="43"/>
      <c r="C53" s="44"/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5.15" customHeight="1">
      <c r="A54" s="42"/>
      <c r="B54" s="43"/>
      <c r="C54" s="36" t="s">
        <v>24</v>
      </c>
      <c r="D54" s="44"/>
      <c r="E54" s="44"/>
      <c r="F54" s="31" t="str">
        <f>E15</f>
        <v>Město Bílina, Břežánská 50/4, 418 01 Bílina</v>
      </c>
      <c r="G54" s="44"/>
      <c r="H54" s="44"/>
      <c r="I54" s="36" t="s">
        <v>32</v>
      </c>
      <c r="J54" s="40" t="str">
        <f>E21</f>
        <v xml:space="preserve"> </v>
      </c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15.15" customHeight="1">
      <c r="A55" s="42"/>
      <c r="B55" s="43"/>
      <c r="C55" s="36" t="s">
        <v>30</v>
      </c>
      <c r="D55" s="44"/>
      <c r="E55" s="44"/>
      <c r="F55" s="31" t="str">
        <f>IF(E18="","",E18)</f>
        <v>Vyplň údaj</v>
      </c>
      <c r="G55" s="44"/>
      <c r="H55" s="44"/>
      <c r="I55" s="36" t="s">
        <v>34</v>
      </c>
      <c r="J55" s="40" t="str">
        <f>E24</f>
        <v xml:space="preserve"> </v>
      </c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0.32" customHeight="1">
      <c r="A56" s="42"/>
      <c r="B56" s="43"/>
      <c r="C56" s="44"/>
      <c r="D56" s="44"/>
      <c r="E56" s="44"/>
      <c r="F56" s="44"/>
      <c r="G56" s="44"/>
      <c r="H56" s="44"/>
      <c r="I56" s="44"/>
      <c r="J56" s="44"/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29.28" customHeight="1">
      <c r="A57" s="42"/>
      <c r="B57" s="43"/>
      <c r="C57" s="175" t="s">
        <v>164</v>
      </c>
      <c r="D57" s="176"/>
      <c r="E57" s="176"/>
      <c r="F57" s="176"/>
      <c r="G57" s="176"/>
      <c r="H57" s="176"/>
      <c r="I57" s="176"/>
      <c r="J57" s="177" t="s">
        <v>165</v>
      </c>
      <c r="K57" s="176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0.32" customHeight="1">
      <c r="A58" s="42"/>
      <c r="B58" s="43"/>
      <c r="C58" s="44"/>
      <c r="D58" s="44"/>
      <c r="E58" s="44"/>
      <c r="F58" s="44"/>
      <c r="G58" s="44"/>
      <c r="H58" s="44"/>
      <c r="I58" s="44"/>
      <c r="J58" s="44"/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22.8" customHeight="1">
      <c r="A59" s="42"/>
      <c r="B59" s="43"/>
      <c r="C59" s="178" t="s">
        <v>69</v>
      </c>
      <c r="D59" s="44"/>
      <c r="E59" s="44"/>
      <c r="F59" s="44"/>
      <c r="G59" s="44"/>
      <c r="H59" s="44"/>
      <c r="I59" s="44"/>
      <c r="J59" s="106">
        <f>J101</f>
        <v>0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U59" s="21" t="s">
        <v>166</v>
      </c>
    </row>
    <row r="60" s="9" customFormat="1" ht="24.96" customHeight="1">
      <c r="A60" s="9"/>
      <c r="B60" s="179"/>
      <c r="C60" s="180"/>
      <c r="D60" s="181" t="s">
        <v>4456</v>
      </c>
      <c r="E60" s="182"/>
      <c r="F60" s="182"/>
      <c r="G60" s="182"/>
      <c r="H60" s="182"/>
      <c r="I60" s="182"/>
      <c r="J60" s="183">
        <f>J102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29"/>
      <c r="D61" s="186" t="s">
        <v>184</v>
      </c>
      <c r="E61" s="187"/>
      <c r="F61" s="187"/>
      <c r="G61" s="187"/>
      <c r="H61" s="187"/>
      <c r="I61" s="187"/>
      <c r="J61" s="188">
        <f>J103</f>
        <v>0</v>
      </c>
      <c r="K61" s="129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29"/>
      <c r="D62" s="186" t="s">
        <v>4457</v>
      </c>
      <c r="E62" s="187"/>
      <c r="F62" s="187"/>
      <c r="G62" s="187"/>
      <c r="H62" s="187"/>
      <c r="I62" s="187"/>
      <c r="J62" s="188">
        <f>J104</f>
        <v>0</v>
      </c>
      <c r="K62" s="129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21.84" customHeight="1">
      <c r="A63" s="10"/>
      <c r="B63" s="185"/>
      <c r="C63" s="129"/>
      <c r="D63" s="186" t="s">
        <v>4458</v>
      </c>
      <c r="E63" s="187"/>
      <c r="F63" s="187"/>
      <c r="G63" s="187"/>
      <c r="H63" s="187"/>
      <c r="I63" s="187"/>
      <c r="J63" s="188">
        <f>J105</f>
        <v>0</v>
      </c>
      <c r="K63" s="129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21.84" customHeight="1">
      <c r="A64" s="10"/>
      <c r="B64" s="185"/>
      <c r="C64" s="129"/>
      <c r="D64" s="186" t="s">
        <v>4459</v>
      </c>
      <c r="E64" s="187"/>
      <c r="F64" s="187"/>
      <c r="G64" s="187"/>
      <c r="H64" s="187"/>
      <c r="I64" s="187"/>
      <c r="J64" s="188">
        <f>J113</f>
        <v>0</v>
      </c>
      <c r="K64" s="129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21.84" customHeight="1">
      <c r="A65" s="10"/>
      <c r="B65" s="185"/>
      <c r="C65" s="129"/>
      <c r="D65" s="186" t="s">
        <v>4460</v>
      </c>
      <c r="E65" s="187"/>
      <c r="F65" s="187"/>
      <c r="G65" s="187"/>
      <c r="H65" s="187"/>
      <c r="I65" s="187"/>
      <c r="J65" s="188">
        <f>J115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21.84" customHeight="1">
      <c r="A66" s="10"/>
      <c r="B66" s="185"/>
      <c r="C66" s="129"/>
      <c r="D66" s="186" t="s">
        <v>4461</v>
      </c>
      <c r="E66" s="187"/>
      <c r="F66" s="187"/>
      <c r="G66" s="187"/>
      <c r="H66" s="187"/>
      <c r="I66" s="187"/>
      <c r="J66" s="188">
        <f>J117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21.84" customHeight="1">
      <c r="A67" s="10"/>
      <c r="B67" s="185"/>
      <c r="C67" s="129"/>
      <c r="D67" s="186" t="s">
        <v>4462</v>
      </c>
      <c r="E67" s="187"/>
      <c r="F67" s="187"/>
      <c r="G67" s="187"/>
      <c r="H67" s="187"/>
      <c r="I67" s="187"/>
      <c r="J67" s="188">
        <f>J119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21.84" customHeight="1">
      <c r="A68" s="10"/>
      <c r="B68" s="185"/>
      <c r="C68" s="129"/>
      <c r="D68" s="186" t="s">
        <v>4463</v>
      </c>
      <c r="E68" s="187"/>
      <c r="F68" s="187"/>
      <c r="G68" s="187"/>
      <c r="H68" s="187"/>
      <c r="I68" s="187"/>
      <c r="J68" s="188">
        <f>J121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21.84" customHeight="1">
      <c r="A69" s="10"/>
      <c r="B69" s="185"/>
      <c r="C69" s="129"/>
      <c r="D69" s="186" t="s">
        <v>4464</v>
      </c>
      <c r="E69" s="187"/>
      <c r="F69" s="187"/>
      <c r="G69" s="187"/>
      <c r="H69" s="187"/>
      <c r="I69" s="187"/>
      <c r="J69" s="188">
        <f>J124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21.84" customHeight="1">
      <c r="A70" s="10"/>
      <c r="B70" s="185"/>
      <c r="C70" s="129"/>
      <c r="D70" s="186" t="s">
        <v>4465</v>
      </c>
      <c r="E70" s="187"/>
      <c r="F70" s="187"/>
      <c r="G70" s="187"/>
      <c r="H70" s="187"/>
      <c r="I70" s="187"/>
      <c r="J70" s="188">
        <f>J127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21.84" customHeight="1">
      <c r="A71" s="10"/>
      <c r="B71" s="185"/>
      <c r="C71" s="129"/>
      <c r="D71" s="186" t="s">
        <v>4466</v>
      </c>
      <c r="E71" s="187"/>
      <c r="F71" s="187"/>
      <c r="G71" s="187"/>
      <c r="H71" s="187"/>
      <c r="I71" s="187"/>
      <c r="J71" s="188">
        <f>J131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29"/>
      <c r="D72" s="186" t="s">
        <v>4467</v>
      </c>
      <c r="E72" s="187"/>
      <c r="F72" s="187"/>
      <c r="G72" s="187"/>
      <c r="H72" s="187"/>
      <c r="I72" s="187"/>
      <c r="J72" s="188">
        <f>J134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21.84" customHeight="1">
      <c r="A73" s="10"/>
      <c r="B73" s="185"/>
      <c r="C73" s="129"/>
      <c r="D73" s="186" t="s">
        <v>4468</v>
      </c>
      <c r="E73" s="187"/>
      <c r="F73" s="187"/>
      <c r="G73" s="187"/>
      <c r="H73" s="187"/>
      <c r="I73" s="187"/>
      <c r="J73" s="188">
        <f>J135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21.84" customHeight="1">
      <c r="A74" s="10"/>
      <c r="B74" s="185"/>
      <c r="C74" s="129"/>
      <c r="D74" s="186" t="s">
        <v>4469</v>
      </c>
      <c r="E74" s="187"/>
      <c r="F74" s="187"/>
      <c r="G74" s="187"/>
      <c r="H74" s="187"/>
      <c r="I74" s="187"/>
      <c r="J74" s="188">
        <f>J137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21.84" customHeight="1">
      <c r="A75" s="10"/>
      <c r="B75" s="185"/>
      <c r="C75" s="129"/>
      <c r="D75" s="186" t="s">
        <v>4470</v>
      </c>
      <c r="E75" s="187"/>
      <c r="F75" s="187"/>
      <c r="G75" s="187"/>
      <c r="H75" s="187"/>
      <c r="I75" s="187"/>
      <c r="J75" s="188">
        <f>J139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21.84" customHeight="1">
      <c r="A76" s="10"/>
      <c r="B76" s="185"/>
      <c r="C76" s="129"/>
      <c r="D76" s="186" t="s">
        <v>4471</v>
      </c>
      <c r="E76" s="187"/>
      <c r="F76" s="187"/>
      <c r="G76" s="187"/>
      <c r="H76" s="187"/>
      <c r="I76" s="187"/>
      <c r="J76" s="188">
        <f>J141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21.84" customHeight="1">
      <c r="A77" s="10"/>
      <c r="B77" s="185"/>
      <c r="C77" s="129"/>
      <c r="D77" s="186" t="s">
        <v>4472</v>
      </c>
      <c r="E77" s="187"/>
      <c r="F77" s="187"/>
      <c r="G77" s="187"/>
      <c r="H77" s="187"/>
      <c r="I77" s="187"/>
      <c r="J77" s="188">
        <f>J143</f>
        <v>0</v>
      </c>
      <c r="K77" s="129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21.84" customHeight="1">
      <c r="A78" s="10"/>
      <c r="B78" s="185"/>
      <c r="C78" s="129"/>
      <c r="D78" s="186" t="s">
        <v>4473</v>
      </c>
      <c r="E78" s="187"/>
      <c r="F78" s="187"/>
      <c r="G78" s="187"/>
      <c r="H78" s="187"/>
      <c r="I78" s="187"/>
      <c r="J78" s="188">
        <f>J145</f>
        <v>0</v>
      </c>
      <c r="K78" s="129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21.84" customHeight="1">
      <c r="A79" s="10"/>
      <c r="B79" s="185"/>
      <c r="C79" s="129"/>
      <c r="D79" s="186" t="s">
        <v>4474</v>
      </c>
      <c r="E79" s="187"/>
      <c r="F79" s="187"/>
      <c r="G79" s="187"/>
      <c r="H79" s="187"/>
      <c r="I79" s="187"/>
      <c r="J79" s="188">
        <f>J147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21.84" customHeight="1">
      <c r="A80" s="10"/>
      <c r="B80" s="185"/>
      <c r="C80" s="129"/>
      <c r="D80" s="186" t="s">
        <v>4475</v>
      </c>
      <c r="E80" s="187"/>
      <c r="F80" s="187"/>
      <c r="G80" s="187"/>
      <c r="H80" s="187"/>
      <c r="I80" s="187"/>
      <c r="J80" s="188">
        <f>J151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21.84" customHeight="1">
      <c r="A81" s="10"/>
      <c r="B81" s="185"/>
      <c r="C81" s="129"/>
      <c r="D81" s="186" t="s">
        <v>4476</v>
      </c>
      <c r="E81" s="187"/>
      <c r="F81" s="187"/>
      <c r="G81" s="187"/>
      <c r="H81" s="187"/>
      <c r="I81" s="187"/>
      <c r="J81" s="188">
        <f>J155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2" customFormat="1" ht="21.84" customHeight="1">
      <c r="A82" s="42"/>
      <c r="B82" s="43"/>
      <c r="C82" s="44"/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6.96" customHeight="1">
      <c r="A83" s="42"/>
      <c r="B83" s="63"/>
      <c r="C83" s="64"/>
      <c r="D83" s="64"/>
      <c r="E83" s="64"/>
      <c r="F83" s="64"/>
      <c r="G83" s="64"/>
      <c r="H83" s="64"/>
      <c r="I83" s="64"/>
      <c r="J83" s="64"/>
      <c r="K83" s="6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7" s="2" customFormat="1" ht="6.96" customHeight="1">
      <c r="A87" s="42"/>
      <c r="B87" s="65"/>
      <c r="C87" s="66"/>
      <c r="D87" s="66"/>
      <c r="E87" s="66"/>
      <c r="F87" s="66"/>
      <c r="G87" s="66"/>
      <c r="H87" s="66"/>
      <c r="I87" s="66"/>
      <c r="J87" s="66"/>
      <c r="K87" s="66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24.96" customHeight="1">
      <c r="A88" s="42"/>
      <c r="B88" s="43"/>
      <c r="C88" s="27" t="s">
        <v>192</v>
      </c>
      <c r="D88" s="44"/>
      <c r="E88" s="44"/>
      <c r="F88" s="44"/>
      <c r="G88" s="44"/>
      <c r="H88" s="44"/>
      <c r="I88" s="44"/>
      <c r="J88" s="44"/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6.96" customHeight="1">
      <c r="A89" s="42"/>
      <c r="B89" s="43"/>
      <c r="C89" s="44"/>
      <c r="D89" s="44"/>
      <c r="E89" s="44"/>
      <c r="F89" s="44"/>
      <c r="G89" s="44"/>
      <c r="H89" s="44"/>
      <c r="I89" s="44"/>
      <c r="J89" s="44"/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12" customHeight="1">
      <c r="A90" s="42"/>
      <c r="B90" s="43"/>
      <c r="C90" s="36" t="s">
        <v>15</v>
      </c>
      <c r="D90" s="44"/>
      <c r="E90" s="44"/>
      <c r="F90" s="44"/>
      <c r="G90" s="44"/>
      <c r="H90" s="44"/>
      <c r="I90" s="44"/>
      <c r="J90" s="44"/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6.5" customHeight="1">
      <c r="A91" s="42"/>
      <c r="B91" s="43"/>
      <c r="C91" s="44"/>
      <c r="D91" s="44"/>
      <c r="E91" s="174" t="str">
        <f>E7</f>
        <v>Rekonstrukce rehabilitace v 1.PP budovy B v HNSP v Bílině</v>
      </c>
      <c r="F91" s="36"/>
      <c r="G91" s="36"/>
      <c r="H91" s="36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12" customHeight="1">
      <c r="A92" s="42"/>
      <c r="B92" s="43"/>
      <c r="C92" s="36" t="s">
        <v>147</v>
      </c>
      <c r="D92" s="44"/>
      <c r="E92" s="44"/>
      <c r="F92" s="44"/>
      <c r="G92" s="44"/>
      <c r="H92" s="44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16.5" customHeight="1">
      <c r="A93" s="42"/>
      <c r="B93" s="43"/>
      <c r="C93" s="44"/>
      <c r="D93" s="44"/>
      <c r="E93" s="73" t="str">
        <f>E9</f>
        <v>7 - Vzduchotechnika</v>
      </c>
      <c r="F93" s="44"/>
      <c r="G93" s="44"/>
      <c r="H93" s="44"/>
      <c r="I93" s="44"/>
      <c r="J93" s="44"/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2" customFormat="1" ht="6.96" customHeight="1">
      <c r="A94" s="42"/>
      <c r="B94" s="43"/>
      <c r="C94" s="44"/>
      <c r="D94" s="44"/>
      <c r="E94" s="44"/>
      <c r="F94" s="44"/>
      <c r="G94" s="44"/>
      <c r="H94" s="44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12" customHeight="1">
      <c r="A95" s="42"/>
      <c r="B95" s="43"/>
      <c r="C95" s="36" t="s">
        <v>20</v>
      </c>
      <c r="D95" s="44"/>
      <c r="E95" s="44"/>
      <c r="F95" s="31" t="str">
        <f>F12</f>
        <v xml:space="preserve"> </v>
      </c>
      <c r="G95" s="44"/>
      <c r="H95" s="44"/>
      <c r="I95" s="36" t="s">
        <v>22</v>
      </c>
      <c r="J95" s="76" t="str">
        <f>IF(J12="","",J12)</f>
        <v>14. 12. 2025</v>
      </c>
      <c r="K95" s="4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6" s="2" customFormat="1" ht="6.96" customHeight="1">
      <c r="A96" s="42"/>
      <c r="B96" s="43"/>
      <c r="C96" s="44"/>
      <c r="D96" s="44"/>
      <c r="E96" s="44"/>
      <c r="F96" s="44"/>
      <c r="G96" s="44"/>
      <c r="H96" s="44"/>
      <c r="I96" s="44"/>
      <c r="J96" s="44"/>
      <c r="K96" s="44"/>
      <c r="L96" s="149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</row>
    <row r="97" s="2" customFormat="1" ht="15.15" customHeight="1">
      <c r="A97" s="42"/>
      <c r="B97" s="43"/>
      <c r="C97" s="36" t="s">
        <v>24</v>
      </c>
      <c r="D97" s="44"/>
      <c r="E97" s="44"/>
      <c r="F97" s="31" t="str">
        <f>E15</f>
        <v>Město Bílina, Břežánská 50/4, 418 01 Bílina</v>
      </c>
      <c r="G97" s="44"/>
      <c r="H97" s="44"/>
      <c r="I97" s="36" t="s">
        <v>32</v>
      </c>
      <c r="J97" s="40" t="str">
        <f>E21</f>
        <v xml:space="preserve"> </v>
      </c>
      <c r="K97" s="44"/>
      <c r="L97" s="149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="2" customFormat="1" ht="15.15" customHeight="1">
      <c r="A98" s="42"/>
      <c r="B98" s="43"/>
      <c r="C98" s="36" t="s">
        <v>30</v>
      </c>
      <c r="D98" s="44"/>
      <c r="E98" s="44"/>
      <c r="F98" s="31" t="str">
        <f>IF(E18="","",E18)</f>
        <v>Vyplň údaj</v>
      </c>
      <c r="G98" s="44"/>
      <c r="H98" s="44"/>
      <c r="I98" s="36" t="s">
        <v>34</v>
      </c>
      <c r="J98" s="40" t="str">
        <f>E24</f>
        <v xml:space="preserve"> </v>
      </c>
      <c r="K98" s="44"/>
      <c r="L98" s="149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</row>
    <row r="99" s="2" customFormat="1" ht="10.32" customHeight="1">
      <c r="A99" s="42"/>
      <c r="B99" s="43"/>
      <c r="C99" s="44"/>
      <c r="D99" s="44"/>
      <c r="E99" s="44"/>
      <c r="F99" s="44"/>
      <c r="G99" s="44"/>
      <c r="H99" s="44"/>
      <c r="I99" s="44"/>
      <c r="J99" s="44"/>
      <c r="K99" s="44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11" customFormat="1" ht="29.28" customHeight="1">
      <c r="A100" s="190"/>
      <c r="B100" s="191"/>
      <c r="C100" s="192" t="s">
        <v>193</v>
      </c>
      <c r="D100" s="193" t="s">
        <v>56</v>
      </c>
      <c r="E100" s="193" t="s">
        <v>52</v>
      </c>
      <c r="F100" s="193" t="s">
        <v>53</v>
      </c>
      <c r="G100" s="193" t="s">
        <v>194</v>
      </c>
      <c r="H100" s="193" t="s">
        <v>195</v>
      </c>
      <c r="I100" s="193" t="s">
        <v>196</v>
      </c>
      <c r="J100" s="193" t="s">
        <v>165</v>
      </c>
      <c r="K100" s="194" t="s">
        <v>197</v>
      </c>
      <c r="L100" s="195"/>
      <c r="M100" s="96" t="s">
        <v>18</v>
      </c>
      <c r="N100" s="97" t="s">
        <v>41</v>
      </c>
      <c r="O100" s="97" t="s">
        <v>198</v>
      </c>
      <c r="P100" s="97" t="s">
        <v>199</v>
      </c>
      <c r="Q100" s="97" t="s">
        <v>200</v>
      </c>
      <c r="R100" s="97" t="s">
        <v>201</v>
      </c>
      <c r="S100" s="97" t="s">
        <v>202</v>
      </c>
      <c r="T100" s="98" t="s">
        <v>203</v>
      </c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</row>
    <row r="101" s="2" customFormat="1" ht="22.8" customHeight="1">
      <c r="A101" s="42"/>
      <c r="B101" s="43"/>
      <c r="C101" s="103" t="s">
        <v>204</v>
      </c>
      <c r="D101" s="44"/>
      <c r="E101" s="44"/>
      <c r="F101" s="44"/>
      <c r="G101" s="44"/>
      <c r="H101" s="44"/>
      <c r="I101" s="44"/>
      <c r="J101" s="196">
        <f>BK101</f>
        <v>0</v>
      </c>
      <c r="K101" s="44"/>
      <c r="L101" s="48"/>
      <c r="M101" s="99"/>
      <c r="N101" s="197"/>
      <c r="O101" s="100"/>
      <c r="P101" s="198">
        <f>P102</f>
        <v>0</v>
      </c>
      <c r="Q101" s="100"/>
      <c r="R101" s="198">
        <f>R102</f>
        <v>576.04600000000005</v>
      </c>
      <c r="S101" s="100"/>
      <c r="T101" s="199">
        <f>T102</f>
        <v>0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T101" s="21" t="s">
        <v>70</v>
      </c>
      <c r="AU101" s="21" t="s">
        <v>166</v>
      </c>
      <c r="BK101" s="200">
        <f>BK102</f>
        <v>0</v>
      </c>
    </row>
    <row r="102" s="12" customFormat="1" ht="25.92" customHeight="1">
      <c r="A102" s="12"/>
      <c r="B102" s="201"/>
      <c r="C102" s="202"/>
      <c r="D102" s="203" t="s">
        <v>70</v>
      </c>
      <c r="E102" s="204" t="s">
        <v>70</v>
      </c>
      <c r="F102" s="204" t="s">
        <v>610</v>
      </c>
      <c r="G102" s="202"/>
      <c r="H102" s="202"/>
      <c r="I102" s="205"/>
      <c r="J102" s="206">
        <f>BK102</f>
        <v>0</v>
      </c>
      <c r="K102" s="202"/>
      <c r="L102" s="207"/>
      <c r="M102" s="208"/>
      <c r="N102" s="209"/>
      <c r="O102" s="209"/>
      <c r="P102" s="210">
        <f>P103</f>
        <v>0</v>
      </c>
      <c r="Q102" s="209"/>
      <c r="R102" s="210">
        <f>R103</f>
        <v>576.04600000000005</v>
      </c>
      <c r="S102" s="209"/>
      <c r="T102" s="211">
        <f>T103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12" t="s">
        <v>76</v>
      </c>
      <c r="AT102" s="213" t="s">
        <v>70</v>
      </c>
      <c r="AU102" s="213" t="s">
        <v>71</v>
      </c>
      <c r="AY102" s="212" t="s">
        <v>207</v>
      </c>
      <c r="BK102" s="214">
        <f>BK103</f>
        <v>0</v>
      </c>
    </row>
    <row r="103" s="12" customFormat="1" ht="22.8" customHeight="1">
      <c r="A103" s="12"/>
      <c r="B103" s="201"/>
      <c r="C103" s="202"/>
      <c r="D103" s="203" t="s">
        <v>70</v>
      </c>
      <c r="E103" s="215" t="s">
        <v>712</v>
      </c>
      <c r="F103" s="215" t="s">
        <v>122</v>
      </c>
      <c r="G103" s="202"/>
      <c r="H103" s="202"/>
      <c r="I103" s="205"/>
      <c r="J103" s="216">
        <f>BK103</f>
        <v>0</v>
      </c>
      <c r="K103" s="202"/>
      <c r="L103" s="207"/>
      <c r="M103" s="208"/>
      <c r="N103" s="209"/>
      <c r="O103" s="209"/>
      <c r="P103" s="210">
        <f>P104+P134</f>
        <v>0</v>
      </c>
      <c r="Q103" s="209"/>
      <c r="R103" s="210">
        <f>R104+R134</f>
        <v>576.04600000000005</v>
      </c>
      <c r="S103" s="209"/>
      <c r="T103" s="211">
        <f>T104+T134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12" t="s">
        <v>80</v>
      </c>
      <c r="AT103" s="213" t="s">
        <v>70</v>
      </c>
      <c r="AU103" s="213" t="s">
        <v>76</v>
      </c>
      <c r="AY103" s="212" t="s">
        <v>207</v>
      </c>
      <c r="BK103" s="214">
        <f>BK104+BK134</f>
        <v>0</v>
      </c>
    </row>
    <row r="104" s="12" customFormat="1" ht="20.88" customHeight="1">
      <c r="A104" s="12"/>
      <c r="B104" s="201"/>
      <c r="C104" s="202"/>
      <c r="D104" s="203" t="s">
        <v>70</v>
      </c>
      <c r="E104" s="215" t="s">
        <v>1408</v>
      </c>
      <c r="F104" s="215" t="s">
        <v>4477</v>
      </c>
      <c r="G104" s="202"/>
      <c r="H104" s="202"/>
      <c r="I104" s="205"/>
      <c r="J104" s="216">
        <f>BK104</f>
        <v>0</v>
      </c>
      <c r="K104" s="202"/>
      <c r="L104" s="207"/>
      <c r="M104" s="208"/>
      <c r="N104" s="209"/>
      <c r="O104" s="209"/>
      <c r="P104" s="210">
        <f>P105+P113+P115+P117+P119+P121+P124+P127+P131</f>
        <v>0</v>
      </c>
      <c r="Q104" s="209"/>
      <c r="R104" s="210">
        <f>R105+R113+R115+R117+R119+R121+R124+R127+R131</f>
        <v>261.12599999999998</v>
      </c>
      <c r="S104" s="209"/>
      <c r="T104" s="211">
        <f>T105+T113+T115+T117+T119+T121+T124+T127+T131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2" t="s">
        <v>76</v>
      </c>
      <c r="AT104" s="213" t="s">
        <v>70</v>
      </c>
      <c r="AU104" s="213" t="s">
        <v>80</v>
      </c>
      <c r="AY104" s="212" t="s">
        <v>207</v>
      </c>
      <c r="BK104" s="214">
        <f>BK105+BK113+BK115+BK117+BK119+BK121+BK124+BK127+BK131</f>
        <v>0</v>
      </c>
    </row>
    <row r="105" s="17" customFormat="1" ht="20.88" customHeight="1">
      <c r="A105" s="17"/>
      <c r="B105" s="303"/>
      <c r="C105" s="304"/>
      <c r="D105" s="305" t="s">
        <v>70</v>
      </c>
      <c r="E105" s="305" t="s">
        <v>76</v>
      </c>
      <c r="F105" s="305" t="s">
        <v>4478</v>
      </c>
      <c r="G105" s="304"/>
      <c r="H105" s="304"/>
      <c r="I105" s="306"/>
      <c r="J105" s="307">
        <f>BK105</f>
        <v>0</v>
      </c>
      <c r="K105" s="304"/>
      <c r="L105" s="308"/>
      <c r="M105" s="309"/>
      <c r="N105" s="310"/>
      <c r="O105" s="310"/>
      <c r="P105" s="311">
        <f>SUM(P106:P112)</f>
        <v>0</v>
      </c>
      <c r="Q105" s="310"/>
      <c r="R105" s="311">
        <f>SUM(R106:R112)</f>
        <v>192.80000000000001</v>
      </c>
      <c r="S105" s="310"/>
      <c r="T105" s="312">
        <f>SUM(T106:T112)</f>
        <v>0</v>
      </c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R105" s="313" t="s">
        <v>76</v>
      </c>
      <c r="AT105" s="314" t="s">
        <v>70</v>
      </c>
      <c r="AU105" s="314" t="s">
        <v>83</v>
      </c>
      <c r="AY105" s="313" t="s">
        <v>207</v>
      </c>
      <c r="BK105" s="315">
        <f>SUM(BK106:BK112)</f>
        <v>0</v>
      </c>
    </row>
    <row r="106" s="2" customFormat="1" ht="16.5" customHeight="1">
      <c r="A106" s="42"/>
      <c r="B106" s="43"/>
      <c r="C106" s="217" t="s">
        <v>76</v>
      </c>
      <c r="D106" s="217" t="s">
        <v>211</v>
      </c>
      <c r="E106" s="218" t="s">
        <v>108</v>
      </c>
      <c r="F106" s="219" t="s">
        <v>4479</v>
      </c>
      <c r="G106" s="220" t="s">
        <v>1795</v>
      </c>
      <c r="H106" s="221">
        <v>1</v>
      </c>
      <c r="I106" s="222"/>
      <c r="J106" s="221">
        <f>ROUND(I106*H106,2)</f>
        <v>0</v>
      </c>
      <c r="K106" s="219" t="s">
        <v>18</v>
      </c>
      <c r="L106" s="48"/>
      <c r="M106" s="223" t="s">
        <v>18</v>
      </c>
      <c r="N106" s="224" t="s">
        <v>42</v>
      </c>
      <c r="O106" s="88"/>
      <c r="P106" s="225">
        <f>O106*H106</f>
        <v>0</v>
      </c>
      <c r="Q106" s="225">
        <v>188</v>
      </c>
      <c r="R106" s="225">
        <f>Q106*H106</f>
        <v>188</v>
      </c>
      <c r="S106" s="225">
        <v>0</v>
      </c>
      <c r="T106" s="226">
        <f>S106*H106</f>
        <v>0</v>
      </c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R106" s="227" t="s">
        <v>327</v>
      </c>
      <c r="AT106" s="227" t="s">
        <v>211</v>
      </c>
      <c r="AU106" s="227" t="s">
        <v>89</v>
      </c>
      <c r="AY106" s="21" t="s">
        <v>207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1" t="s">
        <v>76</v>
      </c>
      <c r="BK106" s="228">
        <f>ROUND(I106*H106,2)</f>
        <v>0</v>
      </c>
      <c r="BL106" s="21" t="s">
        <v>327</v>
      </c>
      <c r="BM106" s="227" t="s">
        <v>80</v>
      </c>
    </row>
    <row r="107" s="2" customFormat="1">
      <c r="A107" s="42"/>
      <c r="B107" s="43"/>
      <c r="C107" s="44"/>
      <c r="D107" s="236" t="s">
        <v>653</v>
      </c>
      <c r="E107" s="44"/>
      <c r="F107" s="278" t="s">
        <v>4480</v>
      </c>
      <c r="G107" s="44"/>
      <c r="H107" s="44"/>
      <c r="I107" s="231"/>
      <c r="J107" s="44"/>
      <c r="K107" s="44"/>
      <c r="L107" s="48"/>
      <c r="M107" s="232"/>
      <c r="N107" s="233"/>
      <c r="O107" s="88"/>
      <c r="P107" s="88"/>
      <c r="Q107" s="88"/>
      <c r="R107" s="88"/>
      <c r="S107" s="88"/>
      <c r="T107" s="89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T107" s="21" t="s">
        <v>653</v>
      </c>
      <c r="AU107" s="21" t="s">
        <v>89</v>
      </c>
    </row>
    <row r="108" s="2" customFormat="1" ht="16.5" customHeight="1">
      <c r="A108" s="42"/>
      <c r="B108" s="43"/>
      <c r="C108" s="217" t="s">
        <v>80</v>
      </c>
      <c r="D108" s="217" t="s">
        <v>211</v>
      </c>
      <c r="E108" s="218" t="s">
        <v>4481</v>
      </c>
      <c r="F108" s="219" t="s">
        <v>4482</v>
      </c>
      <c r="G108" s="220" t="s">
        <v>1795</v>
      </c>
      <c r="H108" s="221">
        <v>1</v>
      </c>
      <c r="I108" s="222"/>
      <c r="J108" s="221">
        <f>ROUND(I108*H108,2)</f>
        <v>0</v>
      </c>
      <c r="K108" s="219" t="s">
        <v>18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3</v>
      </c>
      <c r="R108" s="225">
        <f>Q108*H108</f>
        <v>3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327</v>
      </c>
      <c r="AT108" s="227" t="s">
        <v>211</v>
      </c>
      <c r="AU108" s="227" t="s">
        <v>89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327</v>
      </c>
      <c r="BM108" s="227" t="s">
        <v>103</v>
      </c>
    </row>
    <row r="109" s="2" customFormat="1" ht="16.5" customHeight="1">
      <c r="A109" s="42"/>
      <c r="B109" s="43"/>
      <c r="C109" s="217" t="s">
        <v>83</v>
      </c>
      <c r="D109" s="217" t="s">
        <v>211</v>
      </c>
      <c r="E109" s="218" t="s">
        <v>4483</v>
      </c>
      <c r="F109" s="219" t="s">
        <v>4484</v>
      </c>
      <c r="G109" s="220" t="s">
        <v>1795</v>
      </c>
      <c r="H109" s="221">
        <v>1</v>
      </c>
      <c r="I109" s="222"/>
      <c r="J109" s="221">
        <f>ROUND(I109*H109,2)</f>
        <v>0</v>
      </c>
      <c r="K109" s="219" t="s">
        <v>18</v>
      </c>
      <c r="L109" s="48"/>
      <c r="M109" s="223" t="s">
        <v>18</v>
      </c>
      <c r="N109" s="224" t="s">
        <v>42</v>
      </c>
      <c r="O109" s="88"/>
      <c r="P109" s="225">
        <f>O109*H109</f>
        <v>0</v>
      </c>
      <c r="Q109" s="225">
        <v>0.29999999999999999</v>
      </c>
      <c r="R109" s="225">
        <f>Q109*H109</f>
        <v>0.29999999999999999</v>
      </c>
      <c r="S109" s="225">
        <v>0</v>
      </c>
      <c r="T109" s="226">
        <f>S109*H109</f>
        <v>0</v>
      </c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R109" s="227" t="s">
        <v>327</v>
      </c>
      <c r="AT109" s="227" t="s">
        <v>211</v>
      </c>
      <c r="AU109" s="227" t="s">
        <v>89</v>
      </c>
      <c r="AY109" s="21" t="s">
        <v>207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1" t="s">
        <v>76</v>
      </c>
      <c r="BK109" s="228">
        <f>ROUND(I109*H109,2)</f>
        <v>0</v>
      </c>
      <c r="BL109" s="21" t="s">
        <v>327</v>
      </c>
      <c r="BM109" s="227" t="s">
        <v>124</v>
      </c>
    </row>
    <row r="110" s="2" customFormat="1" ht="16.5" customHeight="1">
      <c r="A110" s="42"/>
      <c r="B110" s="43"/>
      <c r="C110" s="217" t="s">
        <v>89</v>
      </c>
      <c r="D110" s="217" t="s">
        <v>211</v>
      </c>
      <c r="E110" s="218" t="s">
        <v>4485</v>
      </c>
      <c r="F110" s="219" t="s">
        <v>4486</v>
      </c>
      <c r="G110" s="220" t="s">
        <v>1795</v>
      </c>
      <c r="H110" s="221">
        <v>1</v>
      </c>
      <c r="I110" s="222"/>
      <c r="J110" s="221">
        <f>ROUND(I110*H110,2)</f>
        <v>0</v>
      </c>
      <c r="K110" s="219" t="s">
        <v>18</v>
      </c>
      <c r="L110" s="48"/>
      <c r="M110" s="223" t="s">
        <v>18</v>
      </c>
      <c r="N110" s="224" t="s">
        <v>42</v>
      </c>
      <c r="O110" s="88"/>
      <c r="P110" s="225">
        <f>O110*H110</f>
        <v>0</v>
      </c>
      <c r="Q110" s="225">
        <v>0.20000000000000001</v>
      </c>
      <c r="R110" s="225">
        <f>Q110*H110</f>
        <v>0.20000000000000001</v>
      </c>
      <c r="S110" s="225">
        <v>0</v>
      </c>
      <c r="T110" s="226">
        <f>S110*H110</f>
        <v>0</v>
      </c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R110" s="227" t="s">
        <v>327</v>
      </c>
      <c r="AT110" s="227" t="s">
        <v>211</v>
      </c>
      <c r="AU110" s="227" t="s">
        <v>89</v>
      </c>
      <c r="AY110" s="21" t="s">
        <v>207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1" t="s">
        <v>76</v>
      </c>
      <c r="BK110" s="228">
        <f>ROUND(I110*H110,2)</f>
        <v>0</v>
      </c>
      <c r="BL110" s="21" t="s">
        <v>327</v>
      </c>
      <c r="BM110" s="227" t="s">
        <v>291</v>
      </c>
    </row>
    <row r="111" s="2" customFormat="1" ht="16.5" customHeight="1">
      <c r="A111" s="42"/>
      <c r="B111" s="43"/>
      <c r="C111" s="217" t="s">
        <v>94</v>
      </c>
      <c r="D111" s="217" t="s">
        <v>211</v>
      </c>
      <c r="E111" s="218" t="s">
        <v>4487</v>
      </c>
      <c r="F111" s="219" t="s">
        <v>4488</v>
      </c>
      <c r="G111" s="220" t="s">
        <v>1795</v>
      </c>
      <c r="H111" s="221">
        <v>1</v>
      </c>
      <c r="I111" s="222"/>
      <c r="J111" s="221">
        <f>ROUND(I111*H111,2)</f>
        <v>0</v>
      </c>
      <c r="K111" s="219" t="s">
        <v>18</v>
      </c>
      <c r="L111" s="48"/>
      <c r="M111" s="223" t="s">
        <v>18</v>
      </c>
      <c r="N111" s="224" t="s">
        <v>42</v>
      </c>
      <c r="O111" s="88"/>
      <c r="P111" s="225">
        <f>O111*H111</f>
        <v>0</v>
      </c>
      <c r="Q111" s="225">
        <v>0.80000000000000004</v>
      </c>
      <c r="R111" s="225">
        <f>Q111*H111</f>
        <v>0.80000000000000004</v>
      </c>
      <c r="S111" s="225">
        <v>0</v>
      </c>
      <c r="T111" s="226">
        <f>S111*H111</f>
        <v>0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R111" s="227" t="s">
        <v>327</v>
      </c>
      <c r="AT111" s="227" t="s">
        <v>211</v>
      </c>
      <c r="AU111" s="227" t="s">
        <v>89</v>
      </c>
      <c r="AY111" s="21" t="s">
        <v>207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1" t="s">
        <v>76</v>
      </c>
      <c r="BK111" s="228">
        <f>ROUND(I111*H111,2)</f>
        <v>0</v>
      </c>
      <c r="BL111" s="21" t="s">
        <v>327</v>
      </c>
      <c r="BM111" s="227" t="s">
        <v>8</v>
      </c>
    </row>
    <row r="112" s="2" customFormat="1" ht="16.5" customHeight="1">
      <c r="A112" s="42"/>
      <c r="B112" s="43"/>
      <c r="C112" s="217" t="s">
        <v>103</v>
      </c>
      <c r="D112" s="217" t="s">
        <v>211</v>
      </c>
      <c r="E112" s="218" t="s">
        <v>4489</v>
      </c>
      <c r="F112" s="219" t="s">
        <v>4490</v>
      </c>
      <c r="G112" s="220" t="s">
        <v>1795</v>
      </c>
      <c r="H112" s="221">
        <v>1</v>
      </c>
      <c r="I112" s="222"/>
      <c r="J112" s="221">
        <f>ROUND(I112*H112,2)</f>
        <v>0</v>
      </c>
      <c r="K112" s="219" t="s">
        <v>18</v>
      </c>
      <c r="L112" s="48"/>
      <c r="M112" s="223" t="s">
        <v>18</v>
      </c>
      <c r="N112" s="224" t="s">
        <v>42</v>
      </c>
      <c r="O112" s="88"/>
      <c r="P112" s="225">
        <f>O112*H112</f>
        <v>0</v>
      </c>
      <c r="Q112" s="225">
        <v>0.5</v>
      </c>
      <c r="R112" s="225">
        <f>Q112*H112</f>
        <v>0.5</v>
      </c>
      <c r="S112" s="225">
        <v>0</v>
      </c>
      <c r="T112" s="226">
        <f>S112*H112</f>
        <v>0</v>
      </c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R112" s="227" t="s">
        <v>327</v>
      </c>
      <c r="AT112" s="227" t="s">
        <v>211</v>
      </c>
      <c r="AU112" s="227" t="s">
        <v>89</v>
      </c>
      <c r="AY112" s="21" t="s">
        <v>207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1" t="s">
        <v>76</v>
      </c>
      <c r="BK112" s="228">
        <f>ROUND(I112*H112,2)</f>
        <v>0</v>
      </c>
      <c r="BL112" s="21" t="s">
        <v>327</v>
      </c>
      <c r="BM112" s="227" t="s">
        <v>314</v>
      </c>
    </row>
    <row r="113" s="17" customFormat="1" ht="20.88" customHeight="1">
      <c r="A113" s="17"/>
      <c r="B113" s="303"/>
      <c r="C113" s="304"/>
      <c r="D113" s="305" t="s">
        <v>70</v>
      </c>
      <c r="E113" s="305" t="s">
        <v>111</v>
      </c>
      <c r="F113" s="305" t="s">
        <v>4491</v>
      </c>
      <c r="G113" s="304"/>
      <c r="H113" s="304"/>
      <c r="I113" s="306"/>
      <c r="J113" s="307">
        <f>BK113</f>
        <v>0</v>
      </c>
      <c r="K113" s="304"/>
      <c r="L113" s="308"/>
      <c r="M113" s="309"/>
      <c r="N113" s="310"/>
      <c r="O113" s="310"/>
      <c r="P113" s="311">
        <f>P114</f>
        <v>0</v>
      </c>
      <c r="Q113" s="310"/>
      <c r="R113" s="311">
        <f>R114</f>
        <v>4</v>
      </c>
      <c r="S113" s="310"/>
      <c r="T113" s="312">
        <f>T114</f>
        <v>0</v>
      </c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R113" s="313" t="s">
        <v>76</v>
      </c>
      <c r="AT113" s="314" t="s">
        <v>70</v>
      </c>
      <c r="AU113" s="314" t="s">
        <v>83</v>
      </c>
      <c r="AY113" s="313" t="s">
        <v>207</v>
      </c>
      <c r="BK113" s="315">
        <f>BK114</f>
        <v>0</v>
      </c>
    </row>
    <row r="114" s="2" customFormat="1" ht="16.5" customHeight="1">
      <c r="A114" s="42"/>
      <c r="B114" s="43"/>
      <c r="C114" s="217" t="s">
        <v>121</v>
      </c>
      <c r="D114" s="217" t="s">
        <v>211</v>
      </c>
      <c r="E114" s="218" t="s">
        <v>4492</v>
      </c>
      <c r="F114" s="219" t="s">
        <v>4493</v>
      </c>
      <c r="G114" s="220" t="s">
        <v>1795</v>
      </c>
      <c r="H114" s="221">
        <v>2</v>
      </c>
      <c r="I114" s="222"/>
      <c r="J114" s="221">
        <f>ROUND(I114*H114,2)</f>
        <v>0</v>
      </c>
      <c r="K114" s="219" t="s">
        <v>18</v>
      </c>
      <c r="L114" s="48"/>
      <c r="M114" s="223" t="s">
        <v>18</v>
      </c>
      <c r="N114" s="224" t="s">
        <v>42</v>
      </c>
      <c r="O114" s="88"/>
      <c r="P114" s="225">
        <f>O114*H114</f>
        <v>0</v>
      </c>
      <c r="Q114" s="225">
        <v>2</v>
      </c>
      <c r="R114" s="225">
        <f>Q114*H114</f>
        <v>4</v>
      </c>
      <c r="S114" s="225">
        <v>0</v>
      </c>
      <c r="T114" s="226">
        <f>S114*H114</f>
        <v>0</v>
      </c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R114" s="227" t="s">
        <v>327</v>
      </c>
      <c r="AT114" s="227" t="s">
        <v>211</v>
      </c>
      <c r="AU114" s="227" t="s">
        <v>89</v>
      </c>
      <c r="AY114" s="21" t="s">
        <v>207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1" t="s">
        <v>76</v>
      </c>
      <c r="BK114" s="228">
        <f>ROUND(I114*H114,2)</f>
        <v>0</v>
      </c>
      <c r="BL114" s="21" t="s">
        <v>327</v>
      </c>
      <c r="BM114" s="227" t="s">
        <v>327</v>
      </c>
    </row>
    <row r="115" s="17" customFormat="1" ht="20.88" customHeight="1">
      <c r="A115" s="17"/>
      <c r="B115" s="303"/>
      <c r="C115" s="304"/>
      <c r="D115" s="305" t="s">
        <v>70</v>
      </c>
      <c r="E115" s="305" t="s">
        <v>4494</v>
      </c>
      <c r="F115" s="305" t="s">
        <v>4495</v>
      </c>
      <c r="G115" s="304"/>
      <c r="H115" s="304"/>
      <c r="I115" s="306"/>
      <c r="J115" s="307">
        <f>BK115</f>
        <v>0</v>
      </c>
      <c r="K115" s="304"/>
      <c r="L115" s="308"/>
      <c r="M115" s="309"/>
      <c r="N115" s="310"/>
      <c r="O115" s="310"/>
      <c r="P115" s="311">
        <f>P116</f>
        <v>0</v>
      </c>
      <c r="Q115" s="310"/>
      <c r="R115" s="311">
        <f>R116</f>
        <v>8</v>
      </c>
      <c r="S115" s="310"/>
      <c r="T115" s="312">
        <f>T116</f>
        <v>0</v>
      </c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R115" s="313" t="s">
        <v>76</v>
      </c>
      <c r="AT115" s="314" t="s">
        <v>70</v>
      </c>
      <c r="AU115" s="314" t="s">
        <v>83</v>
      </c>
      <c r="AY115" s="313" t="s">
        <v>207</v>
      </c>
      <c r="BK115" s="315">
        <f>BK116</f>
        <v>0</v>
      </c>
    </row>
    <row r="116" s="2" customFormat="1" ht="16.5" customHeight="1">
      <c r="A116" s="42"/>
      <c r="B116" s="43"/>
      <c r="C116" s="217" t="s">
        <v>124</v>
      </c>
      <c r="D116" s="217" t="s">
        <v>211</v>
      </c>
      <c r="E116" s="218" t="s">
        <v>4496</v>
      </c>
      <c r="F116" s="219" t="s">
        <v>4497</v>
      </c>
      <c r="G116" s="220" t="s">
        <v>1795</v>
      </c>
      <c r="H116" s="221">
        <v>1</v>
      </c>
      <c r="I116" s="222"/>
      <c r="J116" s="221">
        <f>ROUND(I116*H116,2)</f>
        <v>0</v>
      </c>
      <c r="K116" s="219" t="s">
        <v>18</v>
      </c>
      <c r="L116" s="48"/>
      <c r="M116" s="223" t="s">
        <v>18</v>
      </c>
      <c r="N116" s="224" t="s">
        <v>42</v>
      </c>
      <c r="O116" s="88"/>
      <c r="P116" s="225">
        <f>O116*H116</f>
        <v>0</v>
      </c>
      <c r="Q116" s="225">
        <v>8</v>
      </c>
      <c r="R116" s="225">
        <f>Q116*H116</f>
        <v>8</v>
      </c>
      <c r="S116" s="225">
        <v>0</v>
      </c>
      <c r="T116" s="226">
        <f>S116*H116</f>
        <v>0</v>
      </c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R116" s="227" t="s">
        <v>327</v>
      </c>
      <c r="AT116" s="227" t="s">
        <v>211</v>
      </c>
      <c r="AU116" s="227" t="s">
        <v>89</v>
      </c>
      <c r="AY116" s="21" t="s">
        <v>207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1" t="s">
        <v>76</v>
      </c>
      <c r="BK116" s="228">
        <f>ROUND(I116*H116,2)</f>
        <v>0</v>
      </c>
      <c r="BL116" s="21" t="s">
        <v>327</v>
      </c>
      <c r="BM116" s="227" t="s">
        <v>347</v>
      </c>
    </row>
    <row r="117" s="17" customFormat="1" ht="20.88" customHeight="1">
      <c r="A117" s="17"/>
      <c r="B117" s="303"/>
      <c r="C117" s="304"/>
      <c r="D117" s="305" t="s">
        <v>70</v>
      </c>
      <c r="E117" s="305" t="s">
        <v>4498</v>
      </c>
      <c r="F117" s="305" t="s">
        <v>4499</v>
      </c>
      <c r="G117" s="304"/>
      <c r="H117" s="304"/>
      <c r="I117" s="306"/>
      <c r="J117" s="307">
        <f>BK117</f>
        <v>0</v>
      </c>
      <c r="K117" s="304"/>
      <c r="L117" s="308"/>
      <c r="M117" s="309"/>
      <c r="N117" s="310"/>
      <c r="O117" s="310"/>
      <c r="P117" s="311">
        <f>P118</f>
        <v>0</v>
      </c>
      <c r="Q117" s="310"/>
      <c r="R117" s="311">
        <f>R118</f>
        <v>24</v>
      </c>
      <c r="S117" s="310"/>
      <c r="T117" s="312">
        <f>T118</f>
        <v>0</v>
      </c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R117" s="313" t="s">
        <v>76</v>
      </c>
      <c r="AT117" s="314" t="s">
        <v>70</v>
      </c>
      <c r="AU117" s="314" t="s">
        <v>83</v>
      </c>
      <c r="AY117" s="313" t="s">
        <v>207</v>
      </c>
      <c r="BK117" s="315">
        <f>BK118</f>
        <v>0</v>
      </c>
    </row>
    <row r="118" s="2" customFormat="1" ht="16.5" customHeight="1">
      <c r="A118" s="42"/>
      <c r="B118" s="43"/>
      <c r="C118" s="217" t="s">
        <v>245</v>
      </c>
      <c r="D118" s="217" t="s">
        <v>211</v>
      </c>
      <c r="E118" s="218" t="s">
        <v>4500</v>
      </c>
      <c r="F118" s="219" t="s">
        <v>4501</v>
      </c>
      <c r="G118" s="220" t="s">
        <v>1795</v>
      </c>
      <c r="H118" s="221">
        <v>2</v>
      </c>
      <c r="I118" s="222"/>
      <c r="J118" s="221">
        <f>ROUND(I118*H118,2)</f>
        <v>0</v>
      </c>
      <c r="K118" s="219" t="s">
        <v>18</v>
      </c>
      <c r="L118" s="48"/>
      <c r="M118" s="223" t="s">
        <v>18</v>
      </c>
      <c r="N118" s="224" t="s">
        <v>42</v>
      </c>
      <c r="O118" s="88"/>
      <c r="P118" s="225">
        <f>O118*H118</f>
        <v>0</v>
      </c>
      <c r="Q118" s="225">
        <v>12</v>
      </c>
      <c r="R118" s="225">
        <f>Q118*H118</f>
        <v>24</v>
      </c>
      <c r="S118" s="225">
        <v>0</v>
      </c>
      <c r="T118" s="226">
        <f>S118*H118</f>
        <v>0</v>
      </c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R118" s="227" t="s">
        <v>327</v>
      </c>
      <c r="AT118" s="227" t="s">
        <v>211</v>
      </c>
      <c r="AU118" s="227" t="s">
        <v>89</v>
      </c>
      <c r="AY118" s="21" t="s">
        <v>207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1" t="s">
        <v>76</v>
      </c>
      <c r="BK118" s="228">
        <f>ROUND(I118*H118,2)</f>
        <v>0</v>
      </c>
      <c r="BL118" s="21" t="s">
        <v>327</v>
      </c>
      <c r="BM118" s="227" t="s">
        <v>370</v>
      </c>
    </row>
    <row r="119" s="17" customFormat="1" ht="20.88" customHeight="1">
      <c r="A119" s="17"/>
      <c r="B119" s="303"/>
      <c r="C119" s="304"/>
      <c r="D119" s="305" t="s">
        <v>70</v>
      </c>
      <c r="E119" s="305" t="s">
        <v>4502</v>
      </c>
      <c r="F119" s="305" t="s">
        <v>4503</v>
      </c>
      <c r="G119" s="304"/>
      <c r="H119" s="304"/>
      <c r="I119" s="306"/>
      <c r="J119" s="307">
        <f>BK119</f>
        <v>0</v>
      </c>
      <c r="K119" s="304"/>
      <c r="L119" s="308"/>
      <c r="M119" s="309"/>
      <c r="N119" s="310"/>
      <c r="O119" s="310"/>
      <c r="P119" s="311">
        <f>P120</f>
        <v>0</v>
      </c>
      <c r="Q119" s="310"/>
      <c r="R119" s="311">
        <f>R120</f>
        <v>4</v>
      </c>
      <c r="S119" s="310"/>
      <c r="T119" s="312">
        <f>T120</f>
        <v>0</v>
      </c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R119" s="313" t="s">
        <v>76</v>
      </c>
      <c r="AT119" s="314" t="s">
        <v>70</v>
      </c>
      <c r="AU119" s="314" t="s">
        <v>83</v>
      </c>
      <c r="AY119" s="313" t="s">
        <v>207</v>
      </c>
      <c r="BK119" s="315">
        <f>BK120</f>
        <v>0</v>
      </c>
    </row>
    <row r="120" s="2" customFormat="1" ht="16.5" customHeight="1">
      <c r="A120" s="42"/>
      <c r="B120" s="43"/>
      <c r="C120" s="217" t="s">
        <v>291</v>
      </c>
      <c r="D120" s="217" t="s">
        <v>211</v>
      </c>
      <c r="E120" s="218" t="s">
        <v>4504</v>
      </c>
      <c r="F120" s="219" t="s">
        <v>4505</v>
      </c>
      <c r="G120" s="220" t="s">
        <v>1795</v>
      </c>
      <c r="H120" s="221">
        <v>2</v>
      </c>
      <c r="I120" s="222"/>
      <c r="J120" s="221">
        <f>ROUND(I120*H120,2)</f>
        <v>0</v>
      </c>
      <c r="K120" s="219" t="s">
        <v>18</v>
      </c>
      <c r="L120" s="48"/>
      <c r="M120" s="223" t="s">
        <v>18</v>
      </c>
      <c r="N120" s="224" t="s">
        <v>42</v>
      </c>
      <c r="O120" s="88"/>
      <c r="P120" s="225">
        <f>O120*H120</f>
        <v>0</v>
      </c>
      <c r="Q120" s="225">
        <v>2</v>
      </c>
      <c r="R120" s="225">
        <f>Q120*H120</f>
        <v>4</v>
      </c>
      <c r="S120" s="225">
        <v>0</v>
      </c>
      <c r="T120" s="226">
        <f>S120*H120</f>
        <v>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R120" s="227" t="s">
        <v>327</v>
      </c>
      <c r="AT120" s="227" t="s">
        <v>211</v>
      </c>
      <c r="AU120" s="227" t="s">
        <v>89</v>
      </c>
      <c r="AY120" s="21" t="s">
        <v>207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1" t="s">
        <v>76</v>
      </c>
      <c r="BK120" s="228">
        <f>ROUND(I120*H120,2)</f>
        <v>0</v>
      </c>
      <c r="BL120" s="21" t="s">
        <v>327</v>
      </c>
      <c r="BM120" s="227" t="s">
        <v>390</v>
      </c>
    </row>
    <row r="121" s="17" customFormat="1" ht="20.88" customHeight="1">
      <c r="A121" s="17"/>
      <c r="B121" s="303"/>
      <c r="C121" s="304"/>
      <c r="D121" s="305" t="s">
        <v>70</v>
      </c>
      <c r="E121" s="305" t="s">
        <v>4506</v>
      </c>
      <c r="F121" s="305" t="s">
        <v>4507</v>
      </c>
      <c r="G121" s="304"/>
      <c r="H121" s="304"/>
      <c r="I121" s="306"/>
      <c r="J121" s="307">
        <f>BK121</f>
        <v>0</v>
      </c>
      <c r="K121" s="304"/>
      <c r="L121" s="308"/>
      <c r="M121" s="309"/>
      <c r="N121" s="310"/>
      <c r="O121" s="310"/>
      <c r="P121" s="311">
        <f>SUM(P122:P123)</f>
        <v>0</v>
      </c>
      <c r="Q121" s="310"/>
      <c r="R121" s="311">
        <f>SUM(R122:R123)</f>
        <v>3.5</v>
      </c>
      <c r="S121" s="310"/>
      <c r="T121" s="312">
        <f>SUM(T122:T123)</f>
        <v>0</v>
      </c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R121" s="313" t="s">
        <v>76</v>
      </c>
      <c r="AT121" s="314" t="s">
        <v>70</v>
      </c>
      <c r="AU121" s="314" t="s">
        <v>83</v>
      </c>
      <c r="AY121" s="313" t="s">
        <v>207</v>
      </c>
      <c r="BK121" s="315">
        <f>SUM(BK122:BK123)</f>
        <v>0</v>
      </c>
    </row>
    <row r="122" s="2" customFormat="1" ht="16.5" customHeight="1">
      <c r="A122" s="42"/>
      <c r="B122" s="43"/>
      <c r="C122" s="217" t="s">
        <v>297</v>
      </c>
      <c r="D122" s="217" t="s">
        <v>211</v>
      </c>
      <c r="E122" s="218" t="s">
        <v>4508</v>
      </c>
      <c r="F122" s="219" t="s">
        <v>4509</v>
      </c>
      <c r="G122" s="220" t="s">
        <v>1795</v>
      </c>
      <c r="H122" s="221">
        <v>4</v>
      </c>
      <c r="I122" s="222"/>
      <c r="J122" s="221">
        <f>ROUND(I122*H122,2)</f>
        <v>0</v>
      </c>
      <c r="K122" s="219" t="s">
        <v>18</v>
      </c>
      <c r="L122" s="48"/>
      <c r="M122" s="223" t="s">
        <v>18</v>
      </c>
      <c r="N122" s="224" t="s">
        <v>42</v>
      </c>
      <c r="O122" s="88"/>
      <c r="P122" s="225">
        <f>O122*H122</f>
        <v>0</v>
      </c>
      <c r="Q122" s="225">
        <v>0.5</v>
      </c>
      <c r="R122" s="225">
        <f>Q122*H122</f>
        <v>2</v>
      </c>
      <c r="S122" s="225">
        <v>0</v>
      </c>
      <c r="T122" s="226">
        <f>S122*H122</f>
        <v>0</v>
      </c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R122" s="227" t="s">
        <v>327</v>
      </c>
      <c r="AT122" s="227" t="s">
        <v>211</v>
      </c>
      <c r="AU122" s="227" t="s">
        <v>89</v>
      </c>
      <c r="AY122" s="21" t="s">
        <v>207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1" t="s">
        <v>76</v>
      </c>
      <c r="BK122" s="228">
        <f>ROUND(I122*H122,2)</f>
        <v>0</v>
      </c>
      <c r="BL122" s="21" t="s">
        <v>327</v>
      </c>
      <c r="BM122" s="227" t="s">
        <v>404</v>
      </c>
    </row>
    <row r="123" s="2" customFormat="1" ht="16.5" customHeight="1">
      <c r="A123" s="42"/>
      <c r="B123" s="43"/>
      <c r="C123" s="217" t="s">
        <v>8</v>
      </c>
      <c r="D123" s="217" t="s">
        <v>211</v>
      </c>
      <c r="E123" s="218" t="s">
        <v>4510</v>
      </c>
      <c r="F123" s="219" t="s">
        <v>4511</v>
      </c>
      <c r="G123" s="220" t="s">
        <v>1795</v>
      </c>
      <c r="H123" s="221">
        <v>5</v>
      </c>
      <c r="I123" s="222"/>
      <c r="J123" s="221">
        <f>ROUND(I123*H123,2)</f>
        <v>0</v>
      </c>
      <c r="K123" s="219" t="s">
        <v>18</v>
      </c>
      <c r="L123" s="48"/>
      <c r="M123" s="223" t="s">
        <v>18</v>
      </c>
      <c r="N123" s="224" t="s">
        <v>42</v>
      </c>
      <c r="O123" s="88"/>
      <c r="P123" s="225">
        <f>O123*H123</f>
        <v>0</v>
      </c>
      <c r="Q123" s="225">
        <v>0.29999999999999999</v>
      </c>
      <c r="R123" s="225">
        <f>Q123*H123</f>
        <v>1.5</v>
      </c>
      <c r="S123" s="225">
        <v>0</v>
      </c>
      <c r="T123" s="226">
        <f>S123*H123</f>
        <v>0</v>
      </c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R123" s="227" t="s">
        <v>327</v>
      </c>
      <c r="AT123" s="227" t="s">
        <v>211</v>
      </c>
      <c r="AU123" s="227" t="s">
        <v>89</v>
      </c>
      <c r="AY123" s="21" t="s">
        <v>207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1" t="s">
        <v>76</v>
      </c>
      <c r="BK123" s="228">
        <f>ROUND(I123*H123,2)</f>
        <v>0</v>
      </c>
      <c r="BL123" s="21" t="s">
        <v>327</v>
      </c>
      <c r="BM123" s="227" t="s">
        <v>417</v>
      </c>
    </row>
    <row r="124" s="17" customFormat="1" ht="20.88" customHeight="1">
      <c r="A124" s="17"/>
      <c r="B124" s="303"/>
      <c r="C124" s="304"/>
      <c r="D124" s="305" t="s">
        <v>70</v>
      </c>
      <c r="E124" s="305" t="s">
        <v>4512</v>
      </c>
      <c r="F124" s="305" t="s">
        <v>4513</v>
      </c>
      <c r="G124" s="304"/>
      <c r="H124" s="304"/>
      <c r="I124" s="306"/>
      <c r="J124" s="307">
        <f>BK124</f>
        <v>0</v>
      </c>
      <c r="K124" s="304"/>
      <c r="L124" s="308"/>
      <c r="M124" s="309"/>
      <c r="N124" s="310"/>
      <c r="O124" s="310"/>
      <c r="P124" s="311">
        <f>SUM(P125:P126)</f>
        <v>0</v>
      </c>
      <c r="Q124" s="310"/>
      <c r="R124" s="311">
        <f>SUM(R125:R126)</f>
        <v>3.5</v>
      </c>
      <c r="S124" s="310"/>
      <c r="T124" s="312">
        <f>SUM(T125:T126)</f>
        <v>0</v>
      </c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R124" s="313" t="s">
        <v>76</v>
      </c>
      <c r="AT124" s="314" t="s">
        <v>70</v>
      </c>
      <c r="AU124" s="314" t="s">
        <v>83</v>
      </c>
      <c r="AY124" s="313" t="s">
        <v>207</v>
      </c>
      <c r="BK124" s="315">
        <f>SUM(BK125:BK126)</f>
        <v>0</v>
      </c>
    </row>
    <row r="125" s="2" customFormat="1" ht="16.5" customHeight="1">
      <c r="A125" s="42"/>
      <c r="B125" s="43"/>
      <c r="C125" s="217" t="s">
        <v>309</v>
      </c>
      <c r="D125" s="217" t="s">
        <v>211</v>
      </c>
      <c r="E125" s="218" t="s">
        <v>4514</v>
      </c>
      <c r="F125" s="219" t="s">
        <v>4515</v>
      </c>
      <c r="G125" s="220" t="s">
        <v>1795</v>
      </c>
      <c r="H125" s="221">
        <v>1</v>
      </c>
      <c r="I125" s="222"/>
      <c r="J125" s="221">
        <f>ROUND(I125*H125,2)</f>
        <v>0</v>
      </c>
      <c r="K125" s="219" t="s">
        <v>18</v>
      </c>
      <c r="L125" s="48"/>
      <c r="M125" s="223" t="s">
        <v>18</v>
      </c>
      <c r="N125" s="224" t="s">
        <v>42</v>
      </c>
      <c r="O125" s="88"/>
      <c r="P125" s="225">
        <f>O125*H125</f>
        <v>0</v>
      </c>
      <c r="Q125" s="225">
        <v>0.29999999999999999</v>
      </c>
      <c r="R125" s="225">
        <f>Q125*H125</f>
        <v>0.29999999999999999</v>
      </c>
      <c r="S125" s="225">
        <v>0</v>
      </c>
      <c r="T125" s="226">
        <f>S125*H125</f>
        <v>0</v>
      </c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R125" s="227" t="s">
        <v>327</v>
      </c>
      <c r="AT125" s="227" t="s">
        <v>211</v>
      </c>
      <c r="AU125" s="227" t="s">
        <v>89</v>
      </c>
      <c r="AY125" s="21" t="s">
        <v>207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1" t="s">
        <v>76</v>
      </c>
      <c r="BK125" s="228">
        <f>ROUND(I125*H125,2)</f>
        <v>0</v>
      </c>
      <c r="BL125" s="21" t="s">
        <v>327</v>
      </c>
      <c r="BM125" s="227" t="s">
        <v>431</v>
      </c>
    </row>
    <row r="126" s="2" customFormat="1" ht="16.5" customHeight="1">
      <c r="A126" s="42"/>
      <c r="B126" s="43"/>
      <c r="C126" s="217" t="s">
        <v>314</v>
      </c>
      <c r="D126" s="217" t="s">
        <v>211</v>
      </c>
      <c r="E126" s="218" t="s">
        <v>4516</v>
      </c>
      <c r="F126" s="219" t="s">
        <v>4517</v>
      </c>
      <c r="G126" s="220" t="s">
        <v>1795</v>
      </c>
      <c r="H126" s="221">
        <v>4</v>
      </c>
      <c r="I126" s="222"/>
      <c r="J126" s="221">
        <f>ROUND(I126*H126,2)</f>
        <v>0</v>
      </c>
      <c r="K126" s="219" t="s">
        <v>18</v>
      </c>
      <c r="L126" s="48"/>
      <c r="M126" s="223" t="s">
        <v>18</v>
      </c>
      <c r="N126" s="224" t="s">
        <v>42</v>
      </c>
      <c r="O126" s="88"/>
      <c r="P126" s="225">
        <f>O126*H126</f>
        <v>0</v>
      </c>
      <c r="Q126" s="225">
        <v>0.80000000000000004</v>
      </c>
      <c r="R126" s="225">
        <f>Q126*H126</f>
        <v>3.2000000000000002</v>
      </c>
      <c r="S126" s="225">
        <v>0</v>
      </c>
      <c r="T126" s="226">
        <f>S126*H126</f>
        <v>0</v>
      </c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R126" s="227" t="s">
        <v>327</v>
      </c>
      <c r="AT126" s="227" t="s">
        <v>211</v>
      </c>
      <c r="AU126" s="227" t="s">
        <v>89</v>
      </c>
      <c r="AY126" s="21" t="s">
        <v>207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1" t="s">
        <v>76</v>
      </c>
      <c r="BK126" s="228">
        <f>ROUND(I126*H126,2)</f>
        <v>0</v>
      </c>
      <c r="BL126" s="21" t="s">
        <v>327</v>
      </c>
      <c r="BM126" s="227" t="s">
        <v>499</v>
      </c>
    </row>
    <row r="127" s="17" customFormat="1" ht="20.88" customHeight="1">
      <c r="A127" s="17"/>
      <c r="B127" s="303"/>
      <c r="C127" s="304"/>
      <c r="D127" s="305" t="s">
        <v>70</v>
      </c>
      <c r="E127" s="305" t="s">
        <v>4518</v>
      </c>
      <c r="F127" s="305" t="s">
        <v>4519</v>
      </c>
      <c r="G127" s="304"/>
      <c r="H127" s="304"/>
      <c r="I127" s="306"/>
      <c r="J127" s="307">
        <f>BK127</f>
        <v>0</v>
      </c>
      <c r="K127" s="304"/>
      <c r="L127" s="308"/>
      <c r="M127" s="309"/>
      <c r="N127" s="310"/>
      <c r="O127" s="310"/>
      <c r="P127" s="311">
        <f>SUM(P128:P130)</f>
        <v>0</v>
      </c>
      <c r="Q127" s="310"/>
      <c r="R127" s="311">
        <f>SUM(R128:R130)</f>
        <v>2.1000000000000001</v>
      </c>
      <c r="S127" s="310"/>
      <c r="T127" s="312">
        <f>SUM(T128:T130)</f>
        <v>0</v>
      </c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R127" s="313" t="s">
        <v>76</v>
      </c>
      <c r="AT127" s="314" t="s">
        <v>70</v>
      </c>
      <c r="AU127" s="314" t="s">
        <v>83</v>
      </c>
      <c r="AY127" s="313" t="s">
        <v>207</v>
      </c>
      <c r="BK127" s="315">
        <f>SUM(BK128:BK130)</f>
        <v>0</v>
      </c>
    </row>
    <row r="128" s="2" customFormat="1" ht="16.5" customHeight="1">
      <c r="A128" s="42"/>
      <c r="B128" s="43"/>
      <c r="C128" s="217" t="s">
        <v>320</v>
      </c>
      <c r="D128" s="217" t="s">
        <v>211</v>
      </c>
      <c r="E128" s="218" t="s">
        <v>4520</v>
      </c>
      <c r="F128" s="219" t="s">
        <v>4521</v>
      </c>
      <c r="G128" s="220" t="s">
        <v>4522</v>
      </c>
      <c r="H128" s="221">
        <v>2</v>
      </c>
      <c r="I128" s="222"/>
      <c r="J128" s="221">
        <f>ROUND(I128*H128,2)</f>
        <v>0</v>
      </c>
      <c r="K128" s="219" t="s">
        <v>18</v>
      </c>
      <c r="L128" s="48"/>
      <c r="M128" s="223" t="s">
        <v>18</v>
      </c>
      <c r="N128" s="224" t="s">
        <v>42</v>
      </c>
      <c r="O128" s="88"/>
      <c r="P128" s="225">
        <f>O128*H128</f>
        <v>0</v>
      </c>
      <c r="Q128" s="225">
        <v>0.20000000000000001</v>
      </c>
      <c r="R128" s="225">
        <f>Q128*H128</f>
        <v>0.40000000000000002</v>
      </c>
      <c r="S128" s="225">
        <v>0</v>
      </c>
      <c r="T128" s="226">
        <f>S128*H128</f>
        <v>0</v>
      </c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R128" s="227" t="s">
        <v>327</v>
      </c>
      <c r="AT128" s="227" t="s">
        <v>211</v>
      </c>
      <c r="AU128" s="227" t="s">
        <v>89</v>
      </c>
      <c r="AY128" s="21" t="s">
        <v>207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1" t="s">
        <v>76</v>
      </c>
      <c r="BK128" s="228">
        <f>ROUND(I128*H128,2)</f>
        <v>0</v>
      </c>
      <c r="BL128" s="21" t="s">
        <v>327</v>
      </c>
      <c r="BM128" s="227" t="s">
        <v>513</v>
      </c>
    </row>
    <row r="129" s="2" customFormat="1" ht="16.5" customHeight="1">
      <c r="A129" s="42"/>
      <c r="B129" s="43"/>
      <c r="C129" s="217" t="s">
        <v>327</v>
      </c>
      <c r="D129" s="217" t="s">
        <v>211</v>
      </c>
      <c r="E129" s="218" t="s">
        <v>4523</v>
      </c>
      <c r="F129" s="219" t="s">
        <v>4524</v>
      </c>
      <c r="G129" s="220" t="s">
        <v>4522</v>
      </c>
      <c r="H129" s="221">
        <v>2</v>
      </c>
      <c r="I129" s="222"/>
      <c r="J129" s="221">
        <f>ROUND(I129*H129,2)</f>
        <v>0</v>
      </c>
      <c r="K129" s="219" t="s">
        <v>18</v>
      </c>
      <c r="L129" s="48"/>
      <c r="M129" s="223" t="s">
        <v>18</v>
      </c>
      <c r="N129" s="224" t="s">
        <v>42</v>
      </c>
      <c r="O129" s="88"/>
      <c r="P129" s="225">
        <f>O129*H129</f>
        <v>0</v>
      </c>
      <c r="Q129" s="225">
        <v>0.34999999999999998</v>
      </c>
      <c r="R129" s="225">
        <f>Q129*H129</f>
        <v>0.69999999999999996</v>
      </c>
      <c r="S129" s="225">
        <v>0</v>
      </c>
      <c r="T129" s="226">
        <f>S129*H129</f>
        <v>0</v>
      </c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R129" s="227" t="s">
        <v>327</v>
      </c>
      <c r="AT129" s="227" t="s">
        <v>211</v>
      </c>
      <c r="AU129" s="227" t="s">
        <v>89</v>
      </c>
      <c r="AY129" s="21" t="s">
        <v>207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1" t="s">
        <v>76</v>
      </c>
      <c r="BK129" s="228">
        <f>ROUND(I129*H129,2)</f>
        <v>0</v>
      </c>
      <c r="BL129" s="21" t="s">
        <v>327</v>
      </c>
      <c r="BM129" s="227" t="s">
        <v>524</v>
      </c>
    </row>
    <row r="130" s="2" customFormat="1" ht="16.5" customHeight="1">
      <c r="A130" s="42"/>
      <c r="B130" s="43"/>
      <c r="C130" s="217" t="s">
        <v>340</v>
      </c>
      <c r="D130" s="217" t="s">
        <v>211</v>
      </c>
      <c r="E130" s="218" t="s">
        <v>4525</v>
      </c>
      <c r="F130" s="219" t="s">
        <v>4526</v>
      </c>
      <c r="G130" s="220" t="s">
        <v>4522</v>
      </c>
      <c r="H130" s="221">
        <v>2</v>
      </c>
      <c r="I130" s="222"/>
      <c r="J130" s="221">
        <f>ROUND(I130*H130,2)</f>
        <v>0</v>
      </c>
      <c r="K130" s="219" t="s">
        <v>18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0.5</v>
      </c>
      <c r="R130" s="225">
        <f>Q130*H130</f>
        <v>1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327</v>
      </c>
      <c r="AT130" s="227" t="s">
        <v>211</v>
      </c>
      <c r="AU130" s="227" t="s">
        <v>89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327</v>
      </c>
      <c r="BM130" s="227" t="s">
        <v>534</v>
      </c>
    </row>
    <row r="131" s="17" customFormat="1" ht="20.88" customHeight="1">
      <c r="A131" s="17"/>
      <c r="B131" s="303"/>
      <c r="C131" s="304"/>
      <c r="D131" s="305" t="s">
        <v>70</v>
      </c>
      <c r="E131" s="305" t="s">
        <v>4527</v>
      </c>
      <c r="F131" s="305" t="s">
        <v>4528</v>
      </c>
      <c r="G131" s="304"/>
      <c r="H131" s="304"/>
      <c r="I131" s="306"/>
      <c r="J131" s="307">
        <f>BK131</f>
        <v>0</v>
      </c>
      <c r="K131" s="304"/>
      <c r="L131" s="308"/>
      <c r="M131" s="309"/>
      <c r="N131" s="310"/>
      <c r="O131" s="310"/>
      <c r="P131" s="311">
        <f>SUM(P132:P133)</f>
        <v>0</v>
      </c>
      <c r="Q131" s="310"/>
      <c r="R131" s="311">
        <f>SUM(R132:R133)</f>
        <v>19.225999999999999</v>
      </c>
      <c r="S131" s="310"/>
      <c r="T131" s="312">
        <f>SUM(T132:T133)</f>
        <v>0</v>
      </c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R131" s="313" t="s">
        <v>76</v>
      </c>
      <c r="AT131" s="314" t="s">
        <v>70</v>
      </c>
      <c r="AU131" s="314" t="s">
        <v>83</v>
      </c>
      <c r="AY131" s="313" t="s">
        <v>207</v>
      </c>
      <c r="BK131" s="315">
        <f>SUM(BK132:BK133)</f>
        <v>0</v>
      </c>
    </row>
    <row r="132" s="2" customFormat="1" ht="16.5" customHeight="1">
      <c r="A132" s="42"/>
      <c r="B132" s="43"/>
      <c r="C132" s="217" t="s">
        <v>347</v>
      </c>
      <c r="D132" s="217" t="s">
        <v>211</v>
      </c>
      <c r="E132" s="218" t="s">
        <v>4529</v>
      </c>
      <c r="F132" s="219" t="s">
        <v>4530</v>
      </c>
      <c r="G132" s="220" t="s">
        <v>129</v>
      </c>
      <c r="H132" s="221">
        <v>8.2300000000000004</v>
      </c>
      <c r="I132" s="222"/>
      <c r="J132" s="221">
        <f>ROUND(I132*H132,2)</f>
        <v>0</v>
      </c>
      <c r="K132" s="219" t="s">
        <v>18</v>
      </c>
      <c r="L132" s="48"/>
      <c r="M132" s="223" t="s">
        <v>18</v>
      </c>
      <c r="N132" s="224" t="s">
        <v>42</v>
      </c>
      <c r="O132" s="88"/>
      <c r="P132" s="225">
        <f>O132*H132</f>
        <v>0</v>
      </c>
      <c r="Q132" s="225">
        <v>1.2</v>
      </c>
      <c r="R132" s="225">
        <f>Q132*H132</f>
        <v>9.8759999999999994</v>
      </c>
      <c r="S132" s="225">
        <v>0</v>
      </c>
      <c r="T132" s="226">
        <f>S132*H132</f>
        <v>0</v>
      </c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R132" s="227" t="s">
        <v>327</v>
      </c>
      <c r="AT132" s="227" t="s">
        <v>211</v>
      </c>
      <c r="AU132" s="227" t="s">
        <v>89</v>
      </c>
      <c r="AY132" s="21" t="s">
        <v>207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21" t="s">
        <v>76</v>
      </c>
      <c r="BK132" s="228">
        <f>ROUND(I132*H132,2)</f>
        <v>0</v>
      </c>
      <c r="BL132" s="21" t="s">
        <v>327</v>
      </c>
      <c r="BM132" s="227" t="s">
        <v>563</v>
      </c>
    </row>
    <row r="133" s="2" customFormat="1" ht="16.5" customHeight="1">
      <c r="A133" s="42"/>
      <c r="B133" s="43"/>
      <c r="C133" s="217" t="s">
        <v>360</v>
      </c>
      <c r="D133" s="217" t="s">
        <v>211</v>
      </c>
      <c r="E133" s="218" t="s">
        <v>4531</v>
      </c>
      <c r="F133" s="219" t="s">
        <v>4532</v>
      </c>
      <c r="G133" s="220" t="s">
        <v>129</v>
      </c>
      <c r="H133" s="221">
        <v>9.3499999999999996</v>
      </c>
      <c r="I133" s="222"/>
      <c r="J133" s="221">
        <f>ROUND(I133*H133,2)</f>
        <v>0</v>
      </c>
      <c r="K133" s="219" t="s">
        <v>18</v>
      </c>
      <c r="L133" s="48"/>
      <c r="M133" s="223" t="s">
        <v>18</v>
      </c>
      <c r="N133" s="224" t="s">
        <v>42</v>
      </c>
      <c r="O133" s="88"/>
      <c r="P133" s="225">
        <f>O133*H133</f>
        <v>0</v>
      </c>
      <c r="Q133" s="225">
        <v>1</v>
      </c>
      <c r="R133" s="225">
        <f>Q133*H133</f>
        <v>9.3499999999999996</v>
      </c>
      <c r="S133" s="225">
        <v>0</v>
      </c>
      <c r="T133" s="226">
        <f>S133*H133</f>
        <v>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R133" s="227" t="s">
        <v>327</v>
      </c>
      <c r="AT133" s="227" t="s">
        <v>211</v>
      </c>
      <c r="AU133" s="227" t="s">
        <v>89</v>
      </c>
      <c r="AY133" s="21" t="s">
        <v>207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1" t="s">
        <v>76</v>
      </c>
      <c r="BK133" s="228">
        <f>ROUND(I133*H133,2)</f>
        <v>0</v>
      </c>
      <c r="BL133" s="21" t="s">
        <v>327</v>
      </c>
      <c r="BM133" s="227" t="s">
        <v>575</v>
      </c>
    </row>
    <row r="134" s="12" customFormat="1" ht="20.88" customHeight="1">
      <c r="A134" s="12"/>
      <c r="B134" s="201"/>
      <c r="C134" s="202"/>
      <c r="D134" s="203" t="s">
        <v>70</v>
      </c>
      <c r="E134" s="215" t="s">
        <v>1409</v>
      </c>
      <c r="F134" s="215" t="s">
        <v>4533</v>
      </c>
      <c r="G134" s="202"/>
      <c r="H134" s="202"/>
      <c r="I134" s="205"/>
      <c r="J134" s="216">
        <f>BK134</f>
        <v>0</v>
      </c>
      <c r="K134" s="202"/>
      <c r="L134" s="207"/>
      <c r="M134" s="208"/>
      <c r="N134" s="209"/>
      <c r="O134" s="209"/>
      <c r="P134" s="210">
        <f>P135+P137+P139+P141+P143+P145+P147+P151+P155</f>
        <v>0</v>
      </c>
      <c r="Q134" s="209"/>
      <c r="R134" s="210">
        <f>R135+R137+R139+R141+R143+R145+R147+R151+R155</f>
        <v>314.92000000000002</v>
      </c>
      <c r="S134" s="209"/>
      <c r="T134" s="211">
        <f>T135+T137+T139+T141+T143+T145+T147+T151+T155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12" t="s">
        <v>76</v>
      </c>
      <c r="AT134" s="213" t="s">
        <v>70</v>
      </c>
      <c r="AU134" s="213" t="s">
        <v>80</v>
      </c>
      <c r="AY134" s="212" t="s">
        <v>207</v>
      </c>
      <c r="BK134" s="214">
        <f>BK135+BK137+BK139+BK141+BK143+BK145+BK147+BK151+BK155</f>
        <v>0</v>
      </c>
    </row>
    <row r="135" s="17" customFormat="1" ht="20.88" customHeight="1">
      <c r="A135" s="17"/>
      <c r="B135" s="303"/>
      <c r="C135" s="304"/>
      <c r="D135" s="305" t="s">
        <v>70</v>
      </c>
      <c r="E135" s="305" t="s">
        <v>4534</v>
      </c>
      <c r="F135" s="305" t="s">
        <v>4535</v>
      </c>
      <c r="G135" s="304"/>
      <c r="H135" s="304"/>
      <c r="I135" s="306"/>
      <c r="J135" s="307">
        <f>BK135</f>
        <v>0</v>
      </c>
      <c r="K135" s="304"/>
      <c r="L135" s="308"/>
      <c r="M135" s="309"/>
      <c r="N135" s="310"/>
      <c r="O135" s="310"/>
      <c r="P135" s="311">
        <f>P136</f>
        <v>0</v>
      </c>
      <c r="Q135" s="310"/>
      <c r="R135" s="311">
        <f>R136</f>
        <v>6</v>
      </c>
      <c r="S135" s="310"/>
      <c r="T135" s="312">
        <f>T136</f>
        <v>0</v>
      </c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R135" s="313" t="s">
        <v>76</v>
      </c>
      <c r="AT135" s="314" t="s">
        <v>70</v>
      </c>
      <c r="AU135" s="314" t="s">
        <v>83</v>
      </c>
      <c r="AY135" s="313" t="s">
        <v>207</v>
      </c>
      <c r="BK135" s="315">
        <f>BK136</f>
        <v>0</v>
      </c>
    </row>
    <row r="136" s="2" customFormat="1" ht="16.5" customHeight="1">
      <c r="A136" s="42"/>
      <c r="B136" s="43"/>
      <c r="C136" s="217" t="s">
        <v>370</v>
      </c>
      <c r="D136" s="217" t="s">
        <v>211</v>
      </c>
      <c r="E136" s="218" t="s">
        <v>4536</v>
      </c>
      <c r="F136" s="219" t="s">
        <v>4537</v>
      </c>
      <c r="G136" s="220" t="s">
        <v>1795</v>
      </c>
      <c r="H136" s="221">
        <v>3</v>
      </c>
      <c r="I136" s="222"/>
      <c r="J136" s="221">
        <f>ROUND(I136*H136,2)</f>
        <v>0</v>
      </c>
      <c r="K136" s="219" t="s">
        <v>18</v>
      </c>
      <c r="L136" s="48"/>
      <c r="M136" s="223" t="s">
        <v>18</v>
      </c>
      <c r="N136" s="224" t="s">
        <v>42</v>
      </c>
      <c r="O136" s="88"/>
      <c r="P136" s="225">
        <f>O136*H136</f>
        <v>0</v>
      </c>
      <c r="Q136" s="225">
        <v>2</v>
      </c>
      <c r="R136" s="225">
        <f>Q136*H136</f>
        <v>6</v>
      </c>
      <c r="S136" s="225">
        <v>0</v>
      </c>
      <c r="T136" s="226">
        <f>S136*H136</f>
        <v>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R136" s="227" t="s">
        <v>327</v>
      </c>
      <c r="AT136" s="227" t="s">
        <v>211</v>
      </c>
      <c r="AU136" s="227" t="s">
        <v>89</v>
      </c>
      <c r="AY136" s="21" t="s">
        <v>207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1" t="s">
        <v>76</v>
      </c>
      <c r="BK136" s="228">
        <f>ROUND(I136*H136,2)</f>
        <v>0</v>
      </c>
      <c r="BL136" s="21" t="s">
        <v>327</v>
      </c>
      <c r="BM136" s="227" t="s">
        <v>584</v>
      </c>
    </row>
    <row r="137" s="17" customFormat="1" ht="20.88" customHeight="1">
      <c r="A137" s="17"/>
      <c r="B137" s="303"/>
      <c r="C137" s="304"/>
      <c r="D137" s="305" t="s">
        <v>70</v>
      </c>
      <c r="E137" s="305" t="s">
        <v>4538</v>
      </c>
      <c r="F137" s="305" t="s">
        <v>4539</v>
      </c>
      <c r="G137" s="304"/>
      <c r="H137" s="304"/>
      <c r="I137" s="306"/>
      <c r="J137" s="307">
        <f>BK137</f>
        <v>0</v>
      </c>
      <c r="K137" s="304"/>
      <c r="L137" s="308"/>
      <c r="M137" s="309"/>
      <c r="N137" s="310"/>
      <c r="O137" s="310"/>
      <c r="P137" s="311">
        <f>P138</f>
        <v>0</v>
      </c>
      <c r="Q137" s="310"/>
      <c r="R137" s="311">
        <f>R138</f>
        <v>0.89999999999999991</v>
      </c>
      <c r="S137" s="310"/>
      <c r="T137" s="312">
        <f>T138</f>
        <v>0</v>
      </c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R137" s="313" t="s">
        <v>76</v>
      </c>
      <c r="AT137" s="314" t="s">
        <v>70</v>
      </c>
      <c r="AU137" s="314" t="s">
        <v>83</v>
      </c>
      <c r="AY137" s="313" t="s">
        <v>207</v>
      </c>
      <c r="BK137" s="315">
        <f>BK138</f>
        <v>0</v>
      </c>
    </row>
    <row r="138" s="2" customFormat="1" ht="16.5" customHeight="1">
      <c r="A138" s="42"/>
      <c r="B138" s="43"/>
      <c r="C138" s="217" t="s">
        <v>7</v>
      </c>
      <c r="D138" s="217" t="s">
        <v>211</v>
      </c>
      <c r="E138" s="218" t="s">
        <v>4540</v>
      </c>
      <c r="F138" s="219" t="s">
        <v>4541</v>
      </c>
      <c r="G138" s="220" t="s">
        <v>1795</v>
      </c>
      <c r="H138" s="221">
        <v>3</v>
      </c>
      <c r="I138" s="222"/>
      <c r="J138" s="221">
        <f>ROUND(I138*H138,2)</f>
        <v>0</v>
      </c>
      <c r="K138" s="219" t="s">
        <v>18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0.29999999999999999</v>
      </c>
      <c r="R138" s="225">
        <f>Q138*H138</f>
        <v>0.89999999999999991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327</v>
      </c>
      <c r="AT138" s="227" t="s">
        <v>211</v>
      </c>
      <c r="AU138" s="227" t="s">
        <v>89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327</v>
      </c>
      <c r="BM138" s="227" t="s">
        <v>597</v>
      </c>
    </row>
    <row r="139" s="17" customFormat="1" ht="20.88" customHeight="1">
      <c r="A139" s="17"/>
      <c r="B139" s="303"/>
      <c r="C139" s="304"/>
      <c r="D139" s="305" t="s">
        <v>70</v>
      </c>
      <c r="E139" s="305" t="s">
        <v>4542</v>
      </c>
      <c r="F139" s="305" t="s">
        <v>4543</v>
      </c>
      <c r="G139" s="304"/>
      <c r="H139" s="304"/>
      <c r="I139" s="306"/>
      <c r="J139" s="307">
        <f>BK139</f>
        <v>0</v>
      </c>
      <c r="K139" s="304"/>
      <c r="L139" s="308"/>
      <c r="M139" s="309"/>
      <c r="N139" s="310"/>
      <c r="O139" s="310"/>
      <c r="P139" s="311">
        <f>P140</f>
        <v>0</v>
      </c>
      <c r="Q139" s="310"/>
      <c r="R139" s="311">
        <f>R140</f>
        <v>1.5</v>
      </c>
      <c r="S139" s="310"/>
      <c r="T139" s="312">
        <f>T140</f>
        <v>0</v>
      </c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R139" s="313" t="s">
        <v>76</v>
      </c>
      <c r="AT139" s="314" t="s">
        <v>70</v>
      </c>
      <c r="AU139" s="314" t="s">
        <v>83</v>
      </c>
      <c r="AY139" s="313" t="s">
        <v>207</v>
      </c>
      <c r="BK139" s="315">
        <f>BK140</f>
        <v>0</v>
      </c>
    </row>
    <row r="140" s="2" customFormat="1" ht="16.5" customHeight="1">
      <c r="A140" s="42"/>
      <c r="B140" s="43"/>
      <c r="C140" s="217" t="s">
        <v>390</v>
      </c>
      <c r="D140" s="217" t="s">
        <v>211</v>
      </c>
      <c r="E140" s="218" t="s">
        <v>4544</v>
      </c>
      <c r="F140" s="219" t="s">
        <v>4545</v>
      </c>
      <c r="G140" s="220" t="s">
        <v>1795</v>
      </c>
      <c r="H140" s="221">
        <v>3</v>
      </c>
      <c r="I140" s="222"/>
      <c r="J140" s="221">
        <f>ROUND(I140*H140,2)</f>
        <v>0</v>
      </c>
      <c r="K140" s="219" t="s">
        <v>18</v>
      </c>
      <c r="L140" s="48"/>
      <c r="M140" s="223" t="s">
        <v>18</v>
      </c>
      <c r="N140" s="224" t="s">
        <v>42</v>
      </c>
      <c r="O140" s="88"/>
      <c r="P140" s="225">
        <f>O140*H140</f>
        <v>0</v>
      </c>
      <c r="Q140" s="225">
        <v>0.5</v>
      </c>
      <c r="R140" s="225">
        <f>Q140*H140</f>
        <v>1.5</v>
      </c>
      <c r="S140" s="225">
        <v>0</v>
      </c>
      <c r="T140" s="226">
        <f>S140*H140</f>
        <v>0</v>
      </c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R140" s="227" t="s">
        <v>327</v>
      </c>
      <c r="AT140" s="227" t="s">
        <v>211</v>
      </c>
      <c r="AU140" s="227" t="s">
        <v>89</v>
      </c>
      <c r="AY140" s="21" t="s">
        <v>207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1" t="s">
        <v>76</v>
      </c>
      <c r="BK140" s="228">
        <f>ROUND(I140*H140,2)</f>
        <v>0</v>
      </c>
      <c r="BL140" s="21" t="s">
        <v>327</v>
      </c>
      <c r="BM140" s="227" t="s">
        <v>614</v>
      </c>
    </row>
    <row r="141" s="17" customFormat="1" ht="20.88" customHeight="1">
      <c r="A141" s="17"/>
      <c r="B141" s="303"/>
      <c r="C141" s="304"/>
      <c r="D141" s="305" t="s">
        <v>70</v>
      </c>
      <c r="E141" s="305" t="s">
        <v>4546</v>
      </c>
      <c r="F141" s="305" t="s">
        <v>4507</v>
      </c>
      <c r="G141" s="304"/>
      <c r="H141" s="304"/>
      <c r="I141" s="306"/>
      <c r="J141" s="307">
        <f>BK141</f>
        <v>0</v>
      </c>
      <c r="K141" s="304"/>
      <c r="L141" s="308"/>
      <c r="M141" s="309"/>
      <c r="N141" s="310"/>
      <c r="O141" s="310"/>
      <c r="P141" s="311">
        <f>P142</f>
        <v>0</v>
      </c>
      <c r="Q141" s="310"/>
      <c r="R141" s="311">
        <f>R142</f>
        <v>3</v>
      </c>
      <c r="S141" s="310"/>
      <c r="T141" s="312">
        <f>T142</f>
        <v>0</v>
      </c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R141" s="313" t="s">
        <v>76</v>
      </c>
      <c r="AT141" s="314" t="s">
        <v>70</v>
      </c>
      <c r="AU141" s="314" t="s">
        <v>83</v>
      </c>
      <c r="AY141" s="313" t="s">
        <v>207</v>
      </c>
      <c r="BK141" s="315">
        <f>BK142</f>
        <v>0</v>
      </c>
    </row>
    <row r="142" s="2" customFormat="1" ht="16.5" customHeight="1">
      <c r="A142" s="42"/>
      <c r="B142" s="43"/>
      <c r="C142" s="217" t="s">
        <v>397</v>
      </c>
      <c r="D142" s="217" t="s">
        <v>211</v>
      </c>
      <c r="E142" s="218" t="s">
        <v>4547</v>
      </c>
      <c r="F142" s="219" t="s">
        <v>4511</v>
      </c>
      <c r="G142" s="220" t="s">
        <v>1795</v>
      </c>
      <c r="H142" s="221">
        <v>10</v>
      </c>
      <c r="I142" s="222"/>
      <c r="J142" s="221">
        <f>ROUND(I142*H142,2)</f>
        <v>0</v>
      </c>
      <c r="K142" s="219" t="s">
        <v>18</v>
      </c>
      <c r="L142" s="48"/>
      <c r="M142" s="223" t="s">
        <v>18</v>
      </c>
      <c r="N142" s="224" t="s">
        <v>42</v>
      </c>
      <c r="O142" s="88"/>
      <c r="P142" s="225">
        <f>O142*H142</f>
        <v>0</v>
      </c>
      <c r="Q142" s="225">
        <v>0.29999999999999999</v>
      </c>
      <c r="R142" s="225">
        <f>Q142*H142</f>
        <v>3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327</v>
      </c>
      <c r="AT142" s="227" t="s">
        <v>211</v>
      </c>
      <c r="AU142" s="227" t="s">
        <v>89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638</v>
      </c>
    </row>
    <row r="143" s="17" customFormat="1" ht="20.88" customHeight="1">
      <c r="A143" s="17"/>
      <c r="B143" s="303"/>
      <c r="C143" s="304"/>
      <c r="D143" s="305" t="s">
        <v>70</v>
      </c>
      <c r="E143" s="305" t="s">
        <v>4548</v>
      </c>
      <c r="F143" s="305" t="s">
        <v>4549</v>
      </c>
      <c r="G143" s="304"/>
      <c r="H143" s="304"/>
      <c r="I143" s="306"/>
      <c r="J143" s="307">
        <f>BK143</f>
        <v>0</v>
      </c>
      <c r="K143" s="304"/>
      <c r="L143" s="308"/>
      <c r="M143" s="309"/>
      <c r="N143" s="310"/>
      <c r="O143" s="310"/>
      <c r="P143" s="311">
        <f>P144</f>
        <v>0</v>
      </c>
      <c r="Q143" s="310"/>
      <c r="R143" s="311">
        <f>R144</f>
        <v>0</v>
      </c>
      <c r="S143" s="310"/>
      <c r="T143" s="312">
        <f>T144</f>
        <v>0</v>
      </c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R143" s="313" t="s">
        <v>76</v>
      </c>
      <c r="AT143" s="314" t="s">
        <v>70</v>
      </c>
      <c r="AU143" s="314" t="s">
        <v>83</v>
      </c>
      <c r="AY143" s="313" t="s">
        <v>207</v>
      </c>
      <c r="BK143" s="315">
        <f>BK144</f>
        <v>0</v>
      </c>
    </row>
    <row r="144" s="2" customFormat="1" ht="16.5" customHeight="1">
      <c r="A144" s="42"/>
      <c r="B144" s="43"/>
      <c r="C144" s="217" t="s">
        <v>404</v>
      </c>
      <c r="D144" s="217" t="s">
        <v>211</v>
      </c>
      <c r="E144" s="218" t="s">
        <v>4550</v>
      </c>
      <c r="F144" s="219" t="s">
        <v>4521</v>
      </c>
      <c r="G144" s="220" t="s">
        <v>4522</v>
      </c>
      <c r="H144" s="221">
        <v>1.5</v>
      </c>
      <c r="I144" s="222"/>
      <c r="J144" s="221">
        <f>ROUND(I144*H144,2)</f>
        <v>0</v>
      </c>
      <c r="K144" s="219" t="s">
        <v>18</v>
      </c>
      <c r="L144" s="48"/>
      <c r="M144" s="223" t="s">
        <v>18</v>
      </c>
      <c r="N144" s="224" t="s">
        <v>42</v>
      </c>
      <c r="O144" s="88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R144" s="227" t="s">
        <v>327</v>
      </c>
      <c r="AT144" s="227" t="s">
        <v>211</v>
      </c>
      <c r="AU144" s="227" t="s">
        <v>89</v>
      </c>
      <c r="AY144" s="21" t="s">
        <v>207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1" t="s">
        <v>76</v>
      </c>
      <c r="BK144" s="228">
        <f>ROUND(I144*H144,2)</f>
        <v>0</v>
      </c>
      <c r="BL144" s="21" t="s">
        <v>327</v>
      </c>
      <c r="BM144" s="227" t="s">
        <v>649</v>
      </c>
    </row>
    <row r="145" s="17" customFormat="1" ht="20.88" customHeight="1">
      <c r="A145" s="17"/>
      <c r="B145" s="303"/>
      <c r="C145" s="304"/>
      <c r="D145" s="305" t="s">
        <v>70</v>
      </c>
      <c r="E145" s="305" t="s">
        <v>4551</v>
      </c>
      <c r="F145" s="305" t="s">
        <v>4528</v>
      </c>
      <c r="G145" s="304"/>
      <c r="H145" s="304"/>
      <c r="I145" s="306"/>
      <c r="J145" s="307">
        <f>BK145</f>
        <v>0</v>
      </c>
      <c r="K145" s="304"/>
      <c r="L145" s="308"/>
      <c r="M145" s="309"/>
      <c r="N145" s="310"/>
      <c r="O145" s="310"/>
      <c r="P145" s="311">
        <f>P146</f>
        <v>0</v>
      </c>
      <c r="Q145" s="310"/>
      <c r="R145" s="311">
        <f>R146</f>
        <v>1.1200000000000001</v>
      </c>
      <c r="S145" s="310"/>
      <c r="T145" s="312">
        <f>T146</f>
        <v>0</v>
      </c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R145" s="313" t="s">
        <v>76</v>
      </c>
      <c r="AT145" s="314" t="s">
        <v>70</v>
      </c>
      <c r="AU145" s="314" t="s">
        <v>83</v>
      </c>
      <c r="AY145" s="313" t="s">
        <v>207</v>
      </c>
      <c r="BK145" s="315">
        <f>BK146</f>
        <v>0</v>
      </c>
    </row>
    <row r="146" s="2" customFormat="1" ht="16.5" customHeight="1">
      <c r="A146" s="42"/>
      <c r="B146" s="43"/>
      <c r="C146" s="217" t="s">
        <v>410</v>
      </c>
      <c r="D146" s="217" t="s">
        <v>211</v>
      </c>
      <c r="E146" s="218" t="s">
        <v>4552</v>
      </c>
      <c r="F146" s="219" t="s">
        <v>4532</v>
      </c>
      <c r="G146" s="220" t="s">
        <v>129</v>
      </c>
      <c r="H146" s="221">
        <v>1.1200000000000001</v>
      </c>
      <c r="I146" s="222"/>
      <c r="J146" s="221">
        <f>ROUND(I146*H146,2)</f>
        <v>0</v>
      </c>
      <c r="K146" s="219" t="s">
        <v>18</v>
      </c>
      <c r="L146" s="48"/>
      <c r="M146" s="223" t="s">
        <v>18</v>
      </c>
      <c r="N146" s="224" t="s">
        <v>42</v>
      </c>
      <c r="O146" s="88"/>
      <c r="P146" s="225">
        <f>O146*H146</f>
        <v>0</v>
      </c>
      <c r="Q146" s="225">
        <v>1</v>
      </c>
      <c r="R146" s="225">
        <f>Q146*H146</f>
        <v>1.1200000000000001</v>
      </c>
      <c r="S146" s="225">
        <v>0</v>
      </c>
      <c r="T146" s="226">
        <f>S146*H146</f>
        <v>0</v>
      </c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R146" s="227" t="s">
        <v>327</v>
      </c>
      <c r="AT146" s="227" t="s">
        <v>211</v>
      </c>
      <c r="AU146" s="227" t="s">
        <v>89</v>
      </c>
      <c r="AY146" s="21" t="s">
        <v>207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1" t="s">
        <v>76</v>
      </c>
      <c r="BK146" s="228">
        <f>ROUND(I146*H146,2)</f>
        <v>0</v>
      </c>
      <c r="BL146" s="21" t="s">
        <v>327</v>
      </c>
      <c r="BM146" s="227" t="s">
        <v>661</v>
      </c>
    </row>
    <row r="147" s="17" customFormat="1" ht="20.88" customHeight="1">
      <c r="A147" s="17"/>
      <c r="B147" s="303"/>
      <c r="C147" s="304"/>
      <c r="D147" s="305" t="s">
        <v>70</v>
      </c>
      <c r="E147" s="305" t="s">
        <v>4536</v>
      </c>
      <c r="F147" s="305" t="s">
        <v>4553</v>
      </c>
      <c r="G147" s="304"/>
      <c r="H147" s="304"/>
      <c r="I147" s="306"/>
      <c r="J147" s="307">
        <f>BK147</f>
        <v>0</v>
      </c>
      <c r="K147" s="304"/>
      <c r="L147" s="308"/>
      <c r="M147" s="309"/>
      <c r="N147" s="310"/>
      <c r="O147" s="310"/>
      <c r="P147" s="311">
        <f>SUM(P148:P150)</f>
        <v>0</v>
      </c>
      <c r="Q147" s="310"/>
      <c r="R147" s="311">
        <f>SUM(R148:R150)</f>
        <v>252.30000000000001</v>
      </c>
      <c r="S147" s="310"/>
      <c r="T147" s="312">
        <f>SUM(T148:T150)</f>
        <v>0</v>
      </c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R147" s="313" t="s">
        <v>76</v>
      </c>
      <c r="AT147" s="314" t="s">
        <v>70</v>
      </c>
      <c r="AU147" s="314" t="s">
        <v>83</v>
      </c>
      <c r="AY147" s="313" t="s">
        <v>207</v>
      </c>
      <c r="BK147" s="315">
        <f>SUM(BK148:BK150)</f>
        <v>0</v>
      </c>
    </row>
    <row r="148" s="2" customFormat="1" ht="16.5" customHeight="1">
      <c r="A148" s="42"/>
      <c r="B148" s="43"/>
      <c r="C148" s="217" t="s">
        <v>417</v>
      </c>
      <c r="D148" s="217" t="s">
        <v>211</v>
      </c>
      <c r="E148" s="218" t="s">
        <v>4554</v>
      </c>
      <c r="F148" s="219" t="s">
        <v>4555</v>
      </c>
      <c r="G148" s="220" t="s">
        <v>4522</v>
      </c>
      <c r="H148" s="221">
        <v>11.800000000000001</v>
      </c>
      <c r="I148" s="222"/>
      <c r="J148" s="221">
        <f>ROUND(I148*H148,2)</f>
        <v>0</v>
      </c>
      <c r="K148" s="219" t="s">
        <v>18</v>
      </c>
      <c r="L148" s="48"/>
      <c r="M148" s="223" t="s">
        <v>18</v>
      </c>
      <c r="N148" s="224" t="s">
        <v>42</v>
      </c>
      <c r="O148" s="88"/>
      <c r="P148" s="225">
        <f>O148*H148</f>
        <v>0</v>
      </c>
      <c r="Q148" s="225">
        <v>3</v>
      </c>
      <c r="R148" s="225">
        <f>Q148*H148</f>
        <v>35.400000000000006</v>
      </c>
      <c r="S148" s="225">
        <v>0</v>
      </c>
      <c r="T148" s="226">
        <f>S148*H148</f>
        <v>0</v>
      </c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R148" s="227" t="s">
        <v>327</v>
      </c>
      <c r="AT148" s="227" t="s">
        <v>211</v>
      </c>
      <c r="AU148" s="227" t="s">
        <v>89</v>
      </c>
      <c r="AY148" s="21" t="s">
        <v>207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1" t="s">
        <v>76</v>
      </c>
      <c r="BK148" s="228">
        <f>ROUND(I148*H148,2)</f>
        <v>0</v>
      </c>
      <c r="BL148" s="21" t="s">
        <v>327</v>
      </c>
      <c r="BM148" s="227" t="s">
        <v>676</v>
      </c>
    </row>
    <row r="149" s="2" customFormat="1" ht="16.5" customHeight="1">
      <c r="A149" s="42"/>
      <c r="B149" s="43"/>
      <c r="C149" s="217" t="s">
        <v>425</v>
      </c>
      <c r="D149" s="217" t="s">
        <v>211</v>
      </c>
      <c r="E149" s="218" t="s">
        <v>4556</v>
      </c>
      <c r="F149" s="219" t="s">
        <v>4557</v>
      </c>
      <c r="G149" s="220" t="s">
        <v>4522</v>
      </c>
      <c r="H149" s="221">
        <v>31.199999999999999</v>
      </c>
      <c r="I149" s="222"/>
      <c r="J149" s="221">
        <f>ROUND(I149*H149,2)</f>
        <v>0</v>
      </c>
      <c r="K149" s="219" t="s">
        <v>18</v>
      </c>
      <c r="L149" s="48"/>
      <c r="M149" s="223" t="s">
        <v>18</v>
      </c>
      <c r="N149" s="224" t="s">
        <v>42</v>
      </c>
      <c r="O149" s="88"/>
      <c r="P149" s="225">
        <f>O149*H149</f>
        <v>0</v>
      </c>
      <c r="Q149" s="225">
        <v>5</v>
      </c>
      <c r="R149" s="225">
        <f>Q149*H149</f>
        <v>156</v>
      </c>
      <c r="S149" s="225">
        <v>0</v>
      </c>
      <c r="T149" s="226">
        <f>S149*H149</f>
        <v>0</v>
      </c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R149" s="227" t="s">
        <v>327</v>
      </c>
      <c r="AT149" s="227" t="s">
        <v>211</v>
      </c>
      <c r="AU149" s="227" t="s">
        <v>89</v>
      </c>
      <c r="AY149" s="21" t="s">
        <v>207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1" t="s">
        <v>76</v>
      </c>
      <c r="BK149" s="228">
        <f>ROUND(I149*H149,2)</f>
        <v>0</v>
      </c>
      <c r="BL149" s="21" t="s">
        <v>327</v>
      </c>
      <c r="BM149" s="227" t="s">
        <v>694</v>
      </c>
    </row>
    <row r="150" s="2" customFormat="1" ht="16.5" customHeight="1">
      <c r="A150" s="42"/>
      <c r="B150" s="43"/>
      <c r="C150" s="217" t="s">
        <v>431</v>
      </c>
      <c r="D150" s="217" t="s">
        <v>211</v>
      </c>
      <c r="E150" s="218" t="s">
        <v>4558</v>
      </c>
      <c r="F150" s="219" t="s">
        <v>4559</v>
      </c>
      <c r="G150" s="220" t="s">
        <v>4522</v>
      </c>
      <c r="H150" s="221">
        <v>8.6999999999999993</v>
      </c>
      <c r="I150" s="222"/>
      <c r="J150" s="221">
        <f>ROUND(I150*H150,2)</f>
        <v>0</v>
      </c>
      <c r="K150" s="219" t="s">
        <v>18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7</v>
      </c>
      <c r="R150" s="225">
        <f>Q150*H150</f>
        <v>60.899999999999991</v>
      </c>
      <c r="S150" s="225">
        <v>0</v>
      </c>
      <c r="T150" s="226">
        <f>S150*H150</f>
        <v>0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327</v>
      </c>
      <c r="AT150" s="227" t="s">
        <v>211</v>
      </c>
      <c r="AU150" s="227" t="s">
        <v>89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327</v>
      </c>
      <c r="BM150" s="227" t="s">
        <v>707</v>
      </c>
    </row>
    <row r="151" s="17" customFormat="1" ht="20.88" customHeight="1">
      <c r="A151" s="17"/>
      <c r="B151" s="303"/>
      <c r="C151" s="304"/>
      <c r="D151" s="305" t="s">
        <v>70</v>
      </c>
      <c r="E151" s="305" t="s">
        <v>4560</v>
      </c>
      <c r="F151" s="305" t="s">
        <v>4561</v>
      </c>
      <c r="G151" s="304"/>
      <c r="H151" s="304"/>
      <c r="I151" s="306"/>
      <c r="J151" s="307">
        <f>BK151</f>
        <v>0</v>
      </c>
      <c r="K151" s="304"/>
      <c r="L151" s="308"/>
      <c r="M151" s="309"/>
      <c r="N151" s="310"/>
      <c r="O151" s="310"/>
      <c r="P151" s="311">
        <f>SUM(P152:P154)</f>
        <v>0</v>
      </c>
      <c r="Q151" s="310"/>
      <c r="R151" s="311">
        <f>SUM(R152:R154)</f>
        <v>50.100000000000001</v>
      </c>
      <c r="S151" s="310"/>
      <c r="T151" s="312">
        <f>SUM(T152:T154)</f>
        <v>0</v>
      </c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R151" s="313" t="s">
        <v>76</v>
      </c>
      <c r="AT151" s="314" t="s">
        <v>70</v>
      </c>
      <c r="AU151" s="314" t="s">
        <v>83</v>
      </c>
      <c r="AY151" s="313" t="s">
        <v>207</v>
      </c>
      <c r="BK151" s="315">
        <f>SUM(BK152:BK154)</f>
        <v>0</v>
      </c>
    </row>
    <row r="152" s="2" customFormat="1" ht="16.5" customHeight="1">
      <c r="A152" s="42"/>
      <c r="B152" s="43"/>
      <c r="C152" s="217" t="s">
        <v>436</v>
      </c>
      <c r="D152" s="217" t="s">
        <v>211</v>
      </c>
      <c r="E152" s="218" t="s">
        <v>4562</v>
      </c>
      <c r="F152" s="219" t="s">
        <v>4563</v>
      </c>
      <c r="G152" s="220" t="s">
        <v>1795</v>
      </c>
      <c r="H152" s="221">
        <v>1</v>
      </c>
      <c r="I152" s="222"/>
      <c r="J152" s="221">
        <f>ROUND(I152*H152,2)</f>
        <v>0</v>
      </c>
      <c r="K152" s="219" t="s">
        <v>18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0.10000000000000001</v>
      </c>
      <c r="R152" s="225">
        <f>Q152*H152</f>
        <v>0.10000000000000001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327</v>
      </c>
      <c r="AT152" s="227" t="s">
        <v>211</v>
      </c>
      <c r="AU152" s="227" t="s">
        <v>89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327</v>
      </c>
      <c r="BM152" s="227" t="s">
        <v>723</v>
      </c>
    </row>
    <row r="153" s="2" customFormat="1" ht="16.5" customHeight="1">
      <c r="A153" s="42"/>
      <c r="B153" s="43"/>
      <c r="C153" s="217" t="s">
        <v>499</v>
      </c>
      <c r="D153" s="217" t="s">
        <v>211</v>
      </c>
      <c r="E153" s="218" t="s">
        <v>4564</v>
      </c>
      <c r="F153" s="219" t="s">
        <v>4565</v>
      </c>
      <c r="G153" s="220" t="s">
        <v>2848</v>
      </c>
      <c r="H153" s="221">
        <v>15</v>
      </c>
      <c r="I153" s="222"/>
      <c r="J153" s="221">
        <f>ROUND(I153*H153,2)</f>
        <v>0</v>
      </c>
      <c r="K153" s="219" t="s">
        <v>18</v>
      </c>
      <c r="L153" s="48"/>
      <c r="M153" s="223" t="s">
        <v>18</v>
      </c>
      <c r="N153" s="224" t="s">
        <v>42</v>
      </c>
      <c r="O153" s="88"/>
      <c r="P153" s="225">
        <f>O153*H153</f>
        <v>0</v>
      </c>
      <c r="Q153" s="225">
        <v>1</v>
      </c>
      <c r="R153" s="225">
        <f>Q153*H153</f>
        <v>15</v>
      </c>
      <c r="S153" s="225">
        <v>0</v>
      </c>
      <c r="T153" s="226">
        <f>S153*H153</f>
        <v>0</v>
      </c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R153" s="227" t="s">
        <v>327</v>
      </c>
      <c r="AT153" s="227" t="s">
        <v>211</v>
      </c>
      <c r="AU153" s="227" t="s">
        <v>89</v>
      </c>
      <c r="AY153" s="21" t="s">
        <v>207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1" t="s">
        <v>76</v>
      </c>
      <c r="BK153" s="228">
        <f>ROUND(I153*H153,2)</f>
        <v>0</v>
      </c>
      <c r="BL153" s="21" t="s">
        <v>327</v>
      </c>
      <c r="BM153" s="227" t="s">
        <v>738</v>
      </c>
    </row>
    <row r="154" s="2" customFormat="1" ht="16.5" customHeight="1">
      <c r="A154" s="42"/>
      <c r="B154" s="43"/>
      <c r="C154" s="217" t="s">
        <v>504</v>
      </c>
      <c r="D154" s="217" t="s">
        <v>211</v>
      </c>
      <c r="E154" s="218" t="s">
        <v>4566</v>
      </c>
      <c r="F154" s="219" t="s">
        <v>4567</v>
      </c>
      <c r="G154" s="220" t="s">
        <v>2848</v>
      </c>
      <c r="H154" s="221">
        <v>35</v>
      </c>
      <c r="I154" s="222"/>
      <c r="J154" s="221">
        <f>ROUND(I154*H154,2)</f>
        <v>0</v>
      </c>
      <c r="K154" s="219" t="s">
        <v>18</v>
      </c>
      <c r="L154" s="48"/>
      <c r="M154" s="223" t="s">
        <v>18</v>
      </c>
      <c r="N154" s="224" t="s">
        <v>42</v>
      </c>
      <c r="O154" s="88"/>
      <c r="P154" s="225">
        <f>O154*H154</f>
        <v>0</v>
      </c>
      <c r="Q154" s="225">
        <v>1</v>
      </c>
      <c r="R154" s="225">
        <f>Q154*H154</f>
        <v>35</v>
      </c>
      <c r="S154" s="225">
        <v>0</v>
      </c>
      <c r="T154" s="226">
        <f>S154*H154</f>
        <v>0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327</v>
      </c>
      <c r="AT154" s="227" t="s">
        <v>211</v>
      </c>
      <c r="AU154" s="227" t="s">
        <v>89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327</v>
      </c>
      <c r="BM154" s="227" t="s">
        <v>752</v>
      </c>
    </row>
    <row r="155" s="17" customFormat="1" ht="20.88" customHeight="1">
      <c r="A155" s="17"/>
      <c r="B155" s="303"/>
      <c r="C155" s="304"/>
      <c r="D155" s="305" t="s">
        <v>70</v>
      </c>
      <c r="E155" s="305" t="s">
        <v>4568</v>
      </c>
      <c r="F155" s="305" t="s">
        <v>4569</v>
      </c>
      <c r="G155" s="304"/>
      <c r="H155" s="304"/>
      <c r="I155" s="306"/>
      <c r="J155" s="307">
        <f>BK155</f>
        <v>0</v>
      </c>
      <c r="K155" s="304"/>
      <c r="L155" s="308"/>
      <c r="M155" s="309"/>
      <c r="N155" s="310"/>
      <c r="O155" s="310"/>
      <c r="P155" s="311">
        <f>SUM(P156:P159)</f>
        <v>0</v>
      </c>
      <c r="Q155" s="310"/>
      <c r="R155" s="311">
        <f>SUM(R156:R159)</f>
        <v>0</v>
      </c>
      <c r="S155" s="310"/>
      <c r="T155" s="312">
        <f>SUM(T156:T159)</f>
        <v>0</v>
      </c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R155" s="313" t="s">
        <v>76</v>
      </c>
      <c r="AT155" s="314" t="s">
        <v>70</v>
      </c>
      <c r="AU155" s="314" t="s">
        <v>83</v>
      </c>
      <c r="AY155" s="313" t="s">
        <v>207</v>
      </c>
      <c r="BK155" s="315">
        <f>SUM(BK156:BK159)</f>
        <v>0</v>
      </c>
    </row>
    <row r="156" s="2" customFormat="1" ht="16.5" customHeight="1">
      <c r="A156" s="42"/>
      <c r="B156" s="43"/>
      <c r="C156" s="217" t="s">
        <v>513</v>
      </c>
      <c r="D156" s="217" t="s">
        <v>211</v>
      </c>
      <c r="E156" s="218" t="s">
        <v>4570</v>
      </c>
      <c r="F156" s="219" t="s">
        <v>4571</v>
      </c>
      <c r="G156" s="220" t="s">
        <v>2448</v>
      </c>
      <c r="H156" s="221">
        <v>24</v>
      </c>
      <c r="I156" s="222"/>
      <c r="J156" s="221">
        <f>ROUND(I156*H156,2)</f>
        <v>0</v>
      </c>
      <c r="K156" s="219" t="s">
        <v>18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327</v>
      </c>
      <c r="AT156" s="227" t="s">
        <v>211</v>
      </c>
      <c r="AU156" s="227" t="s">
        <v>89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327</v>
      </c>
      <c r="BM156" s="227" t="s">
        <v>768</v>
      </c>
    </row>
    <row r="157" s="2" customFormat="1" ht="16.5" customHeight="1">
      <c r="A157" s="42"/>
      <c r="B157" s="43"/>
      <c r="C157" s="217" t="s">
        <v>519</v>
      </c>
      <c r="D157" s="217" t="s">
        <v>211</v>
      </c>
      <c r="E157" s="218" t="s">
        <v>4572</v>
      </c>
      <c r="F157" s="219" t="s">
        <v>4573</v>
      </c>
      <c r="G157" s="220" t="s">
        <v>2448</v>
      </c>
      <c r="H157" s="221">
        <v>10</v>
      </c>
      <c r="I157" s="222"/>
      <c r="J157" s="221">
        <f>ROUND(I157*H157,2)</f>
        <v>0</v>
      </c>
      <c r="K157" s="219" t="s">
        <v>18</v>
      </c>
      <c r="L157" s="48"/>
      <c r="M157" s="223" t="s">
        <v>18</v>
      </c>
      <c r="N157" s="224" t="s">
        <v>42</v>
      </c>
      <c r="O157" s="88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R157" s="227" t="s">
        <v>327</v>
      </c>
      <c r="AT157" s="227" t="s">
        <v>211</v>
      </c>
      <c r="AU157" s="227" t="s">
        <v>89</v>
      </c>
      <c r="AY157" s="21" t="s">
        <v>207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21" t="s">
        <v>76</v>
      </c>
      <c r="BK157" s="228">
        <f>ROUND(I157*H157,2)</f>
        <v>0</v>
      </c>
      <c r="BL157" s="21" t="s">
        <v>327</v>
      </c>
      <c r="BM157" s="227" t="s">
        <v>782</v>
      </c>
    </row>
    <row r="158" s="2" customFormat="1" ht="16.5" customHeight="1">
      <c r="A158" s="42"/>
      <c r="B158" s="43"/>
      <c r="C158" s="217" t="s">
        <v>524</v>
      </c>
      <c r="D158" s="217" t="s">
        <v>211</v>
      </c>
      <c r="E158" s="218" t="s">
        <v>4574</v>
      </c>
      <c r="F158" s="219" t="s">
        <v>4575</v>
      </c>
      <c r="G158" s="220" t="s">
        <v>2448</v>
      </c>
      <c r="H158" s="221">
        <v>20</v>
      </c>
      <c r="I158" s="222"/>
      <c r="J158" s="221">
        <f>ROUND(I158*H158,2)</f>
        <v>0</v>
      </c>
      <c r="K158" s="219" t="s">
        <v>18</v>
      </c>
      <c r="L158" s="48"/>
      <c r="M158" s="223" t="s">
        <v>18</v>
      </c>
      <c r="N158" s="224" t="s">
        <v>42</v>
      </c>
      <c r="O158" s="88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R158" s="227" t="s">
        <v>327</v>
      </c>
      <c r="AT158" s="227" t="s">
        <v>211</v>
      </c>
      <c r="AU158" s="227" t="s">
        <v>89</v>
      </c>
      <c r="AY158" s="21" t="s">
        <v>207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1" t="s">
        <v>76</v>
      </c>
      <c r="BK158" s="228">
        <f>ROUND(I158*H158,2)</f>
        <v>0</v>
      </c>
      <c r="BL158" s="21" t="s">
        <v>327</v>
      </c>
      <c r="BM158" s="227" t="s">
        <v>795</v>
      </c>
    </row>
    <row r="159" s="2" customFormat="1">
      <c r="A159" s="42"/>
      <c r="B159" s="43"/>
      <c r="C159" s="44"/>
      <c r="D159" s="236" t="s">
        <v>653</v>
      </c>
      <c r="E159" s="44"/>
      <c r="F159" s="278" t="s">
        <v>4576</v>
      </c>
      <c r="G159" s="44"/>
      <c r="H159" s="44"/>
      <c r="I159" s="231"/>
      <c r="J159" s="44"/>
      <c r="K159" s="44"/>
      <c r="L159" s="48"/>
      <c r="M159" s="292"/>
      <c r="N159" s="293"/>
      <c r="O159" s="294"/>
      <c r="P159" s="294"/>
      <c r="Q159" s="294"/>
      <c r="R159" s="294"/>
      <c r="S159" s="294"/>
      <c r="T159" s="295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T159" s="21" t="s">
        <v>653</v>
      </c>
      <c r="AU159" s="21" t="s">
        <v>89</v>
      </c>
    </row>
    <row r="160" s="2" customFormat="1" ht="6.96" customHeight="1">
      <c r="A160" s="42"/>
      <c r="B160" s="63"/>
      <c r="C160" s="64"/>
      <c r="D160" s="64"/>
      <c r="E160" s="64"/>
      <c r="F160" s="64"/>
      <c r="G160" s="64"/>
      <c r="H160" s="64"/>
      <c r="I160" s="64"/>
      <c r="J160" s="64"/>
      <c r="K160" s="64"/>
      <c r="L160" s="48"/>
      <c r="M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</row>
  </sheetData>
  <sheetProtection sheet="1" autoFilter="0" formatColumns="0" formatRows="0" objects="1" scenarios="1" spinCount="100000" saltValue="Xl9l0TYLhXNNrFcSu8qDTyW8K2c6mgaYPbySdh5alRqDO4VXdzzcdsaCLp3GpIrqSxzrUek7L4eicbfxzQySfQ==" hashValue="ubLXXrMOcQV/Au6co9P8BqPLoz0+fxsm6GzIlOJ/JejsLg4Bg6sweCZSmFis9x6CqTfSLRnIUuSedRRizcefpQ==" algorithmName="SHA-512" password="CC35"/>
  <autoFilter ref="C100:K159"/>
  <mergeCells count="9">
    <mergeCell ref="E7:H7"/>
    <mergeCell ref="E9:H9"/>
    <mergeCell ref="E18:H18"/>
    <mergeCell ref="E27:H27"/>
    <mergeCell ref="E48:H48"/>
    <mergeCell ref="E50:H50"/>
    <mergeCell ref="E91:H91"/>
    <mergeCell ref="E93:H9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126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2" customFormat="1" ht="12" customHeight="1">
      <c r="A8" s="42"/>
      <c r="B8" s="48"/>
      <c r="C8" s="42"/>
      <c r="D8" s="147" t="s">
        <v>147</v>
      </c>
      <c r="E8" s="42"/>
      <c r="F8" s="42"/>
      <c r="G8" s="42"/>
      <c r="H8" s="42"/>
      <c r="I8" s="42"/>
      <c r="J8" s="42"/>
      <c r="K8" s="42"/>
      <c r="L8" s="149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</row>
    <row r="9" s="2" customFormat="1" ht="16.5" customHeight="1">
      <c r="A9" s="42"/>
      <c r="B9" s="48"/>
      <c r="C9" s="42"/>
      <c r="D9" s="42"/>
      <c r="E9" s="150" t="s">
        <v>4577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>
      <c r="A10" s="42"/>
      <c r="B10" s="48"/>
      <c r="C10" s="42"/>
      <c r="D10" s="42"/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2" customHeight="1">
      <c r="A11" s="42"/>
      <c r="B11" s="48"/>
      <c r="C11" s="42"/>
      <c r="D11" s="147" t="s">
        <v>17</v>
      </c>
      <c r="E11" s="42"/>
      <c r="F11" s="137" t="s">
        <v>18</v>
      </c>
      <c r="G11" s="42"/>
      <c r="H11" s="42"/>
      <c r="I11" s="147" t="s">
        <v>19</v>
      </c>
      <c r="J11" s="137" t="s">
        <v>18</v>
      </c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 ht="12" customHeight="1">
      <c r="A12" s="42"/>
      <c r="B12" s="48"/>
      <c r="C12" s="42"/>
      <c r="D12" s="147" t="s">
        <v>20</v>
      </c>
      <c r="E12" s="42"/>
      <c r="F12" s="137" t="s">
        <v>21</v>
      </c>
      <c r="G12" s="42"/>
      <c r="H12" s="42"/>
      <c r="I12" s="147" t="s">
        <v>22</v>
      </c>
      <c r="J12" s="151" t="str">
        <f>'Rekapitulace stavby'!AN8</f>
        <v>14. 12. 2025</v>
      </c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0.8" customHeight="1">
      <c r="A13" s="42"/>
      <c r="B13" s="48"/>
      <c r="C13" s="42"/>
      <c r="D13" s="42"/>
      <c r="E13" s="42"/>
      <c r="F13" s="42"/>
      <c r="G13" s="42"/>
      <c r="H13" s="42"/>
      <c r="I13" s="42"/>
      <c r="J13" s="42"/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24</v>
      </c>
      <c r="E14" s="42"/>
      <c r="F14" s="42"/>
      <c r="G14" s="42"/>
      <c r="H14" s="42"/>
      <c r="I14" s="147" t="s">
        <v>25</v>
      </c>
      <c r="J14" s="137" t="s">
        <v>26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8" customHeight="1">
      <c r="A15" s="42"/>
      <c r="B15" s="48"/>
      <c r="C15" s="42"/>
      <c r="D15" s="42"/>
      <c r="E15" s="137" t="s">
        <v>27</v>
      </c>
      <c r="F15" s="42"/>
      <c r="G15" s="42"/>
      <c r="H15" s="42"/>
      <c r="I15" s="147" t="s">
        <v>28</v>
      </c>
      <c r="J15" s="137" t="s">
        <v>29</v>
      </c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6.96" customHeight="1">
      <c r="A16" s="42"/>
      <c r="B16" s="48"/>
      <c r="C16" s="42"/>
      <c r="D16" s="42"/>
      <c r="E16" s="42"/>
      <c r="F16" s="42"/>
      <c r="G16" s="42"/>
      <c r="H16" s="42"/>
      <c r="I16" s="42"/>
      <c r="J16" s="42"/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2" customHeight="1">
      <c r="A17" s="42"/>
      <c r="B17" s="48"/>
      <c r="C17" s="42"/>
      <c r="D17" s="147" t="s">
        <v>30</v>
      </c>
      <c r="E17" s="42"/>
      <c r="F17" s="42"/>
      <c r="G17" s="42"/>
      <c r="H17" s="42"/>
      <c r="I17" s="147" t="s">
        <v>25</v>
      </c>
      <c r="J17" s="37" t="str">
        <f>'Rekapitulace stavby'!AN13</f>
        <v>Vyplň údaj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18" customHeight="1">
      <c r="A18" s="42"/>
      <c r="B18" s="48"/>
      <c r="C18" s="42"/>
      <c r="D18" s="42"/>
      <c r="E18" s="37" t="str">
        <f>'Rekapitulace stavby'!E14</f>
        <v>Vyplň údaj</v>
      </c>
      <c r="F18" s="137"/>
      <c r="G18" s="137"/>
      <c r="H18" s="137"/>
      <c r="I18" s="147" t="s">
        <v>28</v>
      </c>
      <c r="J18" s="37" t="str">
        <f>'Rekapitulace stavby'!AN14</f>
        <v>Vyplň údaj</v>
      </c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6.96" customHeight="1">
      <c r="A19" s="42"/>
      <c r="B19" s="48"/>
      <c r="C19" s="42"/>
      <c r="D19" s="42"/>
      <c r="E19" s="42"/>
      <c r="F19" s="42"/>
      <c r="G19" s="42"/>
      <c r="H19" s="42"/>
      <c r="I19" s="42"/>
      <c r="J19" s="42"/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2" customHeight="1">
      <c r="A20" s="42"/>
      <c r="B20" s="48"/>
      <c r="C20" s="42"/>
      <c r="D20" s="147" t="s">
        <v>32</v>
      </c>
      <c r="E20" s="42"/>
      <c r="F20" s="42"/>
      <c r="G20" s="42"/>
      <c r="H20" s="42"/>
      <c r="I20" s="147" t="s">
        <v>25</v>
      </c>
      <c r="J20" s="137" t="str">
        <f>IF('Rekapitulace stavby'!AN16="","",'Rekapitulace stavby'!AN16)</f>
        <v/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18" customHeight="1">
      <c r="A21" s="42"/>
      <c r="B21" s="48"/>
      <c r="C21" s="42"/>
      <c r="D21" s="42"/>
      <c r="E21" s="137" t="str">
        <f>IF('Rekapitulace stavby'!E17="","",'Rekapitulace stavby'!E17)</f>
        <v xml:space="preserve"> </v>
      </c>
      <c r="F21" s="42"/>
      <c r="G21" s="42"/>
      <c r="H21" s="42"/>
      <c r="I21" s="147" t="s">
        <v>28</v>
      </c>
      <c r="J21" s="137" t="str">
        <f>IF('Rekapitulace stavby'!AN17="","",'Rekapitulace stavby'!AN17)</f>
        <v/>
      </c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6.96" customHeight="1">
      <c r="A22" s="42"/>
      <c r="B22" s="48"/>
      <c r="C22" s="42"/>
      <c r="D22" s="42"/>
      <c r="E22" s="42"/>
      <c r="F22" s="42"/>
      <c r="G22" s="42"/>
      <c r="H22" s="42"/>
      <c r="I22" s="42"/>
      <c r="J22" s="42"/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2" customHeight="1">
      <c r="A23" s="42"/>
      <c r="B23" s="48"/>
      <c r="C23" s="42"/>
      <c r="D23" s="147" t="s">
        <v>34</v>
      </c>
      <c r="E23" s="42"/>
      <c r="F23" s="42"/>
      <c r="G23" s="42"/>
      <c r="H23" s="42"/>
      <c r="I23" s="147" t="s">
        <v>25</v>
      </c>
      <c r="J23" s="137" t="str">
        <f>IF('Rekapitulace stavby'!AN19="","",'Rekapitulace stavby'!AN19)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18" customHeight="1">
      <c r="A24" s="42"/>
      <c r="B24" s="48"/>
      <c r="C24" s="42"/>
      <c r="D24" s="42"/>
      <c r="E24" s="137" t="str">
        <f>IF('Rekapitulace stavby'!E20="","",'Rekapitulace stavby'!E20)</f>
        <v xml:space="preserve"> </v>
      </c>
      <c r="F24" s="42"/>
      <c r="G24" s="42"/>
      <c r="H24" s="42"/>
      <c r="I24" s="147" t="s">
        <v>28</v>
      </c>
      <c r="J24" s="137" t="str">
        <f>IF('Rekapitulace stavby'!AN20="","",'Rekapitulace stavby'!AN20)</f>
        <v/>
      </c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6.96" customHeight="1">
      <c r="A25" s="42"/>
      <c r="B25" s="48"/>
      <c r="C25" s="42"/>
      <c r="D25" s="42"/>
      <c r="E25" s="42"/>
      <c r="F25" s="42"/>
      <c r="G25" s="42"/>
      <c r="H25" s="42"/>
      <c r="I25" s="42"/>
      <c r="J25" s="42"/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2" customHeight="1">
      <c r="A26" s="42"/>
      <c r="B26" s="48"/>
      <c r="C26" s="42"/>
      <c r="D26" s="147" t="s">
        <v>35</v>
      </c>
      <c r="E26" s="42"/>
      <c r="F26" s="42"/>
      <c r="G26" s="42"/>
      <c r="H26" s="42"/>
      <c r="I26" s="42"/>
      <c r="J26" s="42"/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8" customFormat="1" ht="47.25" customHeight="1">
      <c r="A27" s="152"/>
      <c r="B27" s="153"/>
      <c r="C27" s="152"/>
      <c r="D27" s="152"/>
      <c r="E27" s="154" t="s">
        <v>36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2"/>
      <c r="B28" s="48"/>
      <c r="C28" s="42"/>
      <c r="D28" s="42"/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2" customFormat="1" ht="6.96" customHeight="1">
      <c r="A29" s="42"/>
      <c r="B29" s="48"/>
      <c r="C29" s="42"/>
      <c r="D29" s="156"/>
      <c r="E29" s="156"/>
      <c r="F29" s="156"/>
      <c r="G29" s="156"/>
      <c r="H29" s="156"/>
      <c r="I29" s="156"/>
      <c r="J29" s="156"/>
      <c r="K29" s="156"/>
      <c r="L29" s="149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</row>
    <row r="30" s="2" customFormat="1" ht="25.44" customHeight="1">
      <c r="A30" s="42"/>
      <c r="B30" s="48"/>
      <c r="C30" s="42"/>
      <c r="D30" s="157" t="s">
        <v>37</v>
      </c>
      <c r="E30" s="42"/>
      <c r="F30" s="42"/>
      <c r="G30" s="42"/>
      <c r="H30" s="42"/>
      <c r="I30" s="42"/>
      <c r="J30" s="158">
        <f>ROUND(J86, 2)</f>
        <v>0</v>
      </c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14.4" customHeight="1">
      <c r="A32" s="42"/>
      <c r="B32" s="48"/>
      <c r="C32" s="42"/>
      <c r="D32" s="42"/>
      <c r="E32" s="42"/>
      <c r="F32" s="159" t="s">
        <v>39</v>
      </c>
      <c r="G32" s="42"/>
      <c r="H32" s="42"/>
      <c r="I32" s="159" t="s">
        <v>38</v>
      </c>
      <c r="J32" s="159" t="s">
        <v>40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14.4" customHeight="1">
      <c r="A33" s="42"/>
      <c r="B33" s="48"/>
      <c r="C33" s="42"/>
      <c r="D33" s="160" t="s">
        <v>41</v>
      </c>
      <c r="E33" s="147" t="s">
        <v>42</v>
      </c>
      <c r="F33" s="161">
        <f>ROUND((SUM(BE86:BE135)),  2)</f>
        <v>0</v>
      </c>
      <c r="G33" s="42"/>
      <c r="H33" s="42"/>
      <c r="I33" s="162">
        <v>0.20999999999999999</v>
      </c>
      <c r="J33" s="161">
        <f>ROUND(((SUM(BE86:BE135))*I33),  2)</f>
        <v>0</v>
      </c>
      <c r="K33" s="42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147" t="s">
        <v>43</v>
      </c>
      <c r="F34" s="161">
        <f>ROUND((SUM(BF86:BF135)),  2)</f>
        <v>0</v>
      </c>
      <c r="G34" s="42"/>
      <c r="H34" s="42"/>
      <c r="I34" s="162">
        <v>0.12</v>
      </c>
      <c r="J34" s="161">
        <f>ROUND(((SUM(BF86:BF135))*I34),  2)</f>
        <v>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hidden="1" s="2" customFormat="1" ht="14.4" customHeight="1">
      <c r="A35" s="42"/>
      <c r="B35" s="48"/>
      <c r="C35" s="42"/>
      <c r="D35" s="42"/>
      <c r="E35" s="147" t="s">
        <v>44</v>
      </c>
      <c r="F35" s="161">
        <f>ROUND((SUM(BG86:BG135)),  2)</f>
        <v>0</v>
      </c>
      <c r="G35" s="42"/>
      <c r="H35" s="42"/>
      <c r="I35" s="162">
        <v>0.20999999999999999</v>
      </c>
      <c r="J35" s="161">
        <f>0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hidden="1" s="2" customFormat="1" ht="14.4" customHeight="1">
      <c r="A36" s="42"/>
      <c r="B36" s="48"/>
      <c r="C36" s="42"/>
      <c r="D36" s="42"/>
      <c r="E36" s="147" t="s">
        <v>45</v>
      </c>
      <c r="F36" s="161">
        <f>ROUND((SUM(BH86:BH135)),  2)</f>
        <v>0</v>
      </c>
      <c r="G36" s="42"/>
      <c r="H36" s="42"/>
      <c r="I36" s="162">
        <v>0.12</v>
      </c>
      <c r="J36" s="161">
        <f>0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46</v>
      </c>
      <c r="F37" s="161">
        <f>ROUND((SUM(BI86:BI135)),  2)</f>
        <v>0</v>
      </c>
      <c r="G37" s="42"/>
      <c r="H37" s="42"/>
      <c r="I37" s="162">
        <v>0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s="2" customFormat="1" ht="6.96" customHeight="1">
      <c r="A38" s="42"/>
      <c r="B38" s="48"/>
      <c r="C38" s="42"/>
      <c r="D38" s="42"/>
      <c r="E38" s="42"/>
      <c r="F38" s="42"/>
      <c r="G38" s="42"/>
      <c r="H38" s="42"/>
      <c r="I38" s="42"/>
      <c r="J38" s="42"/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s="2" customFormat="1" ht="25.44" customHeight="1">
      <c r="A39" s="42"/>
      <c r="B39" s="48"/>
      <c r="C39" s="163"/>
      <c r="D39" s="164" t="s">
        <v>47</v>
      </c>
      <c r="E39" s="165"/>
      <c r="F39" s="165"/>
      <c r="G39" s="166" t="s">
        <v>48</v>
      </c>
      <c r="H39" s="167" t="s">
        <v>49</v>
      </c>
      <c r="I39" s="165"/>
      <c r="J39" s="168">
        <f>SUM(J30:J37)</f>
        <v>0</v>
      </c>
      <c r="K39" s="169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14.4" customHeight="1">
      <c r="A40" s="42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4" s="2" customFormat="1" ht="6.96" customHeight="1">
      <c r="A44" s="42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</row>
    <row r="45" s="2" customFormat="1" ht="24.96" customHeight="1">
      <c r="A45" s="42"/>
      <c r="B45" s="43"/>
      <c r="C45" s="27" t="s">
        <v>163</v>
      </c>
      <c r="D45" s="44"/>
      <c r="E45" s="44"/>
      <c r="F45" s="44"/>
      <c r="G45" s="44"/>
      <c r="H45" s="44"/>
      <c r="I45" s="44"/>
      <c r="J45" s="44"/>
      <c r="K45" s="44"/>
      <c r="L45" s="149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</row>
    <row r="46" s="2" customFormat="1" ht="6.96" customHeight="1">
      <c r="A46" s="42"/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12" customHeight="1">
      <c r="A47" s="42"/>
      <c r="B47" s="43"/>
      <c r="C47" s="36" t="s">
        <v>15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16.5" customHeight="1">
      <c r="A48" s="42"/>
      <c r="B48" s="43"/>
      <c r="C48" s="44"/>
      <c r="D48" s="44"/>
      <c r="E48" s="174" t="str">
        <f>E7</f>
        <v>Rekonstrukce rehabilitace v 1.PP budovy B v HNSP v Bílině</v>
      </c>
      <c r="F48" s="36"/>
      <c r="G48" s="36"/>
      <c r="H48" s="36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147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73" t="str">
        <f>E9</f>
        <v>8 - VRN</v>
      </c>
      <c r="F50" s="44"/>
      <c r="G50" s="44"/>
      <c r="H50" s="44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2" customFormat="1" ht="6.96" customHeight="1">
      <c r="A51" s="42"/>
      <c r="B51" s="43"/>
      <c r="C51" s="44"/>
      <c r="D51" s="44"/>
      <c r="E51" s="44"/>
      <c r="F51" s="44"/>
      <c r="G51" s="44"/>
      <c r="H51" s="44"/>
      <c r="I51" s="44"/>
      <c r="J51" s="44"/>
      <c r="K51" s="44"/>
      <c r="L51" s="149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</row>
    <row r="52" s="2" customFormat="1" ht="12" customHeight="1">
      <c r="A52" s="42"/>
      <c r="B52" s="43"/>
      <c r="C52" s="36" t="s">
        <v>20</v>
      </c>
      <c r="D52" s="44"/>
      <c r="E52" s="44"/>
      <c r="F52" s="31" t="str">
        <f>F12</f>
        <v xml:space="preserve"> </v>
      </c>
      <c r="G52" s="44"/>
      <c r="H52" s="44"/>
      <c r="I52" s="36" t="s">
        <v>22</v>
      </c>
      <c r="J52" s="76" t="str">
        <f>IF(J12="","",J12)</f>
        <v>14. 12. 2025</v>
      </c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6.96" customHeight="1">
      <c r="A53" s="42"/>
      <c r="B53" s="43"/>
      <c r="C53" s="44"/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5.15" customHeight="1">
      <c r="A54" s="42"/>
      <c r="B54" s="43"/>
      <c r="C54" s="36" t="s">
        <v>24</v>
      </c>
      <c r="D54" s="44"/>
      <c r="E54" s="44"/>
      <c r="F54" s="31" t="str">
        <f>E15</f>
        <v>Město Bílina, Břežánská 50/4, 418 01 Bílina</v>
      </c>
      <c r="G54" s="44"/>
      <c r="H54" s="44"/>
      <c r="I54" s="36" t="s">
        <v>32</v>
      </c>
      <c r="J54" s="40" t="str">
        <f>E21</f>
        <v xml:space="preserve"> </v>
      </c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15.15" customHeight="1">
      <c r="A55" s="42"/>
      <c r="B55" s="43"/>
      <c r="C55" s="36" t="s">
        <v>30</v>
      </c>
      <c r="D55" s="44"/>
      <c r="E55" s="44"/>
      <c r="F55" s="31" t="str">
        <f>IF(E18="","",E18)</f>
        <v>Vyplň údaj</v>
      </c>
      <c r="G55" s="44"/>
      <c r="H55" s="44"/>
      <c r="I55" s="36" t="s">
        <v>34</v>
      </c>
      <c r="J55" s="40" t="str">
        <f>E24</f>
        <v xml:space="preserve"> </v>
      </c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0.32" customHeight="1">
      <c r="A56" s="42"/>
      <c r="B56" s="43"/>
      <c r="C56" s="44"/>
      <c r="D56" s="44"/>
      <c r="E56" s="44"/>
      <c r="F56" s="44"/>
      <c r="G56" s="44"/>
      <c r="H56" s="44"/>
      <c r="I56" s="44"/>
      <c r="J56" s="44"/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29.28" customHeight="1">
      <c r="A57" s="42"/>
      <c r="B57" s="43"/>
      <c r="C57" s="175" t="s">
        <v>164</v>
      </c>
      <c r="D57" s="176"/>
      <c r="E57" s="176"/>
      <c r="F57" s="176"/>
      <c r="G57" s="176"/>
      <c r="H57" s="176"/>
      <c r="I57" s="176"/>
      <c r="J57" s="177" t="s">
        <v>165</v>
      </c>
      <c r="K57" s="176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0.32" customHeight="1">
      <c r="A58" s="42"/>
      <c r="B58" s="43"/>
      <c r="C58" s="44"/>
      <c r="D58" s="44"/>
      <c r="E58" s="44"/>
      <c r="F58" s="44"/>
      <c r="G58" s="44"/>
      <c r="H58" s="44"/>
      <c r="I58" s="44"/>
      <c r="J58" s="44"/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22.8" customHeight="1">
      <c r="A59" s="42"/>
      <c r="B59" s="43"/>
      <c r="C59" s="178" t="s">
        <v>69</v>
      </c>
      <c r="D59" s="44"/>
      <c r="E59" s="44"/>
      <c r="F59" s="44"/>
      <c r="G59" s="44"/>
      <c r="H59" s="44"/>
      <c r="I59" s="44"/>
      <c r="J59" s="106">
        <f>J86</f>
        <v>0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U59" s="21" t="s">
        <v>166</v>
      </c>
    </row>
    <row r="60" s="9" customFormat="1" ht="24.96" customHeight="1">
      <c r="A60" s="9"/>
      <c r="B60" s="179"/>
      <c r="C60" s="180"/>
      <c r="D60" s="181" t="s">
        <v>4578</v>
      </c>
      <c r="E60" s="182"/>
      <c r="F60" s="182"/>
      <c r="G60" s="182"/>
      <c r="H60" s="182"/>
      <c r="I60" s="182"/>
      <c r="J60" s="183">
        <f>J87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29"/>
      <c r="D61" s="186" t="s">
        <v>4579</v>
      </c>
      <c r="E61" s="187"/>
      <c r="F61" s="187"/>
      <c r="G61" s="187"/>
      <c r="H61" s="187"/>
      <c r="I61" s="187"/>
      <c r="J61" s="188">
        <f>J88</f>
        <v>0</v>
      </c>
      <c r="K61" s="129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5"/>
      <c r="C62" s="129"/>
      <c r="D62" s="186" t="s">
        <v>4580</v>
      </c>
      <c r="E62" s="187"/>
      <c r="F62" s="187"/>
      <c r="G62" s="187"/>
      <c r="H62" s="187"/>
      <c r="I62" s="187"/>
      <c r="J62" s="188">
        <f>J95</f>
        <v>0</v>
      </c>
      <c r="K62" s="129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29"/>
      <c r="D63" s="186" t="s">
        <v>4581</v>
      </c>
      <c r="E63" s="187"/>
      <c r="F63" s="187"/>
      <c r="G63" s="187"/>
      <c r="H63" s="187"/>
      <c r="I63" s="187"/>
      <c r="J63" s="188">
        <f>J112</f>
        <v>0</v>
      </c>
      <c r="K63" s="129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5"/>
      <c r="C64" s="129"/>
      <c r="D64" s="186" t="s">
        <v>4582</v>
      </c>
      <c r="E64" s="187"/>
      <c r="F64" s="187"/>
      <c r="G64" s="187"/>
      <c r="H64" s="187"/>
      <c r="I64" s="187"/>
      <c r="J64" s="188">
        <f>J126</f>
        <v>0</v>
      </c>
      <c r="K64" s="129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5"/>
      <c r="C65" s="129"/>
      <c r="D65" s="186" t="s">
        <v>4583</v>
      </c>
      <c r="E65" s="187"/>
      <c r="F65" s="187"/>
      <c r="G65" s="187"/>
      <c r="H65" s="187"/>
      <c r="I65" s="187"/>
      <c r="J65" s="188">
        <f>J129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9"/>
      <c r="D66" s="186" t="s">
        <v>4584</v>
      </c>
      <c r="E66" s="187"/>
      <c r="F66" s="187"/>
      <c r="G66" s="187"/>
      <c r="H66" s="187"/>
      <c r="I66" s="187"/>
      <c r="J66" s="188">
        <f>J132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2"/>
      <c r="B67" s="43"/>
      <c r="C67" s="44"/>
      <c r="D67" s="44"/>
      <c r="E67" s="44"/>
      <c r="F67" s="44"/>
      <c r="G67" s="44"/>
      <c r="H67" s="44"/>
      <c r="I67" s="44"/>
      <c r="J67" s="44"/>
      <c r="K67" s="44"/>
      <c r="L67" s="149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</row>
    <row r="68" s="2" customFormat="1" ht="6.96" customHeight="1">
      <c r="A68" s="42"/>
      <c r="B68" s="63"/>
      <c r="C68" s="64"/>
      <c r="D68" s="64"/>
      <c r="E68" s="64"/>
      <c r="F68" s="64"/>
      <c r="G68" s="64"/>
      <c r="H68" s="64"/>
      <c r="I68" s="64"/>
      <c r="J68" s="64"/>
      <c r="K68" s="64"/>
      <c r="L68" s="149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</row>
    <row r="72" s="2" customFormat="1" ht="6.96" customHeight="1">
      <c r="A72" s="42"/>
      <c r="B72" s="65"/>
      <c r="C72" s="66"/>
      <c r="D72" s="66"/>
      <c r="E72" s="66"/>
      <c r="F72" s="66"/>
      <c r="G72" s="66"/>
      <c r="H72" s="66"/>
      <c r="I72" s="66"/>
      <c r="J72" s="66"/>
      <c r="K72" s="66"/>
      <c r="L72" s="149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</row>
    <row r="73" s="2" customFormat="1" ht="24.96" customHeight="1">
      <c r="A73" s="42"/>
      <c r="B73" s="43"/>
      <c r="C73" s="27" t="s">
        <v>192</v>
      </c>
      <c r="D73" s="44"/>
      <c r="E73" s="44"/>
      <c r="F73" s="44"/>
      <c r="G73" s="44"/>
      <c r="H73" s="44"/>
      <c r="I73" s="44"/>
      <c r="J73" s="44"/>
      <c r="K73" s="4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4" s="2" customFormat="1" ht="6.96" customHeight="1">
      <c r="A74" s="42"/>
      <c r="B74" s="43"/>
      <c r="C74" s="44"/>
      <c r="D74" s="44"/>
      <c r="E74" s="44"/>
      <c r="F74" s="44"/>
      <c r="G74" s="44"/>
      <c r="H74" s="44"/>
      <c r="I74" s="44"/>
      <c r="J74" s="44"/>
      <c r="K74" s="4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5" s="2" customFormat="1" ht="12" customHeight="1">
      <c r="A75" s="42"/>
      <c r="B75" s="43"/>
      <c r="C75" s="36" t="s">
        <v>15</v>
      </c>
      <c r="D75" s="44"/>
      <c r="E75" s="44"/>
      <c r="F75" s="44"/>
      <c r="G75" s="44"/>
      <c r="H75" s="44"/>
      <c r="I75" s="44"/>
      <c r="J75" s="44"/>
      <c r="K75" s="4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6" s="2" customFormat="1" ht="16.5" customHeight="1">
      <c r="A76" s="42"/>
      <c r="B76" s="43"/>
      <c r="C76" s="44"/>
      <c r="D76" s="44"/>
      <c r="E76" s="174" t="str">
        <f>E7</f>
        <v>Rekonstrukce rehabilitace v 1.PP budovy B v HNSP v Bílině</v>
      </c>
      <c r="F76" s="36"/>
      <c r="G76" s="36"/>
      <c r="H76" s="36"/>
      <c r="I76" s="44"/>
      <c r="J76" s="44"/>
      <c r="K76" s="44"/>
      <c r="L76" s="149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</row>
    <row r="77" s="2" customFormat="1" ht="12" customHeight="1">
      <c r="A77" s="42"/>
      <c r="B77" s="43"/>
      <c r="C77" s="36" t="s">
        <v>147</v>
      </c>
      <c r="D77" s="44"/>
      <c r="E77" s="44"/>
      <c r="F77" s="44"/>
      <c r="G77" s="44"/>
      <c r="H77" s="44"/>
      <c r="I77" s="44"/>
      <c r="J77" s="44"/>
      <c r="K77" s="44"/>
      <c r="L77" s="149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</row>
    <row r="78" s="2" customFormat="1" ht="16.5" customHeight="1">
      <c r="A78" s="42"/>
      <c r="B78" s="43"/>
      <c r="C78" s="44"/>
      <c r="D78" s="44"/>
      <c r="E78" s="73" t="str">
        <f>E9</f>
        <v>8 - VRN</v>
      </c>
      <c r="F78" s="44"/>
      <c r="G78" s="44"/>
      <c r="H78" s="44"/>
      <c r="I78" s="44"/>
      <c r="J78" s="44"/>
      <c r="K78" s="44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6.96" customHeight="1">
      <c r="A79" s="42"/>
      <c r="B79" s="43"/>
      <c r="C79" s="44"/>
      <c r="D79" s="44"/>
      <c r="E79" s="44"/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12" customHeight="1">
      <c r="A80" s="42"/>
      <c r="B80" s="43"/>
      <c r="C80" s="36" t="s">
        <v>20</v>
      </c>
      <c r="D80" s="44"/>
      <c r="E80" s="44"/>
      <c r="F80" s="31" t="str">
        <f>F12</f>
        <v xml:space="preserve"> </v>
      </c>
      <c r="G80" s="44"/>
      <c r="H80" s="44"/>
      <c r="I80" s="36" t="s">
        <v>22</v>
      </c>
      <c r="J80" s="76" t="str">
        <f>IF(J12="","",J12)</f>
        <v>14. 12. 2025</v>
      </c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6.96" customHeight="1">
      <c r="A81" s="42"/>
      <c r="B81" s="43"/>
      <c r="C81" s="44"/>
      <c r="D81" s="44"/>
      <c r="E81" s="44"/>
      <c r="F81" s="44"/>
      <c r="G81" s="44"/>
      <c r="H81" s="44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15.15" customHeight="1">
      <c r="A82" s="42"/>
      <c r="B82" s="43"/>
      <c r="C82" s="36" t="s">
        <v>24</v>
      </c>
      <c r="D82" s="44"/>
      <c r="E82" s="44"/>
      <c r="F82" s="31" t="str">
        <f>E15</f>
        <v>Město Bílina, Břežánská 50/4, 418 01 Bílina</v>
      </c>
      <c r="G82" s="44"/>
      <c r="H82" s="44"/>
      <c r="I82" s="36" t="s">
        <v>32</v>
      </c>
      <c r="J82" s="40" t="str">
        <f>E21</f>
        <v xml:space="preserve"> </v>
      </c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15.15" customHeight="1">
      <c r="A83" s="42"/>
      <c r="B83" s="43"/>
      <c r="C83" s="36" t="s">
        <v>30</v>
      </c>
      <c r="D83" s="44"/>
      <c r="E83" s="44"/>
      <c r="F83" s="31" t="str">
        <f>IF(E18="","",E18)</f>
        <v>Vyplň údaj</v>
      </c>
      <c r="G83" s="44"/>
      <c r="H83" s="44"/>
      <c r="I83" s="36" t="s">
        <v>34</v>
      </c>
      <c r="J83" s="40" t="str">
        <f>E24</f>
        <v xml:space="preserve"> </v>
      </c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0.32" customHeight="1">
      <c r="A84" s="42"/>
      <c r="B84" s="43"/>
      <c r="C84" s="44"/>
      <c r="D84" s="44"/>
      <c r="E84" s="44"/>
      <c r="F84" s="44"/>
      <c r="G84" s="44"/>
      <c r="H84" s="44"/>
      <c r="I84" s="44"/>
      <c r="J84" s="44"/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11" customFormat="1" ht="29.28" customHeight="1">
      <c r="A85" s="190"/>
      <c r="B85" s="191"/>
      <c r="C85" s="192" t="s">
        <v>193</v>
      </c>
      <c r="D85" s="193" t="s">
        <v>56</v>
      </c>
      <c r="E85" s="193" t="s">
        <v>52</v>
      </c>
      <c r="F85" s="193" t="s">
        <v>53</v>
      </c>
      <c r="G85" s="193" t="s">
        <v>194</v>
      </c>
      <c r="H85" s="193" t="s">
        <v>195</v>
      </c>
      <c r="I85" s="193" t="s">
        <v>196</v>
      </c>
      <c r="J85" s="193" t="s">
        <v>165</v>
      </c>
      <c r="K85" s="194" t="s">
        <v>197</v>
      </c>
      <c r="L85" s="195"/>
      <c r="M85" s="96" t="s">
        <v>18</v>
      </c>
      <c r="N85" s="97" t="s">
        <v>41</v>
      </c>
      <c r="O85" s="97" t="s">
        <v>198</v>
      </c>
      <c r="P85" s="97" t="s">
        <v>199</v>
      </c>
      <c r="Q85" s="97" t="s">
        <v>200</v>
      </c>
      <c r="R85" s="97" t="s">
        <v>201</v>
      </c>
      <c r="S85" s="97" t="s">
        <v>202</v>
      </c>
      <c r="T85" s="98" t="s">
        <v>203</v>
      </c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</row>
    <row r="86" s="2" customFormat="1" ht="22.8" customHeight="1">
      <c r="A86" s="42"/>
      <c r="B86" s="43"/>
      <c r="C86" s="103" t="s">
        <v>204</v>
      </c>
      <c r="D86" s="44"/>
      <c r="E86" s="44"/>
      <c r="F86" s="44"/>
      <c r="G86" s="44"/>
      <c r="H86" s="44"/>
      <c r="I86" s="44"/>
      <c r="J86" s="196">
        <f>BK86</f>
        <v>0</v>
      </c>
      <c r="K86" s="44"/>
      <c r="L86" s="48"/>
      <c r="M86" s="99"/>
      <c r="N86" s="197"/>
      <c r="O86" s="100"/>
      <c r="P86" s="198">
        <f>P87</f>
        <v>0</v>
      </c>
      <c r="Q86" s="100"/>
      <c r="R86" s="198">
        <f>R87</f>
        <v>0</v>
      </c>
      <c r="S86" s="100"/>
      <c r="T86" s="199">
        <f>T87</f>
        <v>0</v>
      </c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T86" s="21" t="s">
        <v>70</v>
      </c>
      <c r="AU86" s="21" t="s">
        <v>166</v>
      </c>
      <c r="BK86" s="200">
        <f>BK87</f>
        <v>0</v>
      </c>
    </row>
    <row r="87" s="12" customFormat="1" ht="25.92" customHeight="1">
      <c r="A87" s="12"/>
      <c r="B87" s="201"/>
      <c r="C87" s="202"/>
      <c r="D87" s="203" t="s">
        <v>70</v>
      </c>
      <c r="E87" s="204" t="s">
        <v>125</v>
      </c>
      <c r="F87" s="204" t="s">
        <v>4585</v>
      </c>
      <c r="G87" s="202"/>
      <c r="H87" s="202"/>
      <c r="I87" s="205"/>
      <c r="J87" s="206">
        <f>BK87</f>
        <v>0</v>
      </c>
      <c r="K87" s="202"/>
      <c r="L87" s="207"/>
      <c r="M87" s="208"/>
      <c r="N87" s="209"/>
      <c r="O87" s="209"/>
      <c r="P87" s="210">
        <f>P88+P95+P112+P126+P129+P132</f>
        <v>0</v>
      </c>
      <c r="Q87" s="209"/>
      <c r="R87" s="210">
        <f>R88+R95+R112+R126+R129+R132</f>
        <v>0</v>
      </c>
      <c r="S87" s="209"/>
      <c r="T87" s="211">
        <f>T88+T95+T112+T126+T129+T132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2" t="s">
        <v>94</v>
      </c>
      <c r="AT87" s="213" t="s">
        <v>70</v>
      </c>
      <c r="AU87" s="213" t="s">
        <v>71</v>
      </c>
      <c r="AY87" s="212" t="s">
        <v>207</v>
      </c>
      <c r="BK87" s="214">
        <f>BK88+BK95+BK112+BK126+BK129+BK132</f>
        <v>0</v>
      </c>
    </row>
    <row r="88" s="12" customFormat="1" ht="22.8" customHeight="1">
      <c r="A88" s="12"/>
      <c r="B88" s="201"/>
      <c r="C88" s="202"/>
      <c r="D88" s="203" t="s">
        <v>70</v>
      </c>
      <c r="E88" s="215" t="s">
        <v>4586</v>
      </c>
      <c r="F88" s="215" t="s">
        <v>4587</v>
      </c>
      <c r="G88" s="202"/>
      <c r="H88" s="202"/>
      <c r="I88" s="205"/>
      <c r="J88" s="216">
        <f>BK88</f>
        <v>0</v>
      </c>
      <c r="K88" s="202"/>
      <c r="L88" s="207"/>
      <c r="M88" s="208"/>
      <c r="N88" s="209"/>
      <c r="O88" s="209"/>
      <c r="P88" s="210">
        <f>SUM(P89:P94)</f>
        <v>0</v>
      </c>
      <c r="Q88" s="209"/>
      <c r="R88" s="210">
        <f>SUM(R89:R94)</f>
        <v>0</v>
      </c>
      <c r="S88" s="209"/>
      <c r="T88" s="211">
        <f>SUM(T89:T94)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2" t="s">
        <v>94</v>
      </c>
      <c r="AT88" s="213" t="s">
        <v>70</v>
      </c>
      <c r="AU88" s="213" t="s">
        <v>76</v>
      </c>
      <c r="AY88" s="212" t="s">
        <v>207</v>
      </c>
      <c r="BK88" s="214">
        <f>SUM(BK89:BK94)</f>
        <v>0</v>
      </c>
    </row>
    <row r="89" s="2" customFormat="1" ht="16.5" customHeight="1">
      <c r="A89" s="42"/>
      <c r="B89" s="43"/>
      <c r="C89" s="217" t="s">
        <v>76</v>
      </c>
      <c r="D89" s="217" t="s">
        <v>211</v>
      </c>
      <c r="E89" s="218" t="s">
        <v>4588</v>
      </c>
      <c r="F89" s="219" t="s">
        <v>4589</v>
      </c>
      <c r="G89" s="220" t="s">
        <v>732</v>
      </c>
      <c r="H89" s="221">
        <v>1</v>
      </c>
      <c r="I89" s="222"/>
      <c r="J89" s="221">
        <f>ROUND(I89*H89,2)</f>
        <v>0</v>
      </c>
      <c r="K89" s="219" t="s">
        <v>214</v>
      </c>
      <c r="L89" s="48"/>
      <c r="M89" s="223" t="s">
        <v>18</v>
      </c>
      <c r="N89" s="224" t="s">
        <v>42</v>
      </c>
      <c r="O89" s="88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R89" s="227" t="s">
        <v>4590</v>
      </c>
      <c r="AT89" s="227" t="s">
        <v>211</v>
      </c>
      <c r="AU89" s="227" t="s">
        <v>80</v>
      </c>
      <c r="AY89" s="21" t="s">
        <v>207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21" t="s">
        <v>76</v>
      </c>
      <c r="BK89" s="228">
        <f>ROUND(I89*H89,2)</f>
        <v>0</v>
      </c>
      <c r="BL89" s="21" t="s">
        <v>4590</v>
      </c>
      <c r="BM89" s="227" t="s">
        <v>4591</v>
      </c>
    </row>
    <row r="90" s="2" customFormat="1">
      <c r="A90" s="42"/>
      <c r="B90" s="43"/>
      <c r="C90" s="44"/>
      <c r="D90" s="229" t="s">
        <v>216</v>
      </c>
      <c r="E90" s="44"/>
      <c r="F90" s="230" t="s">
        <v>4592</v>
      </c>
      <c r="G90" s="44"/>
      <c r="H90" s="44"/>
      <c r="I90" s="231"/>
      <c r="J90" s="44"/>
      <c r="K90" s="44"/>
      <c r="L90" s="48"/>
      <c r="M90" s="232"/>
      <c r="N90" s="233"/>
      <c r="O90" s="88"/>
      <c r="P90" s="88"/>
      <c r="Q90" s="88"/>
      <c r="R90" s="88"/>
      <c r="S90" s="88"/>
      <c r="T90" s="89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T90" s="21" t="s">
        <v>216</v>
      </c>
      <c r="AU90" s="21" t="s">
        <v>80</v>
      </c>
    </row>
    <row r="91" s="2" customFormat="1" ht="16.5" customHeight="1">
      <c r="A91" s="42"/>
      <c r="B91" s="43"/>
      <c r="C91" s="217" t="s">
        <v>80</v>
      </c>
      <c r="D91" s="217" t="s">
        <v>211</v>
      </c>
      <c r="E91" s="218" t="s">
        <v>4593</v>
      </c>
      <c r="F91" s="219" t="s">
        <v>4594</v>
      </c>
      <c r="G91" s="220" t="s">
        <v>732</v>
      </c>
      <c r="H91" s="221">
        <v>1</v>
      </c>
      <c r="I91" s="222"/>
      <c r="J91" s="221">
        <f>ROUND(I91*H91,2)</f>
        <v>0</v>
      </c>
      <c r="K91" s="219" t="s">
        <v>214</v>
      </c>
      <c r="L91" s="48"/>
      <c r="M91" s="223" t="s">
        <v>18</v>
      </c>
      <c r="N91" s="224" t="s">
        <v>42</v>
      </c>
      <c r="O91" s="88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R91" s="227" t="s">
        <v>4590</v>
      </c>
      <c r="AT91" s="227" t="s">
        <v>211</v>
      </c>
      <c r="AU91" s="227" t="s">
        <v>80</v>
      </c>
      <c r="AY91" s="21" t="s">
        <v>207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21" t="s">
        <v>76</v>
      </c>
      <c r="BK91" s="228">
        <f>ROUND(I91*H91,2)</f>
        <v>0</v>
      </c>
      <c r="BL91" s="21" t="s">
        <v>4590</v>
      </c>
      <c r="BM91" s="227" t="s">
        <v>4595</v>
      </c>
    </row>
    <row r="92" s="2" customFormat="1">
      <c r="A92" s="42"/>
      <c r="B92" s="43"/>
      <c r="C92" s="44"/>
      <c r="D92" s="229" t="s">
        <v>216</v>
      </c>
      <c r="E92" s="44"/>
      <c r="F92" s="230" t="s">
        <v>4596</v>
      </c>
      <c r="G92" s="44"/>
      <c r="H92" s="44"/>
      <c r="I92" s="231"/>
      <c r="J92" s="44"/>
      <c r="K92" s="44"/>
      <c r="L92" s="48"/>
      <c r="M92" s="232"/>
      <c r="N92" s="233"/>
      <c r="O92" s="88"/>
      <c r="P92" s="88"/>
      <c r="Q92" s="88"/>
      <c r="R92" s="88"/>
      <c r="S92" s="88"/>
      <c r="T92" s="89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T92" s="21" t="s">
        <v>216</v>
      </c>
      <c r="AU92" s="21" t="s">
        <v>80</v>
      </c>
    </row>
    <row r="93" s="2" customFormat="1" ht="16.5" customHeight="1">
      <c r="A93" s="42"/>
      <c r="B93" s="43"/>
      <c r="C93" s="217" t="s">
        <v>83</v>
      </c>
      <c r="D93" s="217" t="s">
        <v>211</v>
      </c>
      <c r="E93" s="218" t="s">
        <v>4597</v>
      </c>
      <c r="F93" s="219" t="s">
        <v>4598</v>
      </c>
      <c r="G93" s="220" t="s">
        <v>732</v>
      </c>
      <c r="H93" s="221">
        <v>1</v>
      </c>
      <c r="I93" s="222"/>
      <c r="J93" s="221">
        <f>ROUND(I93*H93,2)</f>
        <v>0</v>
      </c>
      <c r="K93" s="219" t="s">
        <v>214</v>
      </c>
      <c r="L93" s="48"/>
      <c r="M93" s="223" t="s">
        <v>18</v>
      </c>
      <c r="N93" s="224" t="s">
        <v>42</v>
      </c>
      <c r="O93" s="88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R93" s="227" t="s">
        <v>4590</v>
      </c>
      <c r="AT93" s="227" t="s">
        <v>211</v>
      </c>
      <c r="AU93" s="227" t="s">
        <v>80</v>
      </c>
      <c r="AY93" s="21" t="s">
        <v>207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21" t="s">
        <v>76</v>
      </c>
      <c r="BK93" s="228">
        <f>ROUND(I93*H93,2)</f>
        <v>0</v>
      </c>
      <c r="BL93" s="21" t="s">
        <v>4590</v>
      </c>
      <c r="BM93" s="227" t="s">
        <v>4599</v>
      </c>
    </row>
    <row r="94" s="2" customFormat="1">
      <c r="A94" s="42"/>
      <c r="B94" s="43"/>
      <c r="C94" s="44"/>
      <c r="D94" s="229" t="s">
        <v>216</v>
      </c>
      <c r="E94" s="44"/>
      <c r="F94" s="230" t="s">
        <v>4600</v>
      </c>
      <c r="G94" s="44"/>
      <c r="H94" s="44"/>
      <c r="I94" s="231"/>
      <c r="J94" s="44"/>
      <c r="K94" s="44"/>
      <c r="L94" s="48"/>
      <c r="M94" s="232"/>
      <c r="N94" s="233"/>
      <c r="O94" s="88"/>
      <c r="P94" s="88"/>
      <c r="Q94" s="88"/>
      <c r="R94" s="88"/>
      <c r="S94" s="88"/>
      <c r="T94" s="89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T94" s="21" t="s">
        <v>216</v>
      </c>
      <c r="AU94" s="21" t="s">
        <v>80</v>
      </c>
    </row>
    <row r="95" s="12" customFormat="1" ht="22.8" customHeight="1">
      <c r="A95" s="12"/>
      <c r="B95" s="201"/>
      <c r="C95" s="202"/>
      <c r="D95" s="203" t="s">
        <v>70</v>
      </c>
      <c r="E95" s="215" t="s">
        <v>4601</v>
      </c>
      <c r="F95" s="215" t="s">
        <v>4602</v>
      </c>
      <c r="G95" s="202"/>
      <c r="H95" s="202"/>
      <c r="I95" s="205"/>
      <c r="J95" s="216">
        <f>BK95</f>
        <v>0</v>
      </c>
      <c r="K95" s="202"/>
      <c r="L95" s="207"/>
      <c r="M95" s="208"/>
      <c r="N95" s="209"/>
      <c r="O95" s="209"/>
      <c r="P95" s="210">
        <f>SUM(P96:P111)</f>
        <v>0</v>
      </c>
      <c r="Q95" s="209"/>
      <c r="R95" s="210">
        <f>SUM(R96:R111)</f>
        <v>0</v>
      </c>
      <c r="S95" s="209"/>
      <c r="T95" s="211">
        <f>SUM(T96:T111)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2" t="s">
        <v>94</v>
      </c>
      <c r="AT95" s="213" t="s">
        <v>70</v>
      </c>
      <c r="AU95" s="213" t="s">
        <v>76</v>
      </c>
      <c r="AY95" s="212" t="s">
        <v>207</v>
      </c>
      <c r="BK95" s="214">
        <f>SUM(BK96:BK111)</f>
        <v>0</v>
      </c>
    </row>
    <row r="96" s="2" customFormat="1" ht="16.5" customHeight="1">
      <c r="A96" s="42"/>
      <c r="B96" s="43"/>
      <c r="C96" s="217" t="s">
        <v>89</v>
      </c>
      <c r="D96" s="217" t="s">
        <v>211</v>
      </c>
      <c r="E96" s="218" t="s">
        <v>4603</v>
      </c>
      <c r="F96" s="219" t="s">
        <v>4602</v>
      </c>
      <c r="G96" s="220" t="s">
        <v>732</v>
      </c>
      <c r="H96" s="221">
        <v>1</v>
      </c>
      <c r="I96" s="222"/>
      <c r="J96" s="221">
        <f>ROUND(I96*H96,2)</f>
        <v>0</v>
      </c>
      <c r="K96" s="219" t="s">
        <v>214</v>
      </c>
      <c r="L96" s="48"/>
      <c r="M96" s="223" t="s">
        <v>18</v>
      </c>
      <c r="N96" s="224" t="s">
        <v>42</v>
      </c>
      <c r="O96" s="88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R96" s="227" t="s">
        <v>4590</v>
      </c>
      <c r="AT96" s="227" t="s">
        <v>211</v>
      </c>
      <c r="AU96" s="227" t="s">
        <v>80</v>
      </c>
      <c r="AY96" s="21" t="s">
        <v>207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1" t="s">
        <v>76</v>
      </c>
      <c r="BK96" s="228">
        <f>ROUND(I96*H96,2)</f>
        <v>0</v>
      </c>
      <c r="BL96" s="21" t="s">
        <v>4590</v>
      </c>
      <c r="BM96" s="227" t="s">
        <v>4604</v>
      </c>
    </row>
    <row r="97" s="2" customFormat="1">
      <c r="A97" s="42"/>
      <c r="B97" s="43"/>
      <c r="C97" s="44"/>
      <c r="D97" s="229" t="s">
        <v>216</v>
      </c>
      <c r="E97" s="44"/>
      <c r="F97" s="230" t="s">
        <v>4605</v>
      </c>
      <c r="G97" s="44"/>
      <c r="H97" s="44"/>
      <c r="I97" s="231"/>
      <c r="J97" s="44"/>
      <c r="K97" s="44"/>
      <c r="L97" s="48"/>
      <c r="M97" s="232"/>
      <c r="N97" s="233"/>
      <c r="O97" s="88"/>
      <c r="P97" s="88"/>
      <c r="Q97" s="88"/>
      <c r="R97" s="88"/>
      <c r="S97" s="88"/>
      <c r="T97" s="89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T97" s="21" t="s">
        <v>216</v>
      </c>
      <c r="AU97" s="21" t="s">
        <v>80</v>
      </c>
    </row>
    <row r="98" s="2" customFormat="1">
      <c r="A98" s="42"/>
      <c r="B98" s="43"/>
      <c r="C98" s="44"/>
      <c r="D98" s="236" t="s">
        <v>653</v>
      </c>
      <c r="E98" s="44"/>
      <c r="F98" s="278" t="s">
        <v>4606</v>
      </c>
      <c r="G98" s="44"/>
      <c r="H98" s="44"/>
      <c r="I98" s="231"/>
      <c r="J98" s="44"/>
      <c r="K98" s="44"/>
      <c r="L98" s="48"/>
      <c r="M98" s="232"/>
      <c r="N98" s="233"/>
      <c r="O98" s="88"/>
      <c r="P98" s="88"/>
      <c r="Q98" s="88"/>
      <c r="R98" s="88"/>
      <c r="S98" s="88"/>
      <c r="T98" s="89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T98" s="21" t="s">
        <v>653</v>
      </c>
      <c r="AU98" s="21" t="s">
        <v>80</v>
      </c>
    </row>
    <row r="99" s="2" customFormat="1" ht="16.5" customHeight="1">
      <c r="A99" s="42"/>
      <c r="B99" s="43"/>
      <c r="C99" s="217" t="s">
        <v>94</v>
      </c>
      <c r="D99" s="217" t="s">
        <v>211</v>
      </c>
      <c r="E99" s="218" t="s">
        <v>4607</v>
      </c>
      <c r="F99" s="219" t="s">
        <v>4608</v>
      </c>
      <c r="G99" s="220" t="s">
        <v>732</v>
      </c>
      <c r="H99" s="221">
        <v>1</v>
      </c>
      <c r="I99" s="222"/>
      <c r="J99" s="221">
        <f>ROUND(I99*H99,2)</f>
        <v>0</v>
      </c>
      <c r="K99" s="219" t="s">
        <v>214</v>
      </c>
      <c r="L99" s="48"/>
      <c r="M99" s="223" t="s">
        <v>18</v>
      </c>
      <c r="N99" s="224" t="s">
        <v>42</v>
      </c>
      <c r="O99" s="88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R99" s="227" t="s">
        <v>4590</v>
      </c>
      <c r="AT99" s="227" t="s">
        <v>211</v>
      </c>
      <c r="AU99" s="227" t="s">
        <v>80</v>
      </c>
      <c r="AY99" s="21" t="s">
        <v>207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1" t="s">
        <v>76</v>
      </c>
      <c r="BK99" s="228">
        <f>ROUND(I99*H99,2)</f>
        <v>0</v>
      </c>
      <c r="BL99" s="21" t="s">
        <v>4590</v>
      </c>
      <c r="BM99" s="227" t="s">
        <v>4609</v>
      </c>
    </row>
    <row r="100" s="2" customFormat="1">
      <c r="A100" s="42"/>
      <c r="B100" s="43"/>
      <c r="C100" s="44"/>
      <c r="D100" s="229" t="s">
        <v>216</v>
      </c>
      <c r="E100" s="44"/>
      <c r="F100" s="230" t="s">
        <v>4610</v>
      </c>
      <c r="G100" s="44"/>
      <c r="H100" s="44"/>
      <c r="I100" s="231"/>
      <c r="J100" s="44"/>
      <c r="K100" s="44"/>
      <c r="L100" s="48"/>
      <c r="M100" s="232"/>
      <c r="N100" s="233"/>
      <c r="O100" s="88"/>
      <c r="P100" s="88"/>
      <c r="Q100" s="88"/>
      <c r="R100" s="88"/>
      <c r="S100" s="88"/>
      <c r="T100" s="89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T100" s="21" t="s">
        <v>216</v>
      </c>
      <c r="AU100" s="21" t="s">
        <v>80</v>
      </c>
    </row>
    <row r="101" s="2" customFormat="1" ht="16.5" customHeight="1">
      <c r="A101" s="42"/>
      <c r="B101" s="43"/>
      <c r="C101" s="217" t="s">
        <v>103</v>
      </c>
      <c r="D101" s="217" t="s">
        <v>211</v>
      </c>
      <c r="E101" s="218" t="s">
        <v>4611</v>
      </c>
      <c r="F101" s="219" t="s">
        <v>4612</v>
      </c>
      <c r="G101" s="220" t="s">
        <v>157</v>
      </c>
      <c r="H101" s="221">
        <v>78</v>
      </c>
      <c r="I101" s="222"/>
      <c r="J101" s="221">
        <f>ROUND(I101*H101,2)</f>
        <v>0</v>
      </c>
      <c r="K101" s="219" t="s">
        <v>214</v>
      </c>
      <c r="L101" s="48"/>
      <c r="M101" s="223" t="s">
        <v>18</v>
      </c>
      <c r="N101" s="224" t="s">
        <v>42</v>
      </c>
      <c r="O101" s="88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R101" s="227" t="s">
        <v>4590</v>
      </c>
      <c r="AT101" s="227" t="s">
        <v>211</v>
      </c>
      <c r="AU101" s="227" t="s">
        <v>80</v>
      </c>
      <c r="AY101" s="21" t="s">
        <v>207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1" t="s">
        <v>76</v>
      </c>
      <c r="BK101" s="228">
        <f>ROUND(I101*H101,2)</f>
        <v>0</v>
      </c>
      <c r="BL101" s="21" t="s">
        <v>4590</v>
      </c>
      <c r="BM101" s="227" t="s">
        <v>4613</v>
      </c>
    </row>
    <row r="102" s="2" customFormat="1">
      <c r="A102" s="42"/>
      <c r="B102" s="43"/>
      <c r="C102" s="44"/>
      <c r="D102" s="229" t="s">
        <v>216</v>
      </c>
      <c r="E102" s="44"/>
      <c r="F102" s="230" t="s">
        <v>4614</v>
      </c>
      <c r="G102" s="44"/>
      <c r="H102" s="44"/>
      <c r="I102" s="231"/>
      <c r="J102" s="44"/>
      <c r="K102" s="44"/>
      <c r="L102" s="48"/>
      <c r="M102" s="232"/>
      <c r="N102" s="233"/>
      <c r="O102" s="88"/>
      <c r="P102" s="88"/>
      <c r="Q102" s="88"/>
      <c r="R102" s="88"/>
      <c r="S102" s="88"/>
      <c r="T102" s="89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T102" s="21" t="s">
        <v>216</v>
      </c>
      <c r="AU102" s="21" t="s">
        <v>80</v>
      </c>
    </row>
    <row r="103" s="2" customFormat="1">
      <c r="A103" s="42"/>
      <c r="B103" s="43"/>
      <c r="C103" s="44"/>
      <c r="D103" s="236" t="s">
        <v>653</v>
      </c>
      <c r="E103" s="44"/>
      <c r="F103" s="278" t="s">
        <v>4615</v>
      </c>
      <c r="G103" s="44"/>
      <c r="H103" s="44"/>
      <c r="I103" s="231"/>
      <c r="J103" s="44"/>
      <c r="K103" s="44"/>
      <c r="L103" s="48"/>
      <c r="M103" s="232"/>
      <c r="N103" s="233"/>
      <c r="O103" s="88"/>
      <c r="P103" s="88"/>
      <c r="Q103" s="88"/>
      <c r="R103" s="88"/>
      <c r="S103" s="88"/>
      <c r="T103" s="89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T103" s="21" t="s">
        <v>653</v>
      </c>
      <c r="AU103" s="21" t="s">
        <v>80</v>
      </c>
    </row>
    <row r="104" s="2" customFormat="1" ht="16.5" customHeight="1">
      <c r="A104" s="42"/>
      <c r="B104" s="43"/>
      <c r="C104" s="217" t="s">
        <v>121</v>
      </c>
      <c r="D104" s="217" t="s">
        <v>211</v>
      </c>
      <c r="E104" s="218" t="s">
        <v>4616</v>
      </c>
      <c r="F104" s="219" t="s">
        <v>4617</v>
      </c>
      <c r="G104" s="220" t="s">
        <v>732</v>
      </c>
      <c r="H104" s="221">
        <v>1</v>
      </c>
      <c r="I104" s="222"/>
      <c r="J104" s="221">
        <f>ROUND(I104*H104,2)</f>
        <v>0</v>
      </c>
      <c r="K104" s="219" t="s">
        <v>214</v>
      </c>
      <c r="L104" s="48"/>
      <c r="M104" s="223" t="s">
        <v>18</v>
      </c>
      <c r="N104" s="224" t="s">
        <v>42</v>
      </c>
      <c r="O104" s="88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R104" s="227" t="s">
        <v>4590</v>
      </c>
      <c r="AT104" s="227" t="s">
        <v>211</v>
      </c>
      <c r="AU104" s="227" t="s">
        <v>80</v>
      </c>
      <c r="AY104" s="21" t="s">
        <v>207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1" t="s">
        <v>76</v>
      </c>
      <c r="BK104" s="228">
        <f>ROUND(I104*H104,2)</f>
        <v>0</v>
      </c>
      <c r="BL104" s="21" t="s">
        <v>4590</v>
      </c>
      <c r="BM104" s="227" t="s">
        <v>4618</v>
      </c>
    </row>
    <row r="105" s="2" customFormat="1">
      <c r="A105" s="42"/>
      <c r="B105" s="43"/>
      <c r="C105" s="44"/>
      <c r="D105" s="229" t="s">
        <v>216</v>
      </c>
      <c r="E105" s="44"/>
      <c r="F105" s="230" t="s">
        <v>4619</v>
      </c>
      <c r="G105" s="44"/>
      <c r="H105" s="44"/>
      <c r="I105" s="231"/>
      <c r="J105" s="44"/>
      <c r="K105" s="44"/>
      <c r="L105" s="48"/>
      <c r="M105" s="232"/>
      <c r="N105" s="233"/>
      <c r="O105" s="88"/>
      <c r="P105" s="88"/>
      <c r="Q105" s="88"/>
      <c r="R105" s="88"/>
      <c r="S105" s="88"/>
      <c r="T105" s="89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T105" s="21" t="s">
        <v>216</v>
      </c>
      <c r="AU105" s="21" t="s">
        <v>80</v>
      </c>
    </row>
    <row r="106" s="2" customFormat="1" ht="16.5" customHeight="1">
      <c r="A106" s="42"/>
      <c r="B106" s="43"/>
      <c r="C106" s="217" t="s">
        <v>124</v>
      </c>
      <c r="D106" s="217" t="s">
        <v>211</v>
      </c>
      <c r="E106" s="218" t="s">
        <v>4620</v>
      </c>
      <c r="F106" s="219" t="s">
        <v>4621</v>
      </c>
      <c r="G106" s="220" t="s">
        <v>732</v>
      </c>
      <c r="H106" s="221">
        <v>1</v>
      </c>
      <c r="I106" s="222"/>
      <c r="J106" s="221">
        <f>ROUND(I106*H106,2)</f>
        <v>0</v>
      </c>
      <c r="K106" s="219" t="s">
        <v>214</v>
      </c>
      <c r="L106" s="48"/>
      <c r="M106" s="223" t="s">
        <v>18</v>
      </c>
      <c r="N106" s="224" t="s">
        <v>42</v>
      </c>
      <c r="O106" s="88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R106" s="227" t="s">
        <v>4590</v>
      </c>
      <c r="AT106" s="227" t="s">
        <v>211</v>
      </c>
      <c r="AU106" s="227" t="s">
        <v>80</v>
      </c>
      <c r="AY106" s="21" t="s">
        <v>207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1" t="s">
        <v>76</v>
      </c>
      <c r="BK106" s="228">
        <f>ROUND(I106*H106,2)</f>
        <v>0</v>
      </c>
      <c r="BL106" s="21" t="s">
        <v>4590</v>
      </c>
      <c r="BM106" s="227" t="s">
        <v>4622</v>
      </c>
    </row>
    <row r="107" s="2" customFormat="1">
      <c r="A107" s="42"/>
      <c r="B107" s="43"/>
      <c r="C107" s="44"/>
      <c r="D107" s="229" t="s">
        <v>216</v>
      </c>
      <c r="E107" s="44"/>
      <c r="F107" s="230" t="s">
        <v>4623</v>
      </c>
      <c r="G107" s="44"/>
      <c r="H107" s="44"/>
      <c r="I107" s="231"/>
      <c r="J107" s="44"/>
      <c r="K107" s="44"/>
      <c r="L107" s="48"/>
      <c r="M107" s="232"/>
      <c r="N107" s="233"/>
      <c r="O107" s="88"/>
      <c r="P107" s="88"/>
      <c r="Q107" s="88"/>
      <c r="R107" s="88"/>
      <c r="S107" s="88"/>
      <c r="T107" s="89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T107" s="21" t="s">
        <v>216</v>
      </c>
      <c r="AU107" s="21" t="s">
        <v>80</v>
      </c>
    </row>
    <row r="108" s="2" customFormat="1" ht="16.5" customHeight="1">
      <c r="A108" s="42"/>
      <c r="B108" s="43"/>
      <c r="C108" s="217" t="s">
        <v>245</v>
      </c>
      <c r="D108" s="217" t="s">
        <v>211</v>
      </c>
      <c r="E108" s="218" t="s">
        <v>4624</v>
      </c>
      <c r="F108" s="219" t="s">
        <v>4625</v>
      </c>
      <c r="G108" s="220" t="s">
        <v>732</v>
      </c>
      <c r="H108" s="221">
        <v>2</v>
      </c>
      <c r="I108" s="222"/>
      <c r="J108" s="221">
        <f>ROUND(I108*H108,2)</f>
        <v>0</v>
      </c>
      <c r="K108" s="219" t="s">
        <v>214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4590</v>
      </c>
      <c r="AT108" s="227" t="s">
        <v>211</v>
      </c>
      <c r="AU108" s="227" t="s">
        <v>80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4590</v>
      </c>
      <c r="BM108" s="227" t="s">
        <v>4626</v>
      </c>
    </row>
    <row r="109" s="2" customFormat="1">
      <c r="A109" s="42"/>
      <c r="B109" s="43"/>
      <c r="C109" s="44"/>
      <c r="D109" s="229" t="s">
        <v>216</v>
      </c>
      <c r="E109" s="44"/>
      <c r="F109" s="230" t="s">
        <v>4627</v>
      </c>
      <c r="G109" s="44"/>
      <c r="H109" s="44"/>
      <c r="I109" s="231"/>
      <c r="J109" s="44"/>
      <c r="K109" s="44"/>
      <c r="L109" s="48"/>
      <c r="M109" s="232"/>
      <c r="N109" s="233"/>
      <c r="O109" s="88"/>
      <c r="P109" s="88"/>
      <c r="Q109" s="88"/>
      <c r="R109" s="88"/>
      <c r="S109" s="88"/>
      <c r="T109" s="89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T109" s="21" t="s">
        <v>216</v>
      </c>
      <c r="AU109" s="21" t="s">
        <v>80</v>
      </c>
    </row>
    <row r="110" s="2" customFormat="1" ht="16.5" customHeight="1">
      <c r="A110" s="42"/>
      <c r="B110" s="43"/>
      <c r="C110" s="217" t="s">
        <v>291</v>
      </c>
      <c r="D110" s="217" t="s">
        <v>211</v>
      </c>
      <c r="E110" s="218" t="s">
        <v>4628</v>
      </c>
      <c r="F110" s="219" t="s">
        <v>4629</v>
      </c>
      <c r="G110" s="220" t="s">
        <v>732</v>
      </c>
      <c r="H110" s="221">
        <v>1</v>
      </c>
      <c r="I110" s="222"/>
      <c r="J110" s="221">
        <f>ROUND(I110*H110,2)</f>
        <v>0</v>
      </c>
      <c r="K110" s="219" t="s">
        <v>214</v>
      </c>
      <c r="L110" s="48"/>
      <c r="M110" s="223" t="s">
        <v>18</v>
      </c>
      <c r="N110" s="224" t="s">
        <v>42</v>
      </c>
      <c r="O110" s="88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R110" s="227" t="s">
        <v>4590</v>
      </c>
      <c r="AT110" s="227" t="s">
        <v>211</v>
      </c>
      <c r="AU110" s="227" t="s">
        <v>80</v>
      </c>
      <c r="AY110" s="21" t="s">
        <v>207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1" t="s">
        <v>76</v>
      </c>
      <c r="BK110" s="228">
        <f>ROUND(I110*H110,2)</f>
        <v>0</v>
      </c>
      <c r="BL110" s="21" t="s">
        <v>4590</v>
      </c>
      <c r="BM110" s="227" t="s">
        <v>4630</v>
      </c>
    </row>
    <row r="111" s="2" customFormat="1">
      <c r="A111" s="42"/>
      <c r="B111" s="43"/>
      <c r="C111" s="44"/>
      <c r="D111" s="229" t="s">
        <v>216</v>
      </c>
      <c r="E111" s="44"/>
      <c r="F111" s="230" t="s">
        <v>4631</v>
      </c>
      <c r="G111" s="44"/>
      <c r="H111" s="44"/>
      <c r="I111" s="231"/>
      <c r="J111" s="44"/>
      <c r="K111" s="44"/>
      <c r="L111" s="48"/>
      <c r="M111" s="232"/>
      <c r="N111" s="233"/>
      <c r="O111" s="88"/>
      <c r="P111" s="88"/>
      <c r="Q111" s="88"/>
      <c r="R111" s="88"/>
      <c r="S111" s="88"/>
      <c r="T111" s="89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T111" s="21" t="s">
        <v>216</v>
      </c>
      <c r="AU111" s="21" t="s">
        <v>80</v>
      </c>
    </row>
    <row r="112" s="12" customFormat="1" ht="22.8" customHeight="1">
      <c r="A112" s="12"/>
      <c r="B112" s="201"/>
      <c r="C112" s="202"/>
      <c r="D112" s="203" t="s">
        <v>70</v>
      </c>
      <c r="E112" s="215" t="s">
        <v>4632</v>
      </c>
      <c r="F112" s="215" t="s">
        <v>4633</v>
      </c>
      <c r="G112" s="202"/>
      <c r="H112" s="202"/>
      <c r="I112" s="205"/>
      <c r="J112" s="216">
        <f>BK112</f>
        <v>0</v>
      </c>
      <c r="K112" s="202"/>
      <c r="L112" s="207"/>
      <c r="M112" s="208"/>
      <c r="N112" s="209"/>
      <c r="O112" s="209"/>
      <c r="P112" s="210">
        <f>SUM(P113:P125)</f>
        <v>0</v>
      </c>
      <c r="Q112" s="209"/>
      <c r="R112" s="210">
        <f>SUM(R113:R125)</f>
        <v>0</v>
      </c>
      <c r="S112" s="209"/>
      <c r="T112" s="211">
        <f>SUM(T113:T125)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94</v>
      </c>
      <c r="AT112" s="213" t="s">
        <v>70</v>
      </c>
      <c r="AU112" s="213" t="s">
        <v>76</v>
      </c>
      <c r="AY112" s="212" t="s">
        <v>207</v>
      </c>
      <c r="BK112" s="214">
        <f>SUM(BK113:BK125)</f>
        <v>0</v>
      </c>
    </row>
    <row r="113" s="2" customFormat="1" ht="16.5" customHeight="1">
      <c r="A113" s="42"/>
      <c r="B113" s="43"/>
      <c r="C113" s="217" t="s">
        <v>297</v>
      </c>
      <c r="D113" s="217" t="s">
        <v>211</v>
      </c>
      <c r="E113" s="218" t="s">
        <v>4634</v>
      </c>
      <c r="F113" s="219" t="s">
        <v>4635</v>
      </c>
      <c r="G113" s="220" t="s">
        <v>732</v>
      </c>
      <c r="H113" s="221">
        <v>1</v>
      </c>
      <c r="I113" s="222"/>
      <c r="J113" s="221">
        <f>ROUND(I113*H113,2)</f>
        <v>0</v>
      </c>
      <c r="K113" s="219" t="s">
        <v>214</v>
      </c>
      <c r="L113" s="48"/>
      <c r="M113" s="223" t="s">
        <v>18</v>
      </c>
      <c r="N113" s="224" t="s">
        <v>42</v>
      </c>
      <c r="O113" s="88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R113" s="227" t="s">
        <v>4590</v>
      </c>
      <c r="AT113" s="227" t="s">
        <v>211</v>
      </c>
      <c r="AU113" s="227" t="s">
        <v>80</v>
      </c>
      <c r="AY113" s="21" t="s">
        <v>207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1" t="s">
        <v>76</v>
      </c>
      <c r="BK113" s="228">
        <f>ROUND(I113*H113,2)</f>
        <v>0</v>
      </c>
      <c r="BL113" s="21" t="s">
        <v>4590</v>
      </c>
      <c r="BM113" s="227" t="s">
        <v>4636</v>
      </c>
    </row>
    <row r="114" s="2" customFormat="1">
      <c r="A114" s="42"/>
      <c r="B114" s="43"/>
      <c r="C114" s="44"/>
      <c r="D114" s="229" t="s">
        <v>216</v>
      </c>
      <c r="E114" s="44"/>
      <c r="F114" s="230" t="s">
        <v>4637</v>
      </c>
      <c r="G114" s="44"/>
      <c r="H114" s="44"/>
      <c r="I114" s="231"/>
      <c r="J114" s="44"/>
      <c r="K114" s="44"/>
      <c r="L114" s="48"/>
      <c r="M114" s="232"/>
      <c r="N114" s="233"/>
      <c r="O114" s="88"/>
      <c r="P114" s="88"/>
      <c r="Q114" s="88"/>
      <c r="R114" s="88"/>
      <c r="S114" s="88"/>
      <c r="T114" s="89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T114" s="21" t="s">
        <v>216</v>
      </c>
      <c r="AU114" s="21" t="s">
        <v>80</v>
      </c>
    </row>
    <row r="115" s="2" customFormat="1" ht="16.5" customHeight="1">
      <c r="A115" s="42"/>
      <c r="B115" s="43"/>
      <c r="C115" s="217" t="s">
        <v>8</v>
      </c>
      <c r="D115" s="217" t="s">
        <v>211</v>
      </c>
      <c r="E115" s="218" t="s">
        <v>4638</v>
      </c>
      <c r="F115" s="219" t="s">
        <v>4639</v>
      </c>
      <c r="G115" s="220" t="s">
        <v>732</v>
      </c>
      <c r="H115" s="221">
        <v>1</v>
      </c>
      <c r="I115" s="222"/>
      <c r="J115" s="221">
        <f>ROUND(I115*H115,2)</f>
        <v>0</v>
      </c>
      <c r="K115" s="219" t="s">
        <v>18</v>
      </c>
      <c r="L115" s="48"/>
      <c r="M115" s="223" t="s">
        <v>18</v>
      </c>
      <c r="N115" s="224" t="s">
        <v>42</v>
      </c>
      <c r="O115" s="88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R115" s="227" t="s">
        <v>4590</v>
      </c>
      <c r="AT115" s="227" t="s">
        <v>211</v>
      </c>
      <c r="AU115" s="227" t="s">
        <v>80</v>
      </c>
      <c r="AY115" s="21" t="s">
        <v>207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1" t="s">
        <v>76</v>
      </c>
      <c r="BK115" s="228">
        <f>ROUND(I115*H115,2)</f>
        <v>0</v>
      </c>
      <c r="BL115" s="21" t="s">
        <v>4590</v>
      </c>
      <c r="BM115" s="227" t="s">
        <v>4640</v>
      </c>
    </row>
    <row r="116" s="2" customFormat="1">
      <c r="A116" s="42"/>
      <c r="B116" s="43"/>
      <c r="C116" s="44"/>
      <c r="D116" s="236" t="s">
        <v>653</v>
      </c>
      <c r="E116" s="44"/>
      <c r="F116" s="278" t="s">
        <v>4641</v>
      </c>
      <c r="G116" s="44"/>
      <c r="H116" s="44"/>
      <c r="I116" s="231"/>
      <c r="J116" s="44"/>
      <c r="K116" s="44"/>
      <c r="L116" s="48"/>
      <c r="M116" s="232"/>
      <c r="N116" s="233"/>
      <c r="O116" s="88"/>
      <c r="P116" s="88"/>
      <c r="Q116" s="88"/>
      <c r="R116" s="88"/>
      <c r="S116" s="88"/>
      <c r="T116" s="89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T116" s="21" t="s">
        <v>653</v>
      </c>
      <c r="AU116" s="21" t="s">
        <v>80</v>
      </c>
    </row>
    <row r="117" s="2" customFormat="1" ht="16.5" customHeight="1">
      <c r="A117" s="42"/>
      <c r="B117" s="43"/>
      <c r="C117" s="217" t="s">
        <v>309</v>
      </c>
      <c r="D117" s="217" t="s">
        <v>211</v>
      </c>
      <c r="E117" s="218" t="s">
        <v>4642</v>
      </c>
      <c r="F117" s="219" t="s">
        <v>4643</v>
      </c>
      <c r="G117" s="220" t="s">
        <v>732</v>
      </c>
      <c r="H117" s="221">
        <v>1</v>
      </c>
      <c r="I117" s="222"/>
      <c r="J117" s="221">
        <f>ROUND(I117*H117,2)</f>
        <v>0</v>
      </c>
      <c r="K117" s="219" t="s">
        <v>18</v>
      </c>
      <c r="L117" s="48"/>
      <c r="M117" s="223" t="s">
        <v>18</v>
      </c>
      <c r="N117" s="224" t="s">
        <v>42</v>
      </c>
      <c r="O117" s="88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R117" s="227" t="s">
        <v>4590</v>
      </c>
      <c r="AT117" s="227" t="s">
        <v>211</v>
      </c>
      <c r="AU117" s="227" t="s">
        <v>80</v>
      </c>
      <c r="AY117" s="21" t="s">
        <v>207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1" t="s">
        <v>76</v>
      </c>
      <c r="BK117" s="228">
        <f>ROUND(I117*H117,2)</f>
        <v>0</v>
      </c>
      <c r="BL117" s="21" t="s">
        <v>4590</v>
      </c>
      <c r="BM117" s="227" t="s">
        <v>4644</v>
      </c>
    </row>
    <row r="118" s="2" customFormat="1">
      <c r="A118" s="42"/>
      <c r="B118" s="43"/>
      <c r="C118" s="44"/>
      <c r="D118" s="236" t="s">
        <v>653</v>
      </c>
      <c r="E118" s="44"/>
      <c r="F118" s="278" t="s">
        <v>4641</v>
      </c>
      <c r="G118" s="44"/>
      <c r="H118" s="44"/>
      <c r="I118" s="231"/>
      <c r="J118" s="44"/>
      <c r="K118" s="44"/>
      <c r="L118" s="48"/>
      <c r="M118" s="232"/>
      <c r="N118" s="233"/>
      <c r="O118" s="88"/>
      <c r="P118" s="88"/>
      <c r="Q118" s="88"/>
      <c r="R118" s="88"/>
      <c r="S118" s="88"/>
      <c r="T118" s="89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T118" s="21" t="s">
        <v>653</v>
      </c>
      <c r="AU118" s="21" t="s">
        <v>80</v>
      </c>
    </row>
    <row r="119" s="2" customFormat="1" ht="16.5" customHeight="1">
      <c r="A119" s="42"/>
      <c r="B119" s="43"/>
      <c r="C119" s="217" t="s">
        <v>314</v>
      </c>
      <c r="D119" s="217" t="s">
        <v>211</v>
      </c>
      <c r="E119" s="218" t="s">
        <v>4645</v>
      </c>
      <c r="F119" s="219" t="s">
        <v>4646</v>
      </c>
      <c r="G119" s="220" t="s">
        <v>732</v>
      </c>
      <c r="H119" s="221">
        <v>1</v>
      </c>
      <c r="I119" s="222"/>
      <c r="J119" s="221">
        <f>ROUND(I119*H119,2)</f>
        <v>0</v>
      </c>
      <c r="K119" s="219" t="s">
        <v>18</v>
      </c>
      <c r="L119" s="48"/>
      <c r="M119" s="223" t="s">
        <v>18</v>
      </c>
      <c r="N119" s="224" t="s">
        <v>42</v>
      </c>
      <c r="O119" s="88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R119" s="227" t="s">
        <v>4590</v>
      </c>
      <c r="AT119" s="227" t="s">
        <v>211</v>
      </c>
      <c r="AU119" s="227" t="s">
        <v>80</v>
      </c>
      <c r="AY119" s="21" t="s">
        <v>207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1" t="s">
        <v>76</v>
      </c>
      <c r="BK119" s="228">
        <f>ROUND(I119*H119,2)</f>
        <v>0</v>
      </c>
      <c r="BL119" s="21" t="s">
        <v>4590</v>
      </c>
      <c r="BM119" s="227" t="s">
        <v>4647</v>
      </c>
    </row>
    <row r="120" s="2" customFormat="1">
      <c r="A120" s="42"/>
      <c r="B120" s="43"/>
      <c r="C120" s="44"/>
      <c r="D120" s="236" t="s">
        <v>653</v>
      </c>
      <c r="E120" s="44"/>
      <c r="F120" s="278" t="s">
        <v>4641</v>
      </c>
      <c r="G120" s="44"/>
      <c r="H120" s="44"/>
      <c r="I120" s="231"/>
      <c r="J120" s="44"/>
      <c r="K120" s="44"/>
      <c r="L120" s="48"/>
      <c r="M120" s="232"/>
      <c r="N120" s="233"/>
      <c r="O120" s="88"/>
      <c r="P120" s="88"/>
      <c r="Q120" s="88"/>
      <c r="R120" s="88"/>
      <c r="S120" s="88"/>
      <c r="T120" s="89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T120" s="21" t="s">
        <v>653</v>
      </c>
      <c r="AU120" s="21" t="s">
        <v>80</v>
      </c>
    </row>
    <row r="121" s="2" customFormat="1" ht="16.5" customHeight="1">
      <c r="A121" s="42"/>
      <c r="B121" s="43"/>
      <c r="C121" s="217" t="s">
        <v>320</v>
      </c>
      <c r="D121" s="217" t="s">
        <v>211</v>
      </c>
      <c r="E121" s="218" t="s">
        <v>4648</v>
      </c>
      <c r="F121" s="219" t="s">
        <v>4649</v>
      </c>
      <c r="G121" s="220" t="s">
        <v>732</v>
      </c>
      <c r="H121" s="221">
        <v>1</v>
      </c>
      <c r="I121" s="222"/>
      <c r="J121" s="221">
        <f>ROUND(I121*H121,2)</f>
        <v>0</v>
      </c>
      <c r="K121" s="219" t="s">
        <v>214</v>
      </c>
      <c r="L121" s="48"/>
      <c r="M121" s="223" t="s">
        <v>18</v>
      </c>
      <c r="N121" s="224" t="s">
        <v>42</v>
      </c>
      <c r="O121" s="88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R121" s="227" t="s">
        <v>4590</v>
      </c>
      <c r="AT121" s="227" t="s">
        <v>211</v>
      </c>
      <c r="AU121" s="227" t="s">
        <v>80</v>
      </c>
      <c r="AY121" s="21" t="s">
        <v>207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1" t="s">
        <v>76</v>
      </c>
      <c r="BK121" s="228">
        <f>ROUND(I121*H121,2)</f>
        <v>0</v>
      </c>
      <c r="BL121" s="21" t="s">
        <v>4590</v>
      </c>
      <c r="BM121" s="227" t="s">
        <v>4650</v>
      </c>
    </row>
    <row r="122" s="2" customFormat="1">
      <c r="A122" s="42"/>
      <c r="B122" s="43"/>
      <c r="C122" s="44"/>
      <c r="D122" s="229" t="s">
        <v>216</v>
      </c>
      <c r="E122" s="44"/>
      <c r="F122" s="230" t="s">
        <v>4651</v>
      </c>
      <c r="G122" s="44"/>
      <c r="H122" s="44"/>
      <c r="I122" s="231"/>
      <c r="J122" s="44"/>
      <c r="K122" s="44"/>
      <c r="L122" s="48"/>
      <c r="M122" s="232"/>
      <c r="N122" s="233"/>
      <c r="O122" s="88"/>
      <c r="P122" s="88"/>
      <c r="Q122" s="88"/>
      <c r="R122" s="88"/>
      <c r="S122" s="88"/>
      <c r="T122" s="89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T122" s="21" t="s">
        <v>216</v>
      </c>
      <c r="AU122" s="21" t="s">
        <v>80</v>
      </c>
    </row>
    <row r="123" s="2" customFormat="1">
      <c r="A123" s="42"/>
      <c r="B123" s="43"/>
      <c r="C123" s="44"/>
      <c r="D123" s="236" t="s">
        <v>653</v>
      </c>
      <c r="E123" s="44"/>
      <c r="F123" s="278" t="s">
        <v>4652</v>
      </c>
      <c r="G123" s="44"/>
      <c r="H123" s="44"/>
      <c r="I123" s="231"/>
      <c r="J123" s="44"/>
      <c r="K123" s="44"/>
      <c r="L123" s="48"/>
      <c r="M123" s="232"/>
      <c r="N123" s="233"/>
      <c r="O123" s="88"/>
      <c r="P123" s="88"/>
      <c r="Q123" s="88"/>
      <c r="R123" s="88"/>
      <c r="S123" s="88"/>
      <c r="T123" s="89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T123" s="21" t="s">
        <v>653</v>
      </c>
      <c r="AU123" s="21" t="s">
        <v>80</v>
      </c>
    </row>
    <row r="124" s="2" customFormat="1" ht="16.5" customHeight="1">
      <c r="A124" s="42"/>
      <c r="B124" s="43"/>
      <c r="C124" s="217" t="s">
        <v>327</v>
      </c>
      <c r="D124" s="217" t="s">
        <v>211</v>
      </c>
      <c r="E124" s="218" t="s">
        <v>4653</v>
      </c>
      <c r="F124" s="219" t="s">
        <v>4654</v>
      </c>
      <c r="G124" s="220" t="s">
        <v>732</v>
      </c>
      <c r="H124" s="221">
        <v>1</v>
      </c>
      <c r="I124" s="222"/>
      <c r="J124" s="221">
        <f>ROUND(I124*H124,2)</f>
        <v>0</v>
      </c>
      <c r="K124" s="219" t="s">
        <v>214</v>
      </c>
      <c r="L124" s="48"/>
      <c r="M124" s="223" t="s">
        <v>18</v>
      </c>
      <c r="N124" s="224" t="s">
        <v>42</v>
      </c>
      <c r="O124" s="88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R124" s="227" t="s">
        <v>4590</v>
      </c>
      <c r="AT124" s="227" t="s">
        <v>211</v>
      </c>
      <c r="AU124" s="227" t="s">
        <v>80</v>
      </c>
      <c r="AY124" s="21" t="s">
        <v>207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1" t="s">
        <v>76</v>
      </c>
      <c r="BK124" s="228">
        <f>ROUND(I124*H124,2)</f>
        <v>0</v>
      </c>
      <c r="BL124" s="21" t="s">
        <v>4590</v>
      </c>
      <c r="BM124" s="227" t="s">
        <v>4655</v>
      </c>
    </row>
    <row r="125" s="2" customFormat="1">
      <c r="A125" s="42"/>
      <c r="B125" s="43"/>
      <c r="C125" s="44"/>
      <c r="D125" s="229" t="s">
        <v>216</v>
      </c>
      <c r="E125" s="44"/>
      <c r="F125" s="230" t="s">
        <v>4656</v>
      </c>
      <c r="G125" s="44"/>
      <c r="H125" s="44"/>
      <c r="I125" s="231"/>
      <c r="J125" s="44"/>
      <c r="K125" s="44"/>
      <c r="L125" s="48"/>
      <c r="M125" s="232"/>
      <c r="N125" s="233"/>
      <c r="O125" s="88"/>
      <c r="P125" s="88"/>
      <c r="Q125" s="88"/>
      <c r="R125" s="88"/>
      <c r="S125" s="88"/>
      <c r="T125" s="89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T125" s="21" t="s">
        <v>216</v>
      </c>
      <c r="AU125" s="21" t="s">
        <v>80</v>
      </c>
    </row>
    <row r="126" s="12" customFormat="1" ht="22.8" customHeight="1">
      <c r="A126" s="12"/>
      <c r="B126" s="201"/>
      <c r="C126" s="202"/>
      <c r="D126" s="203" t="s">
        <v>70</v>
      </c>
      <c r="E126" s="215" t="s">
        <v>4657</v>
      </c>
      <c r="F126" s="215" t="s">
        <v>4658</v>
      </c>
      <c r="G126" s="202"/>
      <c r="H126" s="202"/>
      <c r="I126" s="205"/>
      <c r="J126" s="216">
        <f>BK126</f>
        <v>0</v>
      </c>
      <c r="K126" s="202"/>
      <c r="L126" s="207"/>
      <c r="M126" s="208"/>
      <c r="N126" s="209"/>
      <c r="O126" s="209"/>
      <c r="P126" s="210">
        <f>SUM(P127:P128)</f>
        <v>0</v>
      </c>
      <c r="Q126" s="209"/>
      <c r="R126" s="210">
        <f>SUM(R127:R128)</f>
        <v>0</v>
      </c>
      <c r="S126" s="209"/>
      <c r="T126" s="211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12" t="s">
        <v>94</v>
      </c>
      <c r="AT126" s="213" t="s">
        <v>70</v>
      </c>
      <c r="AU126" s="213" t="s">
        <v>76</v>
      </c>
      <c r="AY126" s="212" t="s">
        <v>207</v>
      </c>
      <c r="BK126" s="214">
        <f>SUM(BK127:BK128)</f>
        <v>0</v>
      </c>
    </row>
    <row r="127" s="2" customFormat="1" ht="16.5" customHeight="1">
      <c r="A127" s="42"/>
      <c r="B127" s="43"/>
      <c r="C127" s="217" t="s">
        <v>340</v>
      </c>
      <c r="D127" s="217" t="s">
        <v>211</v>
      </c>
      <c r="E127" s="218" t="s">
        <v>4659</v>
      </c>
      <c r="F127" s="219" t="s">
        <v>4660</v>
      </c>
      <c r="G127" s="220" t="s">
        <v>732</v>
      </c>
      <c r="H127" s="221">
        <v>1</v>
      </c>
      <c r="I127" s="222"/>
      <c r="J127" s="221">
        <f>ROUND(I127*H127,2)</f>
        <v>0</v>
      </c>
      <c r="K127" s="219" t="s">
        <v>214</v>
      </c>
      <c r="L127" s="48"/>
      <c r="M127" s="223" t="s">
        <v>18</v>
      </c>
      <c r="N127" s="224" t="s">
        <v>42</v>
      </c>
      <c r="O127" s="88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R127" s="227" t="s">
        <v>4590</v>
      </c>
      <c r="AT127" s="227" t="s">
        <v>211</v>
      </c>
      <c r="AU127" s="227" t="s">
        <v>80</v>
      </c>
      <c r="AY127" s="21" t="s">
        <v>207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1" t="s">
        <v>76</v>
      </c>
      <c r="BK127" s="228">
        <f>ROUND(I127*H127,2)</f>
        <v>0</v>
      </c>
      <c r="BL127" s="21" t="s">
        <v>4590</v>
      </c>
      <c r="BM127" s="227" t="s">
        <v>4661</v>
      </c>
    </row>
    <row r="128" s="2" customFormat="1">
      <c r="A128" s="42"/>
      <c r="B128" s="43"/>
      <c r="C128" s="44"/>
      <c r="D128" s="229" t="s">
        <v>216</v>
      </c>
      <c r="E128" s="44"/>
      <c r="F128" s="230" t="s">
        <v>4662</v>
      </c>
      <c r="G128" s="44"/>
      <c r="H128" s="44"/>
      <c r="I128" s="231"/>
      <c r="J128" s="44"/>
      <c r="K128" s="44"/>
      <c r="L128" s="48"/>
      <c r="M128" s="232"/>
      <c r="N128" s="233"/>
      <c r="O128" s="88"/>
      <c r="P128" s="88"/>
      <c r="Q128" s="88"/>
      <c r="R128" s="88"/>
      <c r="S128" s="88"/>
      <c r="T128" s="89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T128" s="21" t="s">
        <v>216</v>
      </c>
      <c r="AU128" s="21" t="s">
        <v>80</v>
      </c>
    </row>
    <row r="129" s="12" customFormat="1" ht="22.8" customHeight="1">
      <c r="A129" s="12"/>
      <c r="B129" s="201"/>
      <c r="C129" s="202"/>
      <c r="D129" s="203" t="s">
        <v>70</v>
      </c>
      <c r="E129" s="215" t="s">
        <v>4663</v>
      </c>
      <c r="F129" s="215" t="s">
        <v>4664</v>
      </c>
      <c r="G129" s="202"/>
      <c r="H129" s="202"/>
      <c r="I129" s="205"/>
      <c r="J129" s="216">
        <f>BK129</f>
        <v>0</v>
      </c>
      <c r="K129" s="202"/>
      <c r="L129" s="207"/>
      <c r="M129" s="208"/>
      <c r="N129" s="209"/>
      <c r="O129" s="209"/>
      <c r="P129" s="210">
        <f>SUM(P130:P131)</f>
        <v>0</v>
      </c>
      <c r="Q129" s="209"/>
      <c r="R129" s="210">
        <f>SUM(R130:R131)</f>
        <v>0</v>
      </c>
      <c r="S129" s="209"/>
      <c r="T129" s="211">
        <f>SUM(T130:T131)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94</v>
      </c>
      <c r="AT129" s="213" t="s">
        <v>70</v>
      </c>
      <c r="AU129" s="213" t="s">
        <v>76</v>
      </c>
      <c r="AY129" s="212" t="s">
        <v>207</v>
      </c>
      <c r="BK129" s="214">
        <f>SUM(BK130:BK131)</f>
        <v>0</v>
      </c>
    </row>
    <row r="130" s="2" customFormat="1" ht="16.5" customHeight="1">
      <c r="A130" s="42"/>
      <c r="B130" s="43"/>
      <c r="C130" s="217" t="s">
        <v>347</v>
      </c>
      <c r="D130" s="217" t="s">
        <v>211</v>
      </c>
      <c r="E130" s="218" t="s">
        <v>4665</v>
      </c>
      <c r="F130" s="219" t="s">
        <v>4666</v>
      </c>
      <c r="G130" s="220" t="s">
        <v>732</v>
      </c>
      <c r="H130" s="221">
        <v>1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4590</v>
      </c>
      <c r="AT130" s="227" t="s">
        <v>211</v>
      </c>
      <c r="AU130" s="227" t="s">
        <v>80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4590</v>
      </c>
      <c r="BM130" s="227" t="s">
        <v>4667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4668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80</v>
      </c>
    </row>
    <row r="132" s="12" customFormat="1" ht="22.8" customHeight="1">
      <c r="A132" s="12"/>
      <c r="B132" s="201"/>
      <c r="C132" s="202"/>
      <c r="D132" s="203" t="s">
        <v>70</v>
      </c>
      <c r="E132" s="215" t="s">
        <v>4669</v>
      </c>
      <c r="F132" s="215" t="s">
        <v>4670</v>
      </c>
      <c r="G132" s="202"/>
      <c r="H132" s="202"/>
      <c r="I132" s="205"/>
      <c r="J132" s="216">
        <f>BK132</f>
        <v>0</v>
      </c>
      <c r="K132" s="202"/>
      <c r="L132" s="207"/>
      <c r="M132" s="208"/>
      <c r="N132" s="209"/>
      <c r="O132" s="209"/>
      <c r="P132" s="210">
        <f>SUM(P133:P135)</f>
        <v>0</v>
      </c>
      <c r="Q132" s="209"/>
      <c r="R132" s="210">
        <f>SUM(R133:R135)</f>
        <v>0</v>
      </c>
      <c r="S132" s="209"/>
      <c r="T132" s="211">
        <f>SUM(T133:T135)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2" t="s">
        <v>94</v>
      </c>
      <c r="AT132" s="213" t="s">
        <v>70</v>
      </c>
      <c r="AU132" s="213" t="s">
        <v>76</v>
      </c>
      <c r="AY132" s="212" t="s">
        <v>207</v>
      </c>
      <c r="BK132" s="214">
        <f>SUM(BK133:BK135)</f>
        <v>0</v>
      </c>
    </row>
    <row r="133" s="2" customFormat="1" ht="16.5" customHeight="1">
      <c r="A133" s="42"/>
      <c r="B133" s="43"/>
      <c r="C133" s="217" t="s">
        <v>360</v>
      </c>
      <c r="D133" s="217" t="s">
        <v>211</v>
      </c>
      <c r="E133" s="218" t="s">
        <v>4671</v>
      </c>
      <c r="F133" s="219" t="s">
        <v>4672</v>
      </c>
      <c r="G133" s="220" t="s">
        <v>732</v>
      </c>
      <c r="H133" s="221">
        <v>1</v>
      </c>
      <c r="I133" s="222"/>
      <c r="J133" s="221">
        <f>ROUND(I133*H133,2)</f>
        <v>0</v>
      </c>
      <c r="K133" s="219" t="s">
        <v>214</v>
      </c>
      <c r="L133" s="48"/>
      <c r="M133" s="223" t="s">
        <v>18</v>
      </c>
      <c r="N133" s="224" t="s">
        <v>42</v>
      </c>
      <c r="O133" s="88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R133" s="227" t="s">
        <v>4590</v>
      </c>
      <c r="AT133" s="227" t="s">
        <v>211</v>
      </c>
      <c r="AU133" s="227" t="s">
        <v>80</v>
      </c>
      <c r="AY133" s="21" t="s">
        <v>207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1" t="s">
        <v>76</v>
      </c>
      <c r="BK133" s="228">
        <f>ROUND(I133*H133,2)</f>
        <v>0</v>
      </c>
      <c r="BL133" s="21" t="s">
        <v>4590</v>
      </c>
      <c r="BM133" s="227" t="s">
        <v>4673</v>
      </c>
    </row>
    <row r="134" s="2" customFormat="1">
      <c r="A134" s="42"/>
      <c r="B134" s="43"/>
      <c r="C134" s="44"/>
      <c r="D134" s="229" t="s">
        <v>216</v>
      </c>
      <c r="E134" s="44"/>
      <c r="F134" s="230" t="s">
        <v>4674</v>
      </c>
      <c r="G134" s="44"/>
      <c r="H134" s="44"/>
      <c r="I134" s="231"/>
      <c r="J134" s="44"/>
      <c r="K134" s="44"/>
      <c r="L134" s="48"/>
      <c r="M134" s="232"/>
      <c r="N134" s="233"/>
      <c r="O134" s="88"/>
      <c r="P134" s="88"/>
      <c r="Q134" s="88"/>
      <c r="R134" s="88"/>
      <c r="S134" s="88"/>
      <c r="T134" s="89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T134" s="21" t="s">
        <v>216</v>
      </c>
      <c r="AU134" s="21" t="s">
        <v>80</v>
      </c>
    </row>
    <row r="135" s="2" customFormat="1">
      <c r="A135" s="42"/>
      <c r="B135" s="43"/>
      <c r="C135" s="44"/>
      <c r="D135" s="236" t="s">
        <v>653</v>
      </c>
      <c r="E135" s="44"/>
      <c r="F135" s="278" t="s">
        <v>4675</v>
      </c>
      <c r="G135" s="44"/>
      <c r="H135" s="44"/>
      <c r="I135" s="231"/>
      <c r="J135" s="44"/>
      <c r="K135" s="44"/>
      <c r="L135" s="48"/>
      <c r="M135" s="292"/>
      <c r="N135" s="293"/>
      <c r="O135" s="294"/>
      <c r="P135" s="294"/>
      <c r="Q135" s="294"/>
      <c r="R135" s="294"/>
      <c r="S135" s="294"/>
      <c r="T135" s="295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T135" s="21" t="s">
        <v>653</v>
      </c>
      <c r="AU135" s="21" t="s">
        <v>80</v>
      </c>
    </row>
    <row r="136" s="2" customFormat="1" ht="6.96" customHeight="1">
      <c r="A136" s="42"/>
      <c r="B136" s="63"/>
      <c r="C136" s="64"/>
      <c r="D136" s="64"/>
      <c r="E136" s="64"/>
      <c r="F136" s="64"/>
      <c r="G136" s="64"/>
      <c r="H136" s="64"/>
      <c r="I136" s="64"/>
      <c r="J136" s="64"/>
      <c r="K136" s="64"/>
      <c r="L136" s="48"/>
      <c r="M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</row>
  </sheetData>
  <sheetProtection sheet="1" autoFilter="0" formatColumns="0" formatRows="0" objects="1" scenarios="1" spinCount="100000" saltValue="7Dx36oIcIhnj60l3Cd7eXwE8Z5DsC7ccz8S1dBMdzw8zke2NxIHO/ROK7+k8xswkT89h5IZzEhM7JzuVySVS3Q==" hashValue="ocifGHDPsKEJHAGgqFhF6Wdzeew4OSR99kthO4SubEsNAyimfJ38LALkDY+shJpU8acgChRP/Z6RrkdQhSzPZA==" algorithmName="SHA-512" password="CC35"/>
  <autoFilter ref="C85:K135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5_02/012164000"/>
    <hyperlink ref="F92" r:id="rId2" display="https://podminky.urs.cz/item/CS_URS_2025_02/013254000"/>
    <hyperlink ref="F94" r:id="rId3" display="https://podminky.urs.cz/item/CS_URS_2025_02/013284000"/>
    <hyperlink ref="F97" r:id="rId4" display="https://podminky.urs.cz/item/CS_URS_2025_02/030001000"/>
    <hyperlink ref="F100" r:id="rId5" display="https://podminky.urs.cz/item/CS_URS_2025_02/032903000"/>
    <hyperlink ref="F102" r:id="rId6" display="https://podminky.urs.cz/item/CS_URS_2025_02/034103000"/>
    <hyperlink ref="F105" r:id="rId7" display="https://podminky.urs.cz/item/CS_URS_2025_02/034303000"/>
    <hyperlink ref="F107" r:id="rId8" display="https://podminky.urs.cz/item/CS_URS_2025_02/034503000"/>
    <hyperlink ref="F109" r:id="rId9" display="https://podminky.urs.cz/item/CS_URS_2025_02/035103000"/>
    <hyperlink ref="F111" r:id="rId10" display="https://podminky.urs.cz/item/CS_URS_2025_02/039002000"/>
    <hyperlink ref="F114" r:id="rId11" display="https://podminky.urs.cz/item/CS_URS_2025_02/041414000"/>
    <hyperlink ref="F122" r:id="rId12" display="https://podminky.urs.cz/item/CS_URS_2025_02/045002000"/>
    <hyperlink ref="F125" r:id="rId13" display="https://podminky.urs.cz/item/CS_URS_2025_02/049303000"/>
    <hyperlink ref="F128" r:id="rId14" display="https://podminky.urs.cz/item/CS_URS_2025_02/051002000"/>
    <hyperlink ref="F131" r:id="rId15" display="https://podminky.urs.cz/item/CS_URS_2025_02/065002000"/>
    <hyperlink ref="F134" r:id="rId16" display="https://podminky.urs.cz/item/CS_URS_2025_02/071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7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130.832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3"/>
      <c r="C3" s="144"/>
      <c r="D3" s="144"/>
      <c r="E3" s="144"/>
      <c r="F3" s="144"/>
      <c r="G3" s="144"/>
      <c r="H3" s="24"/>
    </row>
    <row r="4" s="1" customFormat="1" ht="24.96" customHeight="1">
      <c r="B4" s="24"/>
      <c r="C4" s="145" t="s">
        <v>4676</v>
      </c>
      <c r="H4" s="24"/>
    </row>
    <row r="5" s="1" customFormat="1" ht="12" customHeight="1">
      <c r="B5" s="24"/>
      <c r="C5" s="318" t="s">
        <v>12</v>
      </c>
      <c r="D5" s="154" t="s">
        <v>13</v>
      </c>
      <c r="E5" s="1"/>
      <c r="F5" s="1"/>
      <c r="H5" s="24"/>
    </row>
    <row r="6" s="1" customFormat="1" ht="36.96" customHeight="1">
      <c r="B6" s="24"/>
      <c r="C6" s="319" t="s">
        <v>15</v>
      </c>
      <c r="D6" s="320" t="s">
        <v>16</v>
      </c>
      <c r="E6" s="1"/>
      <c r="F6" s="1"/>
      <c r="H6" s="24"/>
    </row>
    <row r="7" s="1" customFormat="1" ht="16.5" customHeight="1">
      <c r="B7" s="24"/>
      <c r="C7" s="147" t="s">
        <v>22</v>
      </c>
      <c r="D7" s="151" t="str">
        <f>'Rekapitulace stavby'!AN8</f>
        <v>14. 12. 2025</v>
      </c>
      <c r="H7" s="24"/>
    </row>
    <row r="8" s="2" customFormat="1" ht="10.8" customHeight="1">
      <c r="A8" s="42"/>
      <c r="B8" s="48"/>
      <c r="C8" s="42"/>
      <c r="D8" s="42"/>
      <c r="E8" s="42"/>
      <c r="F8" s="42"/>
      <c r="G8" s="42"/>
      <c r="H8" s="48"/>
    </row>
    <row r="9" s="11" customFormat="1" ht="29.28" customHeight="1">
      <c r="A9" s="190"/>
      <c r="B9" s="321"/>
      <c r="C9" s="322" t="s">
        <v>52</v>
      </c>
      <c r="D9" s="323" t="s">
        <v>53</v>
      </c>
      <c r="E9" s="323" t="s">
        <v>194</v>
      </c>
      <c r="F9" s="324" t="s">
        <v>4677</v>
      </c>
      <c r="G9" s="190"/>
      <c r="H9" s="321"/>
    </row>
    <row r="10" s="2" customFormat="1" ht="26.4" customHeight="1">
      <c r="A10" s="42"/>
      <c r="B10" s="48"/>
      <c r="C10" s="325" t="s">
        <v>76</v>
      </c>
      <c r="D10" s="325" t="s">
        <v>77</v>
      </c>
      <c r="E10" s="42"/>
      <c r="F10" s="42"/>
      <c r="G10" s="42"/>
      <c r="H10" s="48"/>
    </row>
    <row r="11" s="2" customFormat="1" ht="16.8" customHeight="1">
      <c r="A11" s="42"/>
      <c r="B11" s="48"/>
      <c r="C11" s="326" t="s">
        <v>127</v>
      </c>
      <c r="D11" s="327" t="s">
        <v>128</v>
      </c>
      <c r="E11" s="328" t="s">
        <v>129</v>
      </c>
      <c r="F11" s="329">
        <v>230.87000000000001</v>
      </c>
      <c r="G11" s="42"/>
      <c r="H11" s="48"/>
    </row>
    <row r="12" s="2" customFormat="1" ht="16.8" customHeight="1">
      <c r="A12" s="42"/>
      <c r="B12" s="48"/>
      <c r="C12" s="330" t="s">
        <v>18</v>
      </c>
      <c r="D12" s="330" t="s">
        <v>4678</v>
      </c>
      <c r="E12" s="21" t="s">
        <v>18</v>
      </c>
      <c r="F12" s="331">
        <v>0</v>
      </c>
      <c r="G12" s="42"/>
      <c r="H12" s="48"/>
    </row>
    <row r="13" s="2" customFormat="1" ht="16.8" customHeight="1">
      <c r="A13" s="42"/>
      <c r="B13" s="48"/>
      <c r="C13" s="330" t="s">
        <v>18</v>
      </c>
      <c r="D13" s="330" t="s">
        <v>1213</v>
      </c>
      <c r="E13" s="21" t="s">
        <v>18</v>
      </c>
      <c r="F13" s="331">
        <v>0</v>
      </c>
      <c r="G13" s="42"/>
      <c r="H13" s="48"/>
    </row>
    <row r="14" s="2" customFormat="1" ht="16.8" customHeight="1">
      <c r="A14" s="42"/>
      <c r="B14" s="48"/>
      <c r="C14" s="330" t="s">
        <v>18</v>
      </c>
      <c r="D14" s="330" t="s">
        <v>4679</v>
      </c>
      <c r="E14" s="21" t="s">
        <v>18</v>
      </c>
      <c r="F14" s="331">
        <v>17.760000000000002</v>
      </c>
      <c r="G14" s="42"/>
      <c r="H14" s="48"/>
    </row>
    <row r="15" s="2" customFormat="1" ht="16.8" customHeight="1">
      <c r="A15" s="42"/>
      <c r="B15" s="48"/>
      <c r="C15" s="330" t="s">
        <v>18</v>
      </c>
      <c r="D15" s="330" t="s">
        <v>4680</v>
      </c>
      <c r="E15" s="21" t="s">
        <v>18</v>
      </c>
      <c r="F15" s="331">
        <v>13.08</v>
      </c>
      <c r="G15" s="42"/>
      <c r="H15" s="48"/>
    </row>
    <row r="16" s="2" customFormat="1" ht="16.8" customHeight="1">
      <c r="A16" s="42"/>
      <c r="B16" s="48"/>
      <c r="C16" s="330" t="s">
        <v>18</v>
      </c>
      <c r="D16" s="330" t="s">
        <v>4681</v>
      </c>
      <c r="E16" s="21" t="s">
        <v>18</v>
      </c>
      <c r="F16" s="331">
        <v>10.44</v>
      </c>
      <c r="G16" s="42"/>
      <c r="H16" s="48"/>
    </row>
    <row r="17" s="2" customFormat="1" ht="16.8" customHeight="1">
      <c r="A17" s="42"/>
      <c r="B17" s="48"/>
      <c r="C17" s="330" t="s">
        <v>18</v>
      </c>
      <c r="D17" s="330" t="s">
        <v>4682</v>
      </c>
      <c r="E17" s="21" t="s">
        <v>18</v>
      </c>
      <c r="F17" s="331">
        <v>-2.7000000000000002</v>
      </c>
      <c r="G17" s="42"/>
      <c r="H17" s="48"/>
    </row>
    <row r="18" s="2" customFormat="1" ht="16.8" customHeight="1">
      <c r="A18" s="42"/>
      <c r="B18" s="48"/>
      <c r="C18" s="330" t="s">
        <v>18</v>
      </c>
      <c r="D18" s="330" t="s">
        <v>4683</v>
      </c>
      <c r="E18" s="21" t="s">
        <v>18</v>
      </c>
      <c r="F18" s="331">
        <v>0</v>
      </c>
      <c r="G18" s="42"/>
      <c r="H18" s="48"/>
    </row>
    <row r="19" s="2" customFormat="1" ht="16.8" customHeight="1">
      <c r="A19" s="42"/>
      <c r="B19" s="48"/>
      <c r="C19" s="330" t="s">
        <v>18</v>
      </c>
      <c r="D19" s="330" t="s">
        <v>4684</v>
      </c>
      <c r="E19" s="21" t="s">
        <v>18</v>
      </c>
      <c r="F19" s="331">
        <v>9.3300000000000001</v>
      </c>
      <c r="G19" s="42"/>
      <c r="H19" s="48"/>
    </row>
    <row r="20" s="2" customFormat="1" ht="16.8" customHeight="1">
      <c r="A20" s="42"/>
      <c r="B20" s="48"/>
      <c r="C20" s="330" t="s">
        <v>18</v>
      </c>
      <c r="D20" s="330" t="s">
        <v>1129</v>
      </c>
      <c r="E20" s="21" t="s">
        <v>18</v>
      </c>
      <c r="F20" s="331">
        <v>0</v>
      </c>
      <c r="G20" s="42"/>
      <c r="H20" s="48"/>
    </row>
    <row r="21" s="2" customFormat="1" ht="16.8" customHeight="1">
      <c r="A21" s="42"/>
      <c r="B21" s="48"/>
      <c r="C21" s="330" t="s">
        <v>18</v>
      </c>
      <c r="D21" s="330" t="s">
        <v>4685</v>
      </c>
      <c r="E21" s="21" t="s">
        <v>18</v>
      </c>
      <c r="F21" s="331">
        <v>9.7799999999999994</v>
      </c>
      <c r="G21" s="42"/>
      <c r="H21" s="48"/>
    </row>
    <row r="22" s="2" customFormat="1" ht="16.8" customHeight="1">
      <c r="A22" s="42"/>
      <c r="B22" s="48"/>
      <c r="C22" s="330" t="s">
        <v>18</v>
      </c>
      <c r="D22" s="330" t="s">
        <v>4686</v>
      </c>
      <c r="E22" s="21" t="s">
        <v>18</v>
      </c>
      <c r="F22" s="331">
        <v>3.73</v>
      </c>
      <c r="G22" s="42"/>
      <c r="H22" s="48"/>
    </row>
    <row r="23" s="2" customFormat="1" ht="16.8" customHeight="1">
      <c r="A23" s="42"/>
      <c r="B23" s="48"/>
      <c r="C23" s="330" t="s">
        <v>18</v>
      </c>
      <c r="D23" s="330" t="s">
        <v>4687</v>
      </c>
      <c r="E23" s="21" t="s">
        <v>18</v>
      </c>
      <c r="F23" s="331">
        <v>5.3200000000000003</v>
      </c>
      <c r="G23" s="42"/>
      <c r="H23" s="48"/>
    </row>
    <row r="24" s="2" customFormat="1" ht="16.8" customHeight="1">
      <c r="A24" s="42"/>
      <c r="B24" s="48"/>
      <c r="C24" s="330" t="s">
        <v>18</v>
      </c>
      <c r="D24" s="330" t="s">
        <v>4688</v>
      </c>
      <c r="E24" s="21" t="s">
        <v>18</v>
      </c>
      <c r="F24" s="331">
        <v>9.0600000000000005</v>
      </c>
      <c r="G24" s="42"/>
      <c r="H24" s="48"/>
    </row>
    <row r="25" s="2" customFormat="1" ht="16.8" customHeight="1">
      <c r="A25" s="42"/>
      <c r="B25" s="48"/>
      <c r="C25" s="330" t="s">
        <v>18</v>
      </c>
      <c r="D25" s="330" t="s">
        <v>1042</v>
      </c>
      <c r="E25" s="21" t="s">
        <v>18</v>
      </c>
      <c r="F25" s="331">
        <v>0</v>
      </c>
      <c r="G25" s="42"/>
      <c r="H25" s="48"/>
    </row>
    <row r="26" s="2" customFormat="1" ht="16.8" customHeight="1">
      <c r="A26" s="42"/>
      <c r="B26" s="48"/>
      <c r="C26" s="330" t="s">
        <v>18</v>
      </c>
      <c r="D26" s="330" t="s">
        <v>4689</v>
      </c>
      <c r="E26" s="21" t="s">
        <v>18</v>
      </c>
      <c r="F26" s="331">
        <v>2.9700000000000002</v>
      </c>
      <c r="G26" s="42"/>
      <c r="H26" s="48"/>
    </row>
    <row r="27" s="2" customFormat="1" ht="16.8" customHeight="1">
      <c r="A27" s="42"/>
      <c r="B27" s="48"/>
      <c r="C27" s="330" t="s">
        <v>18</v>
      </c>
      <c r="D27" s="330" t="s">
        <v>750</v>
      </c>
      <c r="E27" s="21" t="s">
        <v>18</v>
      </c>
      <c r="F27" s="331">
        <v>0</v>
      </c>
      <c r="G27" s="42"/>
      <c r="H27" s="48"/>
    </row>
    <row r="28" s="2" customFormat="1" ht="16.8" customHeight="1">
      <c r="A28" s="42"/>
      <c r="B28" s="48"/>
      <c r="C28" s="330" t="s">
        <v>18</v>
      </c>
      <c r="D28" s="330" t="s">
        <v>4690</v>
      </c>
      <c r="E28" s="21" t="s">
        <v>18</v>
      </c>
      <c r="F28" s="331">
        <v>2.3399999999999999</v>
      </c>
      <c r="G28" s="42"/>
      <c r="H28" s="48"/>
    </row>
    <row r="29" s="2" customFormat="1" ht="16.8" customHeight="1">
      <c r="A29" s="42"/>
      <c r="B29" s="48"/>
      <c r="C29" s="330" t="s">
        <v>18</v>
      </c>
      <c r="D29" s="330" t="s">
        <v>476</v>
      </c>
      <c r="E29" s="21" t="s">
        <v>18</v>
      </c>
      <c r="F29" s="331">
        <v>0</v>
      </c>
      <c r="G29" s="42"/>
      <c r="H29" s="48"/>
    </row>
    <row r="30" s="2" customFormat="1" ht="16.8" customHeight="1">
      <c r="A30" s="42"/>
      <c r="B30" s="48"/>
      <c r="C30" s="330" t="s">
        <v>18</v>
      </c>
      <c r="D30" s="330" t="s">
        <v>4691</v>
      </c>
      <c r="E30" s="21" t="s">
        <v>18</v>
      </c>
      <c r="F30" s="331">
        <v>12.48</v>
      </c>
      <c r="G30" s="42"/>
      <c r="H30" s="48"/>
    </row>
    <row r="31" s="2" customFormat="1" ht="16.8" customHeight="1">
      <c r="A31" s="42"/>
      <c r="B31" s="48"/>
      <c r="C31" s="330" t="s">
        <v>18</v>
      </c>
      <c r="D31" s="330" t="s">
        <v>4692</v>
      </c>
      <c r="E31" s="21" t="s">
        <v>18</v>
      </c>
      <c r="F31" s="331">
        <v>9.6899999999999995</v>
      </c>
      <c r="G31" s="42"/>
      <c r="H31" s="48"/>
    </row>
    <row r="32" s="2" customFormat="1" ht="16.8" customHeight="1">
      <c r="A32" s="42"/>
      <c r="B32" s="48"/>
      <c r="C32" s="330" t="s">
        <v>18</v>
      </c>
      <c r="D32" s="330" t="s">
        <v>480</v>
      </c>
      <c r="E32" s="21" t="s">
        <v>18</v>
      </c>
      <c r="F32" s="331">
        <v>0</v>
      </c>
      <c r="G32" s="42"/>
      <c r="H32" s="48"/>
    </row>
    <row r="33" s="2" customFormat="1" ht="16.8" customHeight="1">
      <c r="A33" s="42"/>
      <c r="B33" s="48"/>
      <c r="C33" s="330" t="s">
        <v>18</v>
      </c>
      <c r="D33" s="330" t="s">
        <v>4693</v>
      </c>
      <c r="E33" s="21" t="s">
        <v>18</v>
      </c>
      <c r="F33" s="331">
        <v>9.9499999999999993</v>
      </c>
      <c r="G33" s="42"/>
      <c r="H33" s="48"/>
    </row>
    <row r="34" s="2" customFormat="1" ht="16.8" customHeight="1">
      <c r="A34" s="42"/>
      <c r="B34" s="48"/>
      <c r="C34" s="330" t="s">
        <v>18</v>
      </c>
      <c r="D34" s="330" t="s">
        <v>223</v>
      </c>
      <c r="E34" s="21" t="s">
        <v>18</v>
      </c>
      <c r="F34" s="331">
        <v>0</v>
      </c>
      <c r="G34" s="42"/>
      <c r="H34" s="48"/>
    </row>
    <row r="35" s="2" customFormat="1" ht="16.8" customHeight="1">
      <c r="A35" s="42"/>
      <c r="B35" s="48"/>
      <c r="C35" s="330" t="s">
        <v>18</v>
      </c>
      <c r="D35" s="330" t="s">
        <v>4694</v>
      </c>
      <c r="E35" s="21" t="s">
        <v>18</v>
      </c>
      <c r="F35" s="331">
        <v>19.760000000000002</v>
      </c>
      <c r="G35" s="42"/>
      <c r="H35" s="48"/>
    </row>
    <row r="36" s="2" customFormat="1" ht="16.8" customHeight="1">
      <c r="A36" s="42"/>
      <c r="B36" s="48"/>
      <c r="C36" s="330" t="s">
        <v>18</v>
      </c>
      <c r="D36" s="330" t="s">
        <v>225</v>
      </c>
      <c r="E36" s="21" t="s">
        <v>18</v>
      </c>
      <c r="F36" s="331">
        <v>0</v>
      </c>
      <c r="G36" s="42"/>
      <c r="H36" s="48"/>
    </row>
    <row r="37" s="2" customFormat="1" ht="16.8" customHeight="1">
      <c r="A37" s="42"/>
      <c r="B37" s="48"/>
      <c r="C37" s="330" t="s">
        <v>18</v>
      </c>
      <c r="D37" s="330" t="s">
        <v>4695</v>
      </c>
      <c r="E37" s="21" t="s">
        <v>18</v>
      </c>
      <c r="F37" s="331">
        <v>20.329999999999998</v>
      </c>
      <c r="G37" s="42"/>
      <c r="H37" s="48"/>
    </row>
    <row r="38" s="2" customFormat="1" ht="16.8" customHeight="1">
      <c r="A38" s="42"/>
      <c r="B38" s="48"/>
      <c r="C38" s="330" t="s">
        <v>18</v>
      </c>
      <c r="D38" s="330" t="s">
        <v>487</v>
      </c>
      <c r="E38" s="21" t="s">
        <v>18</v>
      </c>
      <c r="F38" s="331">
        <v>0</v>
      </c>
      <c r="G38" s="42"/>
      <c r="H38" s="48"/>
    </row>
    <row r="39" s="2" customFormat="1" ht="16.8" customHeight="1">
      <c r="A39" s="42"/>
      <c r="B39" s="48"/>
      <c r="C39" s="330" t="s">
        <v>18</v>
      </c>
      <c r="D39" s="330" t="s">
        <v>4696</v>
      </c>
      <c r="E39" s="21" t="s">
        <v>18</v>
      </c>
      <c r="F39" s="331">
        <v>22.890000000000001</v>
      </c>
      <c r="G39" s="42"/>
      <c r="H39" s="48"/>
    </row>
    <row r="40" s="2" customFormat="1" ht="16.8" customHeight="1">
      <c r="A40" s="42"/>
      <c r="B40" s="48"/>
      <c r="C40" s="330" t="s">
        <v>18</v>
      </c>
      <c r="D40" s="330" t="s">
        <v>484</v>
      </c>
      <c r="E40" s="21" t="s">
        <v>18</v>
      </c>
      <c r="F40" s="331">
        <v>0</v>
      </c>
      <c r="G40" s="42"/>
      <c r="H40" s="48"/>
    </row>
    <row r="41" s="2" customFormat="1" ht="16.8" customHeight="1">
      <c r="A41" s="42"/>
      <c r="B41" s="48"/>
      <c r="C41" s="330" t="s">
        <v>18</v>
      </c>
      <c r="D41" s="330" t="s">
        <v>4697</v>
      </c>
      <c r="E41" s="21" t="s">
        <v>18</v>
      </c>
      <c r="F41" s="331">
        <v>6.5099999999999998</v>
      </c>
      <c r="G41" s="42"/>
      <c r="H41" s="48"/>
    </row>
    <row r="42" s="2" customFormat="1" ht="16.8" customHeight="1">
      <c r="A42" s="42"/>
      <c r="B42" s="48"/>
      <c r="C42" s="330" t="s">
        <v>18</v>
      </c>
      <c r="D42" s="330" t="s">
        <v>464</v>
      </c>
      <c r="E42" s="21" t="s">
        <v>18</v>
      </c>
      <c r="F42" s="331">
        <v>0</v>
      </c>
      <c r="G42" s="42"/>
      <c r="H42" s="48"/>
    </row>
    <row r="43" s="2" customFormat="1" ht="16.8" customHeight="1">
      <c r="A43" s="42"/>
      <c r="B43" s="48"/>
      <c r="C43" s="330" t="s">
        <v>18</v>
      </c>
      <c r="D43" s="330" t="s">
        <v>4698</v>
      </c>
      <c r="E43" s="21" t="s">
        <v>18</v>
      </c>
      <c r="F43" s="331">
        <v>27.949999999999999</v>
      </c>
      <c r="G43" s="42"/>
      <c r="H43" s="48"/>
    </row>
    <row r="44" s="2" customFormat="1" ht="16.8" customHeight="1">
      <c r="A44" s="42"/>
      <c r="B44" s="48"/>
      <c r="C44" s="330" t="s">
        <v>18</v>
      </c>
      <c r="D44" s="330" t="s">
        <v>863</v>
      </c>
      <c r="E44" s="21" t="s">
        <v>18</v>
      </c>
      <c r="F44" s="331">
        <v>0</v>
      </c>
      <c r="G44" s="42"/>
      <c r="H44" s="48"/>
    </row>
    <row r="45" s="2" customFormat="1" ht="16.8" customHeight="1">
      <c r="A45" s="42"/>
      <c r="B45" s="48"/>
      <c r="C45" s="330" t="s">
        <v>18</v>
      </c>
      <c r="D45" s="330" t="s">
        <v>4699</v>
      </c>
      <c r="E45" s="21" t="s">
        <v>18</v>
      </c>
      <c r="F45" s="331">
        <v>2.8799999999999999</v>
      </c>
      <c r="G45" s="42"/>
      <c r="H45" s="48"/>
    </row>
    <row r="46" s="2" customFormat="1" ht="16.8" customHeight="1">
      <c r="A46" s="42"/>
      <c r="B46" s="48"/>
      <c r="C46" s="330" t="s">
        <v>18</v>
      </c>
      <c r="D46" s="330" t="s">
        <v>490</v>
      </c>
      <c r="E46" s="21" t="s">
        <v>18</v>
      </c>
      <c r="F46" s="331">
        <v>0</v>
      </c>
      <c r="G46" s="42"/>
      <c r="H46" s="48"/>
    </row>
    <row r="47" s="2" customFormat="1" ht="16.8" customHeight="1">
      <c r="A47" s="42"/>
      <c r="B47" s="48"/>
      <c r="C47" s="330" t="s">
        <v>18</v>
      </c>
      <c r="D47" s="330" t="s">
        <v>4700</v>
      </c>
      <c r="E47" s="21" t="s">
        <v>18</v>
      </c>
      <c r="F47" s="331">
        <v>6.96</v>
      </c>
      <c r="G47" s="42"/>
      <c r="H47" s="48"/>
    </row>
    <row r="48" s="2" customFormat="1" ht="16.8" customHeight="1">
      <c r="A48" s="42"/>
      <c r="B48" s="48"/>
      <c r="C48" s="330" t="s">
        <v>18</v>
      </c>
      <c r="D48" s="330" t="s">
        <v>4701</v>
      </c>
      <c r="E48" s="21" t="s">
        <v>18</v>
      </c>
      <c r="F48" s="331">
        <v>4.3899999999999997</v>
      </c>
      <c r="G48" s="42"/>
      <c r="H48" s="48"/>
    </row>
    <row r="49" s="2" customFormat="1" ht="16.8" customHeight="1">
      <c r="A49" s="42"/>
      <c r="B49" s="48"/>
      <c r="C49" s="330" t="s">
        <v>18</v>
      </c>
      <c r="D49" s="330" t="s">
        <v>493</v>
      </c>
      <c r="E49" s="21" t="s">
        <v>18</v>
      </c>
      <c r="F49" s="331">
        <v>0</v>
      </c>
      <c r="G49" s="42"/>
      <c r="H49" s="48"/>
    </row>
    <row r="50" s="2" customFormat="1" ht="16.8" customHeight="1">
      <c r="A50" s="42"/>
      <c r="B50" s="48"/>
      <c r="C50" s="330" t="s">
        <v>18</v>
      </c>
      <c r="D50" s="330" t="s">
        <v>4702</v>
      </c>
      <c r="E50" s="21" t="s">
        <v>18</v>
      </c>
      <c r="F50" s="331">
        <v>4.1299999999999999</v>
      </c>
      <c r="G50" s="42"/>
      <c r="H50" s="48"/>
    </row>
    <row r="51" s="2" customFormat="1" ht="16.8" customHeight="1">
      <c r="A51" s="42"/>
      <c r="B51" s="48"/>
      <c r="C51" s="330" t="s">
        <v>18</v>
      </c>
      <c r="D51" s="330" t="s">
        <v>495</v>
      </c>
      <c r="E51" s="21" t="s">
        <v>18</v>
      </c>
      <c r="F51" s="331">
        <v>0</v>
      </c>
      <c r="G51" s="42"/>
      <c r="H51" s="48"/>
    </row>
    <row r="52" s="2" customFormat="1" ht="16.8" customHeight="1">
      <c r="A52" s="42"/>
      <c r="B52" s="48"/>
      <c r="C52" s="330" t="s">
        <v>18</v>
      </c>
      <c r="D52" s="330" t="s">
        <v>4703</v>
      </c>
      <c r="E52" s="21" t="s">
        <v>18</v>
      </c>
      <c r="F52" s="331">
        <v>1.8400000000000001</v>
      </c>
      <c r="G52" s="42"/>
      <c r="H52" s="48"/>
    </row>
    <row r="53" s="2" customFormat="1" ht="16.8" customHeight="1">
      <c r="A53" s="42"/>
      <c r="B53" s="48"/>
      <c r="C53" s="330" t="s">
        <v>18</v>
      </c>
      <c r="D53" s="330" t="s">
        <v>244</v>
      </c>
      <c r="E53" s="21" t="s">
        <v>18</v>
      </c>
      <c r="F53" s="331">
        <v>230.87000000000001</v>
      </c>
      <c r="G53" s="42"/>
      <c r="H53" s="48"/>
    </row>
    <row r="54" s="2" customFormat="1" ht="16.8" customHeight="1">
      <c r="A54" s="42"/>
      <c r="B54" s="48"/>
      <c r="C54" s="332" t="s">
        <v>4704</v>
      </c>
      <c r="D54" s="42"/>
      <c r="E54" s="42"/>
      <c r="F54" s="42"/>
      <c r="G54" s="42"/>
      <c r="H54" s="48"/>
    </row>
    <row r="55" s="2" customFormat="1" ht="16.8" customHeight="1">
      <c r="A55" s="42"/>
      <c r="B55" s="48"/>
      <c r="C55" s="330" t="s">
        <v>500</v>
      </c>
      <c r="D55" s="330" t="s">
        <v>4705</v>
      </c>
      <c r="E55" s="21" t="s">
        <v>129</v>
      </c>
      <c r="F55" s="331">
        <v>230.87000000000001</v>
      </c>
      <c r="G55" s="42"/>
      <c r="H55" s="48"/>
    </row>
    <row r="56" s="2" customFormat="1" ht="16.8" customHeight="1">
      <c r="A56" s="42"/>
      <c r="B56" s="48"/>
      <c r="C56" s="326" t="s">
        <v>131</v>
      </c>
      <c r="D56" s="327" t="s">
        <v>132</v>
      </c>
      <c r="E56" s="328" t="s">
        <v>129</v>
      </c>
      <c r="F56" s="329">
        <v>467.56</v>
      </c>
      <c r="G56" s="42"/>
      <c r="H56" s="48"/>
    </row>
    <row r="57" s="2" customFormat="1" ht="16.8" customHeight="1">
      <c r="A57" s="42"/>
      <c r="B57" s="48"/>
      <c r="C57" s="330" t="s">
        <v>18</v>
      </c>
      <c r="D57" s="330" t="s">
        <v>442</v>
      </c>
      <c r="E57" s="21" t="s">
        <v>18</v>
      </c>
      <c r="F57" s="331">
        <v>0</v>
      </c>
      <c r="G57" s="42"/>
      <c r="H57" s="48"/>
    </row>
    <row r="58" s="2" customFormat="1" ht="16.8" customHeight="1">
      <c r="A58" s="42"/>
      <c r="B58" s="48"/>
      <c r="C58" s="330" t="s">
        <v>18</v>
      </c>
      <c r="D58" s="330" t="s">
        <v>4706</v>
      </c>
      <c r="E58" s="21" t="s">
        <v>18</v>
      </c>
      <c r="F58" s="331">
        <v>60.100000000000001</v>
      </c>
      <c r="G58" s="42"/>
      <c r="H58" s="48"/>
    </row>
    <row r="59" s="2" customFormat="1" ht="16.8" customHeight="1">
      <c r="A59" s="42"/>
      <c r="B59" s="48"/>
      <c r="C59" s="330" t="s">
        <v>18</v>
      </c>
      <c r="D59" s="330" t="s">
        <v>1213</v>
      </c>
      <c r="E59" s="21" t="s">
        <v>18</v>
      </c>
      <c r="F59" s="331">
        <v>0</v>
      </c>
      <c r="G59" s="42"/>
      <c r="H59" s="48"/>
    </row>
    <row r="60" s="2" customFormat="1" ht="16.8" customHeight="1">
      <c r="A60" s="42"/>
      <c r="B60" s="48"/>
      <c r="C60" s="330" t="s">
        <v>18</v>
      </c>
      <c r="D60" s="330" t="s">
        <v>4707</v>
      </c>
      <c r="E60" s="21" t="s">
        <v>18</v>
      </c>
      <c r="F60" s="331">
        <v>11.23</v>
      </c>
      <c r="G60" s="42"/>
      <c r="H60" s="48"/>
    </row>
    <row r="61" s="2" customFormat="1" ht="16.8" customHeight="1">
      <c r="A61" s="42"/>
      <c r="B61" s="48"/>
      <c r="C61" s="330" t="s">
        <v>18</v>
      </c>
      <c r="D61" s="330" t="s">
        <v>4683</v>
      </c>
      <c r="E61" s="21" t="s">
        <v>18</v>
      </c>
      <c r="F61" s="331">
        <v>0</v>
      </c>
      <c r="G61" s="42"/>
      <c r="H61" s="48"/>
    </row>
    <row r="62" s="2" customFormat="1" ht="16.8" customHeight="1">
      <c r="A62" s="42"/>
      <c r="B62" s="48"/>
      <c r="C62" s="330" t="s">
        <v>18</v>
      </c>
      <c r="D62" s="330" t="s">
        <v>4708</v>
      </c>
      <c r="E62" s="21" t="s">
        <v>18</v>
      </c>
      <c r="F62" s="331">
        <v>2.6099999999999999</v>
      </c>
      <c r="G62" s="42"/>
      <c r="H62" s="48"/>
    </row>
    <row r="63" s="2" customFormat="1" ht="16.8" customHeight="1">
      <c r="A63" s="42"/>
      <c r="B63" s="48"/>
      <c r="C63" s="330" t="s">
        <v>18</v>
      </c>
      <c r="D63" s="330" t="s">
        <v>1129</v>
      </c>
      <c r="E63" s="21" t="s">
        <v>18</v>
      </c>
      <c r="F63" s="331">
        <v>0</v>
      </c>
      <c r="G63" s="42"/>
      <c r="H63" s="48"/>
    </row>
    <row r="64" s="2" customFormat="1" ht="16.8" customHeight="1">
      <c r="A64" s="42"/>
      <c r="B64" s="48"/>
      <c r="C64" s="330" t="s">
        <v>18</v>
      </c>
      <c r="D64" s="330" t="s">
        <v>4709</v>
      </c>
      <c r="E64" s="21" t="s">
        <v>18</v>
      </c>
      <c r="F64" s="331">
        <v>8.5199999999999996</v>
      </c>
      <c r="G64" s="42"/>
      <c r="H64" s="48"/>
    </row>
    <row r="65" s="2" customFormat="1" ht="16.8" customHeight="1">
      <c r="A65" s="42"/>
      <c r="B65" s="48"/>
      <c r="C65" s="330" t="s">
        <v>18</v>
      </c>
      <c r="D65" s="330" t="s">
        <v>1042</v>
      </c>
      <c r="E65" s="21" t="s">
        <v>18</v>
      </c>
      <c r="F65" s="331">
        <v>0</v>
      </c>
      <c r="G65" s="42"/>
      <c r="H65" s="48"/>
    </row>
    <row r="66" s="2" customFormat="1" ht="16.8" customHeight="1">
      <c r="A66" s="42"/>
      <c r="B66" s="48"/>
      <c r="C66" s="330" t="s">
        <v>18</v>
      </c>
      <c r="D66" s="330" t="s">
        <v>4710</v>
      </c>
      <c r="E66" s="21" t="s">
        <v>18</v>
      </c>
      <c r="F66" s="331">
        <v>9.9499999999999993</v>
      </c>
      <c r="G66" s="42"/>
      <c r="H66" s="48"/>
    </row>
    <row r="67" s="2" customFormat="1" ht="16.8" customHeight="1">
      <c r="A67" s="42"/>
      <c r="B67" s="48"/>
      <c r="C67" s="330" t="s">
        <v>18</v>
      </c>
      <c r="D67" s="330" t="s">
        <v>4711</v>
      </c>
      <c r="E67" s="21" t="s">
        <v>18</v>
      </c>
      <c r="F67" s="331">
        <v>0</v>
      </c>
      <c r="G67" s="42"/>
      <c r="H67" s="48"/>
    </row>
    <row r="68" s="2" customFormat="1" ht="16.8" customHeight="1">
      <c r="A68" s="42"/>
      <c r="B68" s="48"/>
      <c r="C68" s="330" t="s">
        <v>18</v>
      </c>
      <c r="D68" s="330" t="s">
        <v>4712</v>
      </c>
      <c r="E68" s="21" t="s">
        <v>18</v>
      </c>
      <c r="F68" s="331">
        <v>83.099999999999994</v>
      </c>
      <c r="G68" s="42"/>
      <c r="H68" s="48"/>
    </row>
    <row r="69" s="2" customFormat="1" ht="16.8" customHeight="1">
      <c r="A69" s="42"/>
      <c r="B69" s="48"/>
      <c r="C69" s="330" t="s">
        <v>18</v>
      </c>
      <c r="D69" s="330" t="s">
        <v>750</v>
      </c>
      <c r="E69" s="21" t="s">
        <v>18</v>
      </c>
      <c r="F69" s="331">
        <v>0</v>
      </c>
      <c r="G69" s="42"/>
      <c r="H69" s="48"/>
    </row>
    <row r="70" s="2" customFormat="1" ht="16.8" customHeight="1">
      <c r="A70" s="42"/>
      <c r="B70" s="48"/>
      <c r="C70" s="330" t="s">
        <v>18</v>
      </c>
      <c r="D70" s="330" t="s">
        <v>751</v>
      </c>
      <c r="E70" s="21" t="s">
        <v>18</v>
      </c>
      <c r="F70" s="331">
        <v>12.85</v>
      </c>
      <c r="G70" s="42"/>
      <c r="H70" s="48"/>
    </row>
    <row r="71" s="2" customFormat="1" ht="16.8" customHeight="1">
      <c r="A71" s="42"/>
      <c r="B71" s="48"/>
      <c r="C71" s="330" t="s">
        <v>18</v>
      </c>
      <c r="D71" s="330" t="s">
        <v>4713</v>
      </c>
      <c r="E71" s="21" t="s">
        <v>18</v>
      </c>
      <c r="F71" s="331">
        <v>0</v>
      </c>
      <c r="G71" s="42"/>
      <c r="H71" s="48"/>
    </row>
    <row r="72" s="2" customFormat="1" ht="16.8" customHeight="1">
      <c r="A72" s="42"/>
      <c r="B72" s="48"/>
      <c r="C72" s="330" t="s">
        <v>18</v>
      </c>
      <c r="D72" s="330" t="s">
        <v>4714</v>
      </c>
      <c r="E72" s="21" t="s">
        <v>18</v>
      </c>
      <c r="F72" s="331">
        <v>8.8699999999999992</v>
      </c>
      <c r="G72" s="42"/>
      <c r="H72" s="48"/>
    </row>
    <row r="73" s="2" customFormat="1" ht="16.8" customHeight="1">
      <c r="A73" s="42"/>
      <c r="B73" s="48"/>
      <c r="C73" s="330" t="s">
        <v>18</v>
      </c>
      <c r="D73" s="330" t="s">
        <v>476</v>
      </c>
      <c r="E73" s="21" t="s">
        <v>18</v>
      </c>
      <c r="F73" s="331">
        <v>0</v>
      </c>
      <c r="G73" s="42"/>
      <c r="H73" s="48"/>
    </row>
    <row r="74" s="2" customFormat="1" ht="16.8" customHeight="1">
      <c r="A74" s="42"/>
      <c r="B74" s="48"/>
      <c r="C74" s="330" t="s">
        <v>18</v>
      </c>
      <c r="D74" s="330" t="s">
        <v>4715</v>
      </c>
      <c r="E74" s="21" t="s">
        <v>18</v>
      </c>
      <c r="F74" s="331">
        <v>6.1100000000000003</v>
      </c>
      <c r="G74" s="42"/>
      <c r="H74" s="48"/>
    </row>
    <row r="75" s="2" customFormat="1" ht="16.8" customHeight="1">
      <c r="A75" s="42"/>
      <c r="B75" s="48"/>
      <c r="C75" s="330" t="s">
        <v>18</v>
      </c>
      <c r="D75" s="330" t="s">
        <v>4716</v>
      </c>
      <c r="E75" s="21" t="s">
        <v>18</v>
      </c>
      <c r="F75" s="331">
        <v>0</v>
      </c>
      <c r="G75" s="42"/>
      <c r="H75" s="48"/>
    </row>
    <row r="76" s="2" customFormat="1" ht="16.8" customHeight="1">
      <c r="A76" s="42"/>
      <c r="B76" s="48"/>
      <c r="C76" s="330" t="s">
        <v>18</v>
      </c>
      <c r="D76" s="330" t="s">
        <v>4717</v>
      </c>
      <c r="E76" s="21" t="s">
        <v>18</v>
      </c>
      <c r="F76" s="331">
        <v>8.9399999999999995</v>
      </c>
      <c r="G76" s="42"/>
      <c r="H76" s="48"/>
    </row>
    <row r="77" s="2" customFormat="1" ht="16.8" customHeight="1">
      <c r="A77" s="42"/>
      <c r="B77" s="48"/>
      <c r="C77" s="330" t="s">
        <v>18</v>
      </c>
      <c r="D77" s="330" t="s">
        <v>367</v>
      </c>
      <c r="E77" s="21" t="s">
        <v>18</v>
      </c>
      <c r="F77" s="331">
        <v>0</v>
      </c>
      <c r="G77" s="42"/>
      <c r="H77" s="48"/>
    </row>
    <row r="78" s="2" customFormat="1" ht="16.8" customHeight="1">
      <c r="A78" s="42"/>
      <c r="B78" s="48"/>
      <c r="C78" s="330" t="s">
        <v>18</v>
      </c>
      <c r="D78" s="330" t="s">
        <v>4718</v>
      </c>
      <c r="E78" s="21" t="s">
        <v>18</v>
      </c>
      <c r="F78" s="331">
        <v>14.529999999999999</v>
      </c>
      <c r="G78" s="42"/>
      <c r="H78" s="48"/>
    </row>
    <row r="79" s="2" customFormat="1" ht="16.8" customHeight="1">
      <c r="A79" s="42"/>
      <c r="B79" s="48"/>
      <c r="C79" s="330" t="s">
        <v>18</v>
      </c>
      <c r="D79" s="330" t="s">
        <v>480</v>
      </c>
      <c r="E79" s="21" t="s">
        <v>18</v>
      </c>
      <c r="F79" s="331">
        <v>0</v>
      </c>
      <c r="G79" s="42"/>
      <c r="H79" s="48"/>
    </row>
    <row r="80" s="2" customFormat="1" ht="16.8" customHeight="1">
      <c r="A80" s="42"/>
      <c r="B80" s="48"/>
      <c r="C80" s="330" t="s">
        <v>18</v>
      </c>
      <c r="D80" s="330" t="s">
        <v>4719</v>
      </c>
      <c r="E80" s="21" t="s">
        <v>18</v>
      </c>
      <c r="F80" s="331">
        <v>3.2200000000000002</v>
      </c>
      <c r="G80" s="42"/>
      <c r="H80" s="48"/>
    </row>
    <row r="81" s="2" customFormat="1" ht="16.8" customHeight="1">
      <c r="A81" s="42"/>
      <c r="B81" s="48"/>
      <c r="C81" s="330" t="s">
        <v>18</v>
      </c>
      <c r="D81" s="330" t="s">
        <v>223</v>
      </c>
      <c r="E81" s="21" t="s">
        <v>18</v>
      </c>
      <c r="F81" s="331">
        <v>0</v>
      </c>
      <c r="G81" s="42"/>
      <c r="H81" s="48"/>
    </row>
    <row r="82" s="2" customFormat="1" ht="16.8" customHeight="1">
      <c r="A82" s="42"/>
      <c r="B82" s="48"/>
      <c r="C82" s="330" t="s">
        <v>18</v>
      </c>
      <c r="D82" s="330" t="s">
        <v>4720</v>
      </c>
      <c r="E82" s="21" t="s">
        <v>18</v>
      </c>
      <c r="F82" s="331">
        <v>11.35</v>
      </c>
      <c r="G82" s="42"/>
      <c r="H82" s="48"/>
    </row>
    <row r="83" s="2" customFormat="1" ht="16.8" customHeight="1">
      <c r="A83" s="42"/>
      <c r="B83" s="48"/>
      <c r="C83" s="330" t="s">
        <v>18</v>
      </c>
      <c r="D83" s="330" t="s">
        <v>225</v>
      </c>
      <c r="E83" s="21" t="s">
        <v>18</v>
      </c>
      <c r="F83" s="331">
        <v>0</v>
      </c>
      <c r="G83" s="42"/>
      <c r="H83" s="48"/>
    </row>
    <row r="84" s="2" customFormat="1" ht="16.8" customHeight="1">
      <c r="A84" s="42"/>
      <c r="B84" s="48"/>
      <c r="C84" s="330" t="s">
        <v>18</v>
      </c>
      <c r="D84" s="330" t="s">
        <v>4721</v>
      </c>
      <c r="E84" s="21" t="s">
        <v>18</v>
      </c>
      <c r="F84" s="331">
        <v>10.51</v>
      </c>
      <c r="G84" s="42"/>
      <c r="H84" s="48"/>
    </row>
    <row r="85" s="2" customFormat="1" ht="16.8" customHeight="1">
      <c r="A85" s="42"/>
      <c r="B85" s="48"/>
      <c r="C85" s="330" t="s">
        <v>18</v>
      </c>
      <c r="D85" s="330" t="s">
        <v>780</v>
      </c>
      <c r="E85" s="21" t="s">
        <v>18</v>
      </c>
      <c r="F85" s="331">
        <v>0</v>
      </c>
      <c r="G85" s="42"/>
      <c r="H85" s="48"/>
    </row>
    <row r="86" s="2" customFormat="1" ht="16.8" customHeight="1">
      <c r="A86" s="42"/>
      <c r="B86" s="48"/>
      <c r="C86" s="330" t="s">
        <v>18</v>
      </c>
      <c r="D86" s="330" t="s">
        <v>794</v>
      </c>
      <c r="E86" s="21" t="s">
        <v>18</v>
      </c>
      <c r="F86" s="331">
        <v>5.8799999999999999</v>
      </c>
      <c r="G86" s="42"/>
      <c r="H86" s="48"/>
    </row>
    <row r="87" s="2" customFormat="1" ht="16.8" customHeight="1">
      <c r="A87" s="42"/>
      <c r="B87" s="48"/>
      <c r="C87" s="330" t="s">
        <v>18</v>
      </c>
      <c r="D87" s="330" t="s">
        <v>484</v>
      </c>
      <c r="E87" s="21" t="s">
        <v>18</v>
      </c>
      <c r="F87" s="331">
        <v>0</v>
      </c>
      <c r="G87" s="42"/>
      <c r="H87" s="48"/>
    </row>
    <row r="88" s="2" customFormat="1" ht="16.8" customHeight="1">
      <c r="A88" s="42"/>
      <c r="B88" s="48"/>
      <c r="C88" s="330" t="s">
        <v>18</v>
      </c>
      <c r="D88" s="330" t="s">
        <v>4722</v>
      </c>
      <c r="E88" s="21" t="s">
        <v>18</v>
      </c>
      <c r="F88" s="331">
        <v>1.3999999999999999</v>
      </c>
      <c r="G88" s="42"/>
      <c r="H88" s="48"/>
    </row>
    <row r="89" s="2" customFormat="1" ht="16.8" customHeight="1">
      <c r="A89" s="42"/>
      <c r="B89" s="48"/>
      <c r="C89" s="330" t="s">
        <v>18</v>
      </c>
      <c r="D89" s="330" t="s">
        <v>462</v>
      </c>
      <c r="E89" s="21" t="s">
        <v>18</v>
      </c>
      <c r="F89" s="331">
        <v>0</v>
      </c>
      <c r="G89" s="42"/>
      <c r="H89" s="48"/>
    </row>
    <row r="90" s="2" customFormat="1" ht="16.8" customHeight="1">
      <c r="A90" s="42"/>
      <c r="B90" s="48"/>
      <c r="C90" s="330" t="s">
        <v>18</v>
      </c>
      <c r="D90" s="330" t="s">
        <v>4723</v>
      </c>
      <c r="E90" s="21" t="s">
        <v>18</v>
      </c>
      <c r="F90" s="331">
        <v>8.5899999999999999</v>
      </c>
      <c r="G90" s="42"/>
      <c r="H90" s="48"/>
    </row>
    <row r="91" s="2" customFormat="1" ht="16.8" customHeight="1">
      <c r="A91" s="42"/>
      <c r="B91" s="48"/>
      <c r="C91" s="330" t="s">
        <v>18</v>
      </c>
      <c r="D91" s="330" t="s">
        <v>487</v>
      </c>
      <c r="E91" s="21" t="s">
        <v>18</v>
      </c>
      <c r="F91" s="331">
        <v>0</v>
      </c>
      <c r="G91" s="42"/>
      <c r="H91" s="48"/>
    </row>
    <row r="92" s="2" customFormat="1" ht="16.8" customHeight="1">
      <c r="A92" s="42"/>
      <c r="B92" s="48"/>
      <c r="C92" s="330" t="s">
        <v>18</v>
      </c>
      <c r="D92" s="330" t="s">
        <v>4724</v>
      </c>
      <c r="E92" s="21" t="s">
        <v>18</v>
      </c>
      <c r="F92" s="331">
        <v>25.440000000000001</v>
      </c>
      <c r="G92" s="42"/>
      <c r="H92" s="48"/>
    </row>
    <row r="93" s="2" customFormat="1" ht="16.8" customHeight="1">
      <c r="A93" s="42"/>
      <c r="B93" s="48"/>
      <c r="C93" s="330" t="s">
        <v>18</v>
      </c>
      <c r="D93" s="330" t="s">
        <v>464</v>
      </c>
      <c r="E93" s="21" t="s">
        <v>18</v>
      </c>
      <c r="F93" s="331">
        <v>0</v>
      </c>
      <c r="G93" s="42"/>
      <c r="H93" s="48"/>
    </row>
    <row r="94" s="2" customFormat="1" ht="16.8" customHeight="1">
      <c r="A94" s="42"/>
      <c r="B94" s="48"/>
      <c r="C94" s="330" t="s">
        <v>18</v>
      </c>
      <c r="D94" s="330" t="s">
        <v>4725</v>
      </c>
      <c r="E94" s="21" t="s">
        <v>18</v>
      </c>
      <c r="F94" s="331">
        <v>14.449999999999999</v>
      </c>
      <c r="G94" s="42"/>
      <c r="H94" s="48"/>
    </row>
    <row r="95" s="2" customFormat="1" ht="16.8" customHeight="1">
      <c r="A95" s="42"/>
      <c r="B95" s="48"/>
      <c r="C95" s="330" t="s">
        <v>18</v>
      </c>
      <c r="D95" s="330" t="s">
        <v>863</v>
      </c>
      <c r="E95" s="21" t="s">
        <v>18</v>
      </c>
      <c r="F95" s="331">
        <v>0</v>
      </c>
      <c r="G95" s="42"/>
      <c r="H95" s="48"/>
    </row>
    <row r="96" s="2" customFormat="1" ht="16.8" customHeight="1">
      <c r="A96" s="42"/>
      <c r="B96" s="48"/>
      <c r="C96" s="330" t="s">
        <v>18</v>
      </c>
      <c r="D96" s="330" t="s">
        <v>4726</v>
      </c>
      <c r="E96" s="21" t="s">
        <v>18</v>
      </c>
      <c r="F96" s="331">
        <v>29.059999999999999</v>
      </c>
      <c r="G96" s="42"/>
      <c r="H96" s="48"/>
    </row>
    <row r="97" s="2" customFormat="1" ht="16.8" customHeight="1">
      <c r="A97" s="42"/>
      <c r="B97" s="48"/>
      <c r="C97" s="330" t="s">
        <v>18</v>
      </c>
      <c r="D97" s="330" t="s">
        <v>865</v>
      </c>
      <c r="E97" s="21" t="s">
        <v>18</v>
      </c>
      <c r="F97" s="331">
        <v>0</v>
      </c>
      <c r="G97" s="42"/>
      <c r="H97" s="48"/>
    </row>
    <row r="98" s="2" customFormat="1" ht="16.8" customHeight="1">
      <c r="A98" s="42"/>
      <c r="B98" s="48"/>
      <c r="C98" s="330" t="s">
        <v>18</v>
      </c>
      <c r="D98" s="330" t="s">
        <v>4727</v>
      </c>
      <c r="E98" s="21" t="s">
        <v>18</v>
      </c>
      <c r="F98" s="331">
        <v>27.030000000000001</v>
      </c>
      <c r="G98" s="42"/>
      <c r="H98" s="48"/>
    </row>
    <row r="99" s="2" customFormat="1" ht="16.8" customHeight="1">
      <c r="A99" s="42"/>
      <c r="B99" s="48"/>
      <c r="C99" s="330" t="s">
        <v>18</v>
      </c>
      <c r="D99" s="330" t="s">
        <v>490</v>
      </c>
      <c r="E99" s="21" t="s">
        <v>18</v>
      </c>
      <c r="F99" s="331">
        <v>0</v>
      </c>
      <c r="G99" s="42"/>
      <c r="H99" s="48"/>
    </row>
    <row r="100" s="2" customFormat="1" ht="16.8" customHeight="1">
      <c r="A100" s="42"/>
      <c r="B100" s="48"/>
      <c r="C100" s="330" t="s">
        <v>18</v>
      </c>
      <c r="D100" s="330" t="s">
        <v>4728</v>
      </c>
      <c r="E100" s="21" t="s">
        <v>18</v>
      </c>
      <c r="F100" s="331">
        <v>27.809999999999999</v>
      </c>
      <c r="G100" s="42"/>
      <c r="H100" s="48"/>
    </row>
    <row r="101" s="2" customFormat="1" ht="16.8" customHeight="1">
      <c r="A101" s="42"/>
      <c r="B101" s="48"/>
      <c r="C101" s="330" t="s">
        <v>18</v>
      </c>
      <c r="D101" s="330" t="s">
        <v>493</v>
      </c>
      <c r="E101" s="21" t="s">
        <v>18</v>
      </c>
      <c r="F101" s="331">
        <v>0</v>
      </c>
      <c r="G101" s="42"/>
      <c r="H101" s="48"/>
    </row>
    <row r="102" s="2" customFormat="1" ht="16.8" customHeight="1">
      <c r="A102" s="42"/>
      <c r="B102" s="48"/>
      <c r="C102" s="330" t="s">
        <v>18</v>
      </c>
      <c r="D102" s="330" t="s">
        <v>4729</v>
      </c>
      <c r="E102" s="21" t="s">
        <v>18</v>
      </c>
      <c r="F102" s="331">
        <v>47.770000000000003</v>
      </c>
      <c r="G102" s="42"/>
      <c r="H102" s="48"/>
    </row>
    <row r="103" s="2" customFormat="1" ht="16.8" customHeight="1">
      <c r="A103" s="42"/>
      <c r="B103" s="48"/>
      <c r="C103" s="330" t="s">
        <v>18</v>
      </c>
      <c r="D103" s="330" t="s">
        <v>495</v>
      </c>
      <c r="E103" s="21" t="s">
        <v>18</v>
      </c>
      <c r="F103" s="331">
        <v>0</v>
      </c>
      <c r="G103" s="42"/>
      <c r="H103" s="48"/>
    </row>
    <row r="104" s="2" customFormat="1" ht="16.8" customHeight="1">
      <c r="A104" s="42"/>
      <c r="B104" s="48"/>
      <c r="C104" s="330" t="s">
        <v>18</v>
      </c>
      <c r="D104" s="330" t="s">
        <v>4730</v>
      </c>
      <c r="E104" s="21" t="s">
        <v>18</v>
      </c>
      <c r="F104" s="331">
        <v>28.239999999999998</v>
      </c>
      <c r="G104" s="42"/>
      <c r="H104" s="48"/>
    </row>
    <row r="105" s="2" customFormat="1" ht="16.8" customHeight="1">
      <c r="A105" s="42"/>
      <c r="B105" s="48"/>
      <c r="C105" s="330" t="s">
        <v>18</v>
      </c>
      <c r="D105" s="330" t="s">
        <v>244</v>
      </c>
      <c r="E105" s="21" t="s">
        <v>18</v>
      </c>
      <c r="F105" s="331">
        <v>467.56</v>
      </c>
      <c r="G105" s="42"/>
      <c r="H105" s="48"/>
    </row>
    <row r="106" s="2" customFormat="1" ht="16.8" customHeight="1">
      <c r="A106" s="42"/>
      <c r="B106" s="48"/>
      <c r="C106" s="332" t="s">
        <v>4704</v>
      </c>
      <c r="D106" s="42"/>
      <c r="E106" s="42"/>
      <c r="F106" s="42"/>
      <c r="G106" s="42"/>
      <c r="H106" s="48"/>
    </row>
    <row r="107" s="2" customFormat="1" ht="16.8" customHeight="1">
      <c r="A107" s="42"/>
      <c r="B107" s="48"/>
      <c r="C107" s="330" t="s">
        <v>615</v>
      </c>
      <c r="D107" s="330" t="s">
        <v>4731</v>
      </c>
      <c r="E107" s="21" t="s">
        <v>129</v>
      </c>
      <c r="F107" s="331">
        <v>333.75999999999999</v>
      </c>
      <c r="G107" s="42"/>
      <c r="H107" s="48"/>
    </row>
    <row r="108" s="2" customFormat="1" ht="16.8" customHeight="1">
      <c r="A108" s="42"/>
      <c r="B108" s="48"/>
      <c r="C108" s="330" t="s">
        <v>249</v>
      </c>
      <c r="D108" s="330" t="s">
        <v>4732</v>
      </c>
      <c r="E108" s="21" t="s">
        <v>129</v>
      </c>
      <c r="F108" s="331">
        <v>467.56</v>
      </c>
      <c r="G108" s="42"/>
      <c r="H108" s="48"/>
    </row>
    <row r="109" s="2" customFormat="1" ht="16.8" customHeight="1">
      <c r="A109" s="42"/>
      <c r="B109" s="48"/>
      <c r="C109" s="330" t="s">
        <v>281</v>
      </c>
      <c r="D109" s="330" t="s">
        <v>4733</v>
      </c>
      <c r="E109" s="21" t="s">
        <v>161</v>
      </c>
      <c r="F109" s="331">
        <v>27.57</v>
      </c>
      <c r="G109" s="42"/>
      <c r="H109" s="48"/>
    </row>
    <row r="110" s="2" customFormat="1" ht="16.8" customHeight="1">
      <c r="A110" s="42"/>
      <c r="B110" s="48"/>
      <c r="C110" s="330" t="s">
        <v>288</v>
      </c>
      <c r="D110" s="330" t="s">
        <v>289</v>
      </c>
      <c r="E110" s="21" t="s">
        <v>161</v>
      </c>
      <c r="F110" s="331">
        <v>27.57</v>
      </c>
      <c r="G110" s="42"/>
      <c r="H110" s="48"/>
    </row>
    <row r="111" s="2" customFormat="1" ht="16.8" customHeight="1">
      <c r="A111" s="42"/>
      <c r="B111" s="48"/>
      <c r="C111" s="330" t="s">
        <v>432</v>
      </c>
      <c r="D111" s="330" t="s">
        <v>4734</v>
      </c>
      <c r="E111" s="21" t="s">
        <v>129</v>
      </c>
      <c r="F111" s="331">
        <v>467.56</v>
      </c>
      <c r="G111" s="42"/>
      <c r="H111" s="48"/>
    </row>
    <row r="112" s="2" customFormat="1" ht="16.8" customHeight="1">
      <c r="A112" s="42"/>
      <c r="B112" s="48"/>
      <c r="C112" s="326" t="s">
        <v>135</v>
      </c>
      <c r="D112" s="327" t="s">
        <v>136</v>
      </c>
      <c r="E112" s="328" t="s">
        <v>129</v>
      </c>
      <c r="F112" s="329">
        <v>242</v>
      </c>
      <c r="G112" s="42"/>
      <c r="H112" s="48"/>
    </row>
    <row r="113" s="2" customFormat="1" ht="16.8" customHeight="1">
      <c r="A113" s="42"/>
      <c r="B113" s="48"/>
      <c r="C113" s="330" t="s">
        <v>18</v>
      </c>
      <c r="D113" s="330" t="s">
        <v>4735</v>
      </c>
      <c r="E113" s="21" t="s">
        <v>18</v>
      </c>
      <c r="F113" s="331">
        <v>0</v>
      </c>
      <c r="G113" s="42"/>
      <c r="H113" s="48"/>
    </row>
    <row r="114" s="2" customFormat="1" ht="16.8" customHeight="1">
      <c r="A114" s="42"/>
      <c r="B114" s="48"/>
      <c r="C114" s="330" t="s">
        <v>18</v>
      </c>
      <c r="D114" s="330" t="s">
        <v>4706</v>
      </c>
      <c r="E114" s="21" t="s">
        <v>18</v>
      </c>
      <c r="F114" s="331">
        <v>60.100000000000001</v>
      </c>
      <c r="G114" s="42"/>
      <c r="H114" s="48"/>
    </row>
    <row r="115" s="2" customFormat="1" ht="16.8" customHeight="1">
      <c r="A115" s="42"/>
      <c r="B115" s="48"/>
      <c r="C115" s="330" t="s">
        <v>18</v>
      </c>
      <c r="D115" s="330" t="s">
        <v>4736</v>
      </c>
      <c r="E115" s="21" t="s">
        <v>18</v>
      </c>
      <c r="F115" s="331">
        <v>0</v>
      </c>
      <c r="G115" s="42"/>
      <c r="H115" s="48"/>
    </row>
    <row r="116" s="2" customFormat="1" ht="16.8" customHeight="1">
      <c r="A116" s="42"/>
      <c r="B116" s="48"/>
      <c r="C116" s="330" t="s">
        <v>18</v>
      </c>
      <c r="D116" s="330" t="s">
        <v>4707</v>
      </c>
      <c r="E116" s="21" t="s">
        <v>18</v>
      </c>
      <c r="F116" s="331">
        <v>11.23</v>
      </c>
      <c r="G116" s="42"/>
      <c r="H116" s="48"/>
    </row>
    <row r="117" s="2" customFormat="1" ht="16.8" customHeight="1">
      <c r="A117" s="42"/>
      <c r="B117" s="48"/>
      <c r="C117" s="330" t="s">
        <v>18</v>
      </c>
      <c r="D117" s="330" t="s">
        <v>4737</v>
      </c>
      <c r="E117" s="21" t="s">
        <v>18</v>
      </c>
      <c r="F117" s="331">
        <v>0</v>
      </c>
      <c r="G117" s="42"/>
      <c r="H117" s="48"/>
    </row>
    <row r="118" s="2" customFormat="1" ht="16.8" customHeight="1">
      <c r="A118" s="42"/>
      <c r="B118" s="48"/>
      <c r="C118" s="330" t="s">
        <v>18</v>
      </c>
      <c r="D118" s="330" t="s">
        <v>4708</v>
      </c>
      <c r="E118" s="21" t="s">
        <v>18</v>
      </c>
      <c r="F118" s="331">
        <v>2.6099999999999999</v>
      </c>
      <c r="G118" s="42"/>
      <c r="H118" s="48"/>
    </row>
    <row r="119" s="2" customFormat="1" ht="16.8" customHeight="1">
      <c r="A119" s="42"/>
      <c r="B119" s="48"/>
      <c r="C119" s="330" t="s">
        <v>18</v>
      </c>
      <c r="D119" s="330" t="s">
        <v>4738</v>
      </c>
      <c r="E119" s="21" t="s">
        <v>18</v>
      </c>
      <c r="F119" s="331">
        <v>0</v>
      </c>
      <c r="G119" s="42"/>
      <c r="H119" s="48"/>
    </row>
    <row r="120" s="2" customFormat="1" ht="16.8" customHeight="1">
      <c r="A120" s="42"/>
      <c r="B120" s="48"/>
      <c r="C120" s="330" t="s">
        <v>18</v>
      </c>
      <c r="D120" s="330" t="s">
        <v>4709</v>
      </c>
      <c r="E120" s="21" t="s">
        <v>18</v>
      </c>
      <c r="F120" s="331">
        <v>8.5199999999999996</v>
      </c>
      <c r="G120" s="42"/>
      <c r="H120" s="48"/>
    </row>
    <row r="121" s="2" customFormat="1" ht="16.8" customHeight="1">
      <c r="A121" s="42"/>
      <c r="B121" s="48"/>
      <c r="C121" s="330" t="s">
        <v>18</v>
      </c>
      <c r="D121" s="330" t="s">
        <v>4739</v>
      </c>
      <c r="E121" s="21" t="s">
        <v>18</v>
      </c>
      <c r="F121" s="331">
        <v>0</v>
      </c>
      <c r="G121" s="42"/>
      <c r="H121" s="48"/>
    </row>
    <row r="122" s="2" customFormat="1" ht="16.8" customHeight="1">
      <c r="A122" s="42"/>
      <c r="B122" s="48"/>
      <c r="C122" s="330" t="s">
        <v>18</v>
      </c>
      <c r="D122" s="330" t="s">
        <v>4740</v>
      </c>
      <c r="E122" s="21" t="s">
        <v>18</v>
      </c>
      <c r="F122" s="331">
        <v>81.099999999999994</v>
      </c>
      <c r="G122" s="42"/>
      <c r="H122" s="48"/>
    </row>
    <row r="123" s="2" customFormat="1" ht="16.8" customHeight="1">
      <c r="A123" s="42"/>
      <c r="B123" s="48"/>
      <c r="C123" s="330" t="s">
        <v>18</v>
      </c>
      <c r="D123" s="330" t="s">
        <v>4741</v>
      </c>
      <c r="E123" s="21" t="s">
        <v>18</v>
      </c>
      <c r="F123" s="331">
        <v>0</v>
      </c>
      <c r="G123" s="42"/>
      <c r="H123" s="48"/>
    </row>
    <row r="124" s="2" customFormat="1" ht="16.8" customHeight="1">
      <c r="A124" s="42"/>
      <c r="B124" s="48"/>
      <c r="C124" s="330" t="s">
        <v>18</v>
      </c>
      <c r="D124" s="330" t="s">
        <v>4715</v>
      </c>
      <c r="E124" s="21" t="s">
        <v>18</v>
      </c>
      <c r="F124" s="331">
        <v>6.1100000000000003</v>
      </c>
      <c r="G124" s="42"/>
      <c r="H124" s="48"/>
    </row>
    <row r="125" s="2" customFormat="1" ht="16.8" customHeight="1">
      <c r="A125" s="42"/>
      <c r="B125" s="48"/>
      <c r="C125" s="330" t="s">
        <v>18</v>
      </c>
      <c r="D125" s="330" t="s">
        <v>4742</v>
      </c>
      <c r="E125" s="21" t="s">
        <v>18</v>
      </c>
      <c r="F125" s="331">
        <v>0</v>
      </c>
      <c r="G125" s="42"/>
      <c r="H125" s="48"/>
    </row>
    <row r="126" s="2" customFormat="1" ht="16.8" customHeight="1">
      <c r="A126" s="42"/>
      <c r="B126" s="48"/>
      <c r="C126" s="330" t="s">
        <v>18</v>
      </c>
      <c r="D126" s="330" t="s">
        <v>4718</v>
      </c>
      <c r="E126" s="21" t="s">
        <v>18</v>
      </c>
      <c r="F126" s="331">
        <v>14.529999999999999</v>
      </c>
      <c r="G126" s="42"/>
      <c r="H126" s="48"/>
    </row>
    <row r="127" s="2" customFormat="1" ht="16.8" customHeight="1">
      <c r="A127" s="42"/>
      <c r="B127" s="48"/>
      <c r="C127" s="330" t="s">
        <v>18</v>
      </c>
      <c r="D127" s="330" t="s">
        <v>4743</v>
      </c>
      <c r="E127" s="21" t="s">
        <v>18</v>
      </c>
      <c r="F127" s="331">
        <v>0</v>
      </c>
      <c r="G127" s="42"/>
      <c r="H127" s="48"/>
    </row>
    <row r="128" s="2" customFormat="1" ht="16.8" customHeight="1">
      <c r="A128" s="42"/>
      <c r="B128" s="48"/>
      <c r="C128" s="330" t="s">
        <v>18</v>
      </c>
      <c r="D128" s="330" t="s">
        <v>4719</v>
      </c>
      <c r="E128" s="21" t="s">
        <v>18</v>
      </c>
      <c r="F128" s="331">
        <v>3.2200000000000002</v>
      </c>
      <c r="G128" s="42"/>
      <c r="H128" s="48"/>
    </row>
    <row r="129" s="2" customFormat="1" ht="16.8" customHeight="1">
      <c r="A129" s="42"/>
      <c r="B129" s="48"/>
      <c r="C129" s="330" t="s">
        <v>18</v>
      </c>
      <c r="D129" s="330" t="s">
        <v>4744</v>
      </c>
      <c r="E129" s="21" t="s">
        <v>18</v>
      </c>
      <c r="F129" s="331">
        <v>0</v>
      </c>
      <c r="G129" s="42"/>
      <c r="H129" s="48"/>
    </row>
    <row r="130" s="2" customFormat="1" ht="16.8" customHeight="1">
      <c r="A130" s="42"/>
      <c r="B130" s="48"/>
      <c r="C130" s="330" t="s">
        <v>18</v>
      </c>
      <c r="D130" s="330" t="s">
        <v>4720</v>
      </c>
      <c r="E130" s="21" t="s">
        <v>18</v>
      </c>
      <c r="F130" s="331">
        <v>11.35</v>
      </c>
      <c r="G130" s="42"/>
      <c r="H130" s="48"/>
    </row>
    <row r="131" s="2" customFormat="1" ht="16.8" customHeight="1">
      <c r="A131" s="42"/>
      <c r="B131" s="48"/>
      <c r="C131" s="330" t="s">
        <v>18</v>
      </c>
      <c r="D131" s="330" t="s">
        <v>4745</v>
      </c>
      <c r="E131" s="21" t="s">
        <v>18</v>
      </c>
      <c r="F131" s="331">
        <v>0</v>
      </c>
      <c r="G131" s="42"/>
      <c r="H131" s="48"/>
    </row>
    <row r="132" s="2" customFormat="1" ht="16.8" customHeight="1">
      <c r="A132" s="42"/>
      <c r="B132" s="48"/>
      <c r="C132" s="330" t="s">
        <v>18</v>
      </c>
      <c r="D132" s="330" t="s">
        <v>4721</v>
      </c>
      <c r="E132" s="21" t="s">
        <v>18</v>
      </c>
      <c r="F132" s="331">
        <v>10.51</v>
      </c>
      <c r="G132" s="42"/>
      <c r="H132" s="48"/>
    </row>
    <row r="133" s="2" customFormat="1" ht="16.8" customHeight="1">
      <c r="A133" s="42"/>
      <c r="B133" s="48"/>
      <c r="C133" s="330" t="s">
        <v>18</v>
      </c>
      <c r="D133" s="330" t="s">
        <v>4746</v>
      </c>
      <c r="E133" s="21" t="s">
        <v>18</v>
      </c>
      <c r="F133" s="331">
        <v>0</v>
      </c>
      <c r="G133" s="42"/>
      <c r="H133" s="48"/>
    </row>
    <row r="134" s="2" customFormat="1" ht="16.8" customHeight="1">
      <c r="A134" s="42"/>
      <c r="B134" s="48"/>
      <c r="C134" s="330" t="s">
        <v>18</v>
      </c>
      <c r="D134" s="330" t="s">
        <v>794</v>
      </c>
      <c r="E134" s="21" t="s">
        <v>18</v>
      </c>
      <c r="F134" s="331">
        <v>5.8799999999999999</v>
      </c>
      <c r="G134" s="42"/>
      <c r="H134" s="48"/>
    </row>
    <row r="135" s="2" customFormat="1" ht="16.8" customHeight="1">
      <c r="A135" s="42"/>
      <c r="B135" s="48"/>
      <c r="C135" s="330" t="s">
        <v>18</v>
      </c>
      <c r="D135" s="330" t="s">
        <v>4747</v>
      </c>
      <c r="E135" s="21" t="s">
        <v>18</v>
      </c>
      <c r="F135" s="331">
        <v>0</v>
      </c>
      <c r="G135" s="42"/>
      <c r="H135" s="48"/>
    </row>
    <row r="136" s="2" customFormat="1" ht="16.8" customHeight="1">
      <c r="A136" s="42"/>
      <c r="B136" s="48"/>
      <c r="C136" s="330" t="s">
        <v>18</v>
      </c>
      <c r="D136" s="330" t="s">
        <v>4722</v>
      </c>
      <c r="E136" s="21" t="s">
        <v>18</v>
      </c>
      <c r="F136" s="331">
        <v>1.3999999999999999</v>
      </c>
      <c r="G136" s="42"/>
      <c r="H136" s="48"/>
    </row>
    <row r="137" s="2" customFormat="1" ht="16.8" customHeight="1">
      <c r="A137" s="42"/>
      <c r="B137" s="48"/>
      <c r="C137" s="330" t="s">
        <v>18</v>
      </c>
      <c r="D137" s="330" t="s">
        <v>4748</v>
      </c>
      <c r="E137" s="21" t="s">
        <v>18</v>
      </c>
      <c r="F137" s="331">
        <v>0</v>
      </c>
      <c r="G137" s="42"/>
      <c r="H137" s="48"/>
    </row>
    <row r="138" s="2" customFormat="1" ht="16.8" customHeight="1">
      <c r="A138" s="42"/>
      <c r="B138" s="48"/>
      <c r="C138" s="330" t="s">
        <v>18</v>
      </c>
      <c r="D138" s="330" t="s">
        <v>4724</v>
      </c>
      <c r="E138" s="21" t="s">
        <v>18</v>
      </c>
      <c r="F138" s="331">
        <v>25.440000000000001</v>
      </c>
      <c r="G138" s="42"/>
      <c r="H138" s="48"/>
    </row>
    <row r="139" s="2" customFormat="1" ht="16.8" customHeight="1">
      <c r="A139" s="42"/>
      <c r="B139" s="48"/>
      <c r="C139" s="330" t="s">
        <v>18</v>
      </c>
      <c r="D139" s="330" t="s">
        <v>244</v>
      </c>
      <c r="E139" s="21" t="s">
        <v>18</v>
      </c>
      <c r="F139" s="331">
        <v>242</v>
      </c>
      <c r="G139" s="42"/>
      <c r="H139" s="48"/>
    </row>
    <row r="140" s="2" customFormat="1" ht="16.8" customHeight="1">
      <c r="A140" s="42"/>
      <c r="B140" s="48"/>
      <c r="C140" s="332" t="s">
        <v>4704</v>
      </c>
      <c r="D140" s="42"/>
      <c r="E140" s="42"/>
      <c r="F140" s="42"/>
      <c r="G140" s="42"/>
      <c r="H140" s="48"/>
    </row>
    <row r="141" s="2" customFormat="1" ht="16.8" customHeight="1">
      <c r="A141" s="42"/>
      <c r="B141" s="48"/>
      <c r="C141" s="330" t="s">
        <v>310</v>
      </c>
      <c r="D141" s="330" t="s">
        <v>4749</v>
      </c>
      <c r="E141" s="21" t="s">
        <v>129</v>
      </c>
      <c r="F141" s="331">
        <v>242</v>
      </c>
      <c r="G141" s="42"/>
      <c r="H141" s="48"/>
    </row>
    <row r="142" s="2" customFormat="1" ht="16.8" customHeight="1">
      <c r="A142" s="42"/>
      <c r="B142" s="48"/>
      <c r="C142" s="326" t="s">
        <v>138</v>
      </c>
      <c r="D142" s="327" t="s">
        <v>139</v>
      </c>
      <c r="E142" s="328" t="s">
        <v>129</v>
      </c>
      <c r="F142" s="329">
        <v>214.97</v>
      </c>
      <c r="G142" s="42"/>
      <c r="H142" s="48"/>
    </row>
    <row r="143" s="2" customFormat="1" ht="16.8" customHeight="1">
      <c r="A143" s="42"/>
      <c r="B143" s="48"/>
      <c r="C143" s="330" t="s">
        <v>18</v>
      </c>
      <c r="D143" s="330" t="s">
        <v>1042</v>
      </c>
      <c r="E143" s="21" t="s">
        <v>18</v>
      </c>
      <c r="F143" s="331">
        <v>0</v>
      </c>
      <c r="G143" s="42"/>
      <c r="H143" s="48"/>
    </row>
    <row r="144" s="2" customFormat="1" ht="16.8" customHeight="1">
      <c r="A144" s="42"/>
      <c r="B144" s="48"/>
      <c r="C144" s="330" t="s">
        <v>18</v>
      </c>
      <c r="D144" s="330" t="s">
        <v>4710</v>
      </c>
      <c r="E144" s="21" t="s">
        <v>18</v>
      </c>
      <c r="F144" s="331">
        <v>9.9499999999999993</v>
      </c>
      <c r="G144" s="42"/>
      <c r="H144" s="48"/>
    </row>
    <row r="145" s="2" customFormat="1" ht="16.8" customHeight="1">
      <c r="A145" s="42"/>
      <c r="B145" s="48"/>
      <c r="C145" s="330" t="s">
        <v>18</v>
      </c>
      <c r="D145" s="330" t="s">
        <v>750</v>
      </c>
      <c r="E145" s="21" t="s">
        <v>18</v>
      </c>
      <c r="F145" s="331">
        <v>0</v>
      </c>
      <c r="G145" s="42"/>
      <c r="H145" s="48"/>
    </row>
    <row r="146" s="2" customFormat="1" ht="16.8" customHeight="1">
      <c r="A146" s="42"/>
      <c r="B146" s="48"/>
      <c r="C146" s="330" t="s">
        <v>18</v>
      </c>
      <c r="D146" s="330" t="s">
        <v>751</v>
      </c>
      <c r="E146" s="21" t="s">
        <v>18</v>
      </c>
      <c r="F146" s="331">
        <v>12.85</v>
      </c>
      <c r="G146" s="42"/>
      <c r="H146" s="48"/>
    </row>
    <row r="147" s="2" customFormat="1" ht="16.8" customHeight="1">
      <c r="A147" s="42"/>
      <c r="B147" s="48"/>
      <c r="C147" s="330" t="s">
        <v>18</v>
      </c>
      <c r="D147" s="330" t="s">
        <v>4713</v>
      </c>
      <c r="E147" s="21" t="s">
        <v>18</v>
      </c>
      <c r="F147" s="331">
        <v>0</v>
      </c>
      <c r="G147" s="42"/>
      <c r="H147" s="48"/>
    </row>
    <row r="148" s="2" customFormat="1" ht="16.8" customHeight="1">
      <c r="A148" s="42"/>
      <c r="B148" s="48"/>
      <c r="C148" s="330" t="s">
        <v>18</v>
      </c>
      <c r="D148" s="330" t="s">
        <v>4714</v>
      </c>
      <c r="E148" s="21" t="s">
        <v>18</v>
      </c>
      <c r="F148" s="331">
        <v>8.8699999999999992</v>
      </c>
      <c r="G148" s="42"/>
      <c r="H148" s="48"/>
    </row>
    <row r="149" s="2" customFormat="1" ht="16.8" customHeight="1">
      <c r="A149" s="42"/>
      <c r="B149" s="48"/>
      <c r="C149" s="330" t="s">
        <v>18</v>
      </c>
      <c r="D149" s="330" t="s">
        <v>4716</v>
      </c>
      <c r="E149" s="21" t="s">
        <v>18</v>
      </c>
      <c r="F149" s="331">
        <v>0</v>
      </c>
      <c r="G149" s="42"/>
      <c r="H149" s="48"/>
    </row>
    <row r="150" s="2" customFormat="1" ht="16.8" customHeight="1">
      <c r="A150" s="42"/>
      <c r="B150" s="48"/>
      <c r="C150" s="330" t="s">
        <v>18</v>
      </c>
      <c r="D150" s="330" t="s">
        <v>4717</v>
      </c>
      <c r="E150" s="21" t="s">
        <v>18</v>
      </c>
      <c r="F150" s="331">
        <v>8.9399999999999995</v>
      </c>
      <c r="G150" s="42"/>
      <c r="H150" s="48"/>
    </row>
    <row r="151" s="2" customFormat="1" ht="16.8" customHeight="1">
      <c r="A151" s="42"/>
      <c r="B151" s="48"/>
      <c r="C151" s="330" t="s">
        <v>18</v>
      </c>
      <c r="D151" s="330" t="s">
        <v>464</v>
      </c>
      <c r="E151" s="21" t="s">
        <v>18</v>
      </c>
      <c r="F151" s="331">
        <v>0</v>
      </c>
      <c r="G151" s="42"/>
      <c r="H151" s="48"/>
    </row>
    <row r="152" s="2" customFormat="1" ht="16.8" customHeight="1">
      <c r="A152" s="42"/>
      <c r="B152" s="48"/>
      <c r="C152" s="330" t="s">
        <v>18</v>
      </c>
      <c r="D152" s="330" t="s">
        <v>4725</v>
      </c>
      <c r="E152" s="21" t="s">
        <v>18</v>
      </c>
      <c r="F152" s="331">
        <v>14.449999999999999</v>
      </c>
      <c r="G152" s="42"/>
      <c r="H152" s="48"/>
    </row>
    <row r="153" s="2" customFormat="1" ht="16.8" customHeight="1">
      <c r="A153" s="42"/>
      <c r="B153" s="48"/>
      <c r="C153" s="330" t="s">
        <v>18</v>
      </c>
      <c r="D153" s="330" t="s">
        <v>863</v>
      </c>
      <c r="E153" s="21" t="s">
        <v>18</v>
      </c>
      <c r="F153" s="331">
        <v>0</v>
      </c>
      <c r="G153" s="42"/>
      <c r="H153" s="48"/>
    </row>
    <row r="154" s="2" customFormat="1" ht="16.8" customHeight="1">
      <c r="A154" s="42"/>
      <c r="B154" s="48"/>
      <c r="C154" s="330" t="s">
        <v>18</v>
      </c>
      <c r="D154" s="330" t="s">
        <v>4726</v>
      </c>
      <c r="E154" s="21" t="s">
        <v>18</v>
      </c>
      <c r="F154" s="331">
        <v>29.059999999999999</v>
      </c>
      <c r="G154" s="42"/>
      <c r="H154" s="48"/>
    </row>
    <row r="155" s="2" customFormat="1" ht="16.8" customHeight="1">
      <c r="A155" s="42"/>
      <c r="B155" s="48"/>
      <c r="C155" s="330" t="s">
        <v>18</v>
      </c>
      <c r="D155" s="330" t="s">
        <v>865</v>
      </c>
      <c r="E155" s="21" t="s">
        <v>18</v>
      </c>
      <c r="F155" s="331">
        <v>0</v>
      </c>
      <c r="G155" s="42"/>
      <c r="H155" s="48"/>
    </row>
    <row r="156" s="2" customFormat="1" ht="16.8" customHeight="1">
      <c r="A156" s="42"/>
      <c r="B156" s="48"/>
      <c r="C156" s="330" t="s">
        <v>18</v>
      </c>
      <c r="D156" s="330" t="s">
        <v>4727</v>
      </c>
      <c r="E156" s="21" t="s">
        <v>18</v>
      </c>
      <c r="F156" s="331">
        <v>27.030000000000001</v>
      </c>
      <c r="G156" s="42"/>
      <c r="H156" s="48"/>
    </row>
    <row r="157" s="2" customFormat="1" ht="16.8" customHeight="1">
      <c r="A157" s="42"/>
      <c r="B157" s="48"/>
      <c r="C157" s="330" t="s">
        <v>18</v>
      </c>
      <c r="D157" s="330" t="s">
        <v>490</v>
      </c>
      <c r="E157" s="21" t="s">
        <v>18</v>
      </c>
      <c r="F157" s="331">
        <v>0</v>
      </c>
      <c r="G157" s="42"/>
      <c r="H157" s="48"/>
    </row>
    <row r="158" s="2" customFormat="1" ht="16.8" customHeight="1">
      <c r="A158" s="42"/>
      <c r="B158" s="48"/>
      <c r="C158" s="330" t="s">
        <v>18</v>
      </c>
      <c r="D158" s="330" t="s">
        <v>4728</v>
      </c>
      <c r="E158" s="21" t="s">
        <v>18</v>
      </c>
      <c r="F158" s="331">
        <v>27.809999999999999</v>
      </c>
      <c r="G158" s="42"/>
      <c r="H158" s="48"/>
    </row>
    <row r="159" s="2" customFormat="1" ht="16.8" customHeight="1">
      <c r="A159" s="42"/>
      <c r="B159" s="48"/>
      <c r="C159" s="330" t="s">
        <v>18</v>
      </c>
      <c r="D159" s="330" t="s">
        <v>493</v>
      </c>
      <c r="E159" s="21" t="s">
        <v>18</v>
      </c>
      <c r="F159" s="331">
        <v>0</v>
      </c>
      <c r="G159" s="42"/>
      <c r="H159" s="48"/>
    </row>
    <row r="160" s="2" customFormat="1" ht="16.8" customHeight="1">
      <c r="A160" s="42"/>
      <c r="B160" s="48"/>
      <c r="C160" s="330" t="s">
        <v>18</v>
      </c>
      <c r="D160" s="330" t="s">
        <v>4729</v>
      </c>
      <c r="E160" s="21" t="s">
        <v>18</v>
      </c>
      <c r="F160" s="331">
        <v>47.770000000000003</v>
      </c>
      <c r="G160" s="42"/>
      <c r="H160" s="48"/>
    </row>
    <row r="161" s="2" customFormat="1" ht="16.8" customHeight="1">
      <c r="A161" s="42"/>
      <c r="B161" s="48"/>
      <c r="C161" s="330" t="s">
        <v>18</v>
      </c>
      <c r="D161" s="330" t="s">
        <v>495</v>
      </c>
      <c r="E161" s="21" t="s">
        <v>18</v>
      </c>
      <c r="F161" s="331">
        <v>0</v>
      </c>
      <c r="G161" s="42"/>
      <c r="H161" s="48"/>
    </row>
    <row r="162" s="2" customFormat="1" ht="16.8" customHeight="1">
      <c r="A162" s="42"/>
      <c r="B162" s="48"/>
      <c r="C162" s="330" t="s">
        <v>18</v>
      </c>
      <c r="D162" s="330" t="s">
        <v>4730</v>
      </c>
      <c r="E162" s="21" t="s">
        <v>18</v>
      </c>
      <c r="F162" s="331">
        <v>28.239999999999998</v>
      </c>
      <c r="G162" s="42"/>
      <c r="H162" s="48"/>
    </row>
    <row r="163" s="2" customFormat="1" ht="16.8" customHeight="1">
      <c r="A163" s="42"/>
      <c r="B163" s="48"/>
      <c r="C163" s="330" t="s">
        <v>18</v>
      </c>
      <c r="D163" s="330" t="s">
        <v>244</v>
      </c>
      <c r="E163" s="21" t="s">
        <v>18</v>
      </c>
      <c r="F163" s="331">
        <v>214.97</v>
      </c>
      <c r="G163" s="42"/>
      <c r="H163" s="48"/>
    </row>
    <row r="164" s="2" customFormat="1" ht="16.8" customHeight="1">
      <c r="A164" s="42"/>
      <c r="B164" s="48"/>
      <c r="C164" s="332" t="s">
        <v>4704</v>
      </c>
      <c r="D164" s="42"/>
      <c r="E164" s="42"/>
      <c r="F164" s="42"/>
      <c r="G164" s="42"/>
      <c r="H164" s="48"/>
    </row>
    <row r="165" s="2" customFormat="1" ht="16.8" customHeight="1">
      <c r="A165" s="42"/>
      <c r="B165" s="48"/>
      <c r="C165" s="330" t="s">
        <v>831</v>
      </c>
      <c r="D165" s="330" t="s">
        <v>4750</v>
      </c>
      <c r="E165" s="21" t="s">
        <v>129</v>
      </c>
      <c r="F165" s="331">
        <v>214.97</v>
      </c>
      <c r="G165" s="42"/>
      <c r="H165" s="48"/>
    </row>
    <row r="166" s="2" customFormat="1" ht="16.8" customHeight="1">
      <c r="A166" s="42"/>
      <c r="B166" s="48"/>
      <c r="C166" s="326" t="s">
        <v>141</v>
      </c>
      <c r="D166" s="327" t="s">
        <v>142</v>
      </c>
      <c r="E166" s="328" t="s">
        <v>129</v>
      </c>
      <c r="F166" s="329">
        <v>177.81</v>
      </c>
      <c r="G166" s="42"/>
      <c r="H166" s="48"/>
    </row>
    <row r="167" s="2" customFormat="1" ht="16.8" customHeight="1">
      <c r="A167" s="42"/>
      <c r="B167" s="48"/>
      <c r="C167" s="330" t="s">
        <v>18</v>
      </c>
      <c r="D167" s="330" t="s">
        <v>4751</v>
      </c>
      <c r="E167" s="21" t="s">
        <v>18</v>
      </c>
      <c r="F167" s="331">
        <v>0</v>
      </c>
      <c r="G167" s="42"/>
      <c r="H167" s="48"/>
    </row>
    <row r="168" s="2" customFormat="1" ht="16.8" customHeight="1">
      <c r="A168" s="42"/>
      <c r="B168" s="48"/>
      <c r="C168" s="330" t="s">
        <v>18</v>
      </c>
      <c r="D168" s="330" t="s">
        <v>4752</v>
      </c>
      <c r="E168" s="21" t="s">
        <v>18</v>
      </c>
      <c r="F168" s="331">
        <v>24.030000000000001</v>
      </c>
      <c r="G168" s="42"/>
      <c r="H168" s="48"/>
    </row>
    <row r="169" s="2" customFormat="1" ht="16.8" customHeight="1">
      <c r="A169" s="42"/>
      <c r="B169" s="48"/>
      <c r="C169" s="330" t="s">
        <v>18</v>
      </c>
      <c r="D169" s="330" t="s">
        <v>1129</v>
      </c>
      <c r="E169" s="21" t="s">
        <v>18</v>
      </c>
      <c r="F169" s="331">
        <v>0</v>
      </c>
      <c r="G169" s="42"/>
      <c r="H169" s="48"/>
    </row>
    <row r="170" s="2" customFormat="1" ht="16.8" customHeight="1">
      <c r="A170" s="42"/>
      <c r="B170" s="48"/>
      <c r="C170" s="330" t="s">
        <v>18</v>
      </c>
      <c r="D170" s="330" t="s">
        <v>4753</v>
      </c>
      <c r="E170" s="21" t="s">
        <v>18</v>
      </c>
      <c r="F170" s="331">
        <v>12.67</v>
      </c>
      <c r="G170" s="42"/>
      <c r="H170" s="48"/>
    </row>
    <row r="171" s="2" customFormat="1" ht="16.8" customHeight="1">
      <c r="A171" s="42"/>
      <c r="B171" s="48"/>
      <c r="C171" s="330" t="s">
        <v>18</v>
      </c>
      <c r="D171" s="330" t="s">
        <v>476</v>
      </c>
      <c r="E171" s="21" t="s">
        <v>18</v>
      </c>
      <c r="F171" s="331">
        <v>0</v>
      </c>
      <c r="G171" s="42"/>
      <c r="H171" s="48"/>
    </row>
    <row r="172" s="2" customFormat="1" ht="16.8" customHeight="1">
      <c r="A172" s="42"/>
      <c r="B172" s="48"/>
      <c r="C172" s="330" t="s">
        <v>18</v>
      </c>
      <c r="D172" s="330" t="s">
        <v>4754</v>
      </c>
      <c r="E172" s="21" t="s">
        <v>18</v>
      </c>
      <c r="F172" s="331">
        <v>10.32</v>
      </c>
      <c r="G172" s="42"/>
      <c r="H172" s="48"/>
    </row>
    <row r="173" s="2" customFormat="1" ht="16.8" customHeight="1">
      <c r="A173" s="42"/>
      <c r="B173" s="48"/>
      <c r="C173" s="330" t="s">
        <v>18</v>
      </c>
      <c r="D173" s="330" t="s">
        <v>4755</v>
      </c>
      <c r="E173" s="21" t="s">
        <v>18</v>
      </c>
      <c r="F173" s="331">
        <v>0.23000000000000001</v>
      </c>
      <c r="G173" s="42"/>
      <c r="H173" s="48"/>
    </row>
    <row r="174" s="2" customFormat="1" ht="16.8" customHeight="1">
      <c r="A174" s="42"/>
      <c r="B174" s="48"/>
      <c r="C174" s="330" t="s">
        <v>18</v>
      </c>
      <c r="D174" s="330" t="s">
        <v>4716</v>
      </c>
      <c r="E174" s="21" t="s">
        <v>18</v>
      </c>
      <c r="F174" s="331">
        <v>0</v>
      </c>
      <c r="G174" s="42"/>
      <c r="H174" s="48"/>
    </row>
    <row r="175" s="2" customFormat="1" ht="16.8" customHeight="1">
      <c r="A175" s="42"/>
      <c r="B175" s="48"/>
      <c r="C175" s="330" t="s">
        <v>18</v>
      </c>
      <c r="D175" s="330" t="s">
        <v>4756</v>
      </c>
      <c r="E175" s="21" t="s">
        <v>18</v>
      </c>
      <c r="F175" s="331">
        <v>10.029999999999999</v>
      </c>
      <c r="G175" s="42"/>
      <c r="H175" s="48"/>
    </row>
    <row r="176" s="2" customFormat="1" ht="16.8" customHeight="1">
      <c r="A176" s="42"/>
      <c r="B176" s="48"/>
      <c r="C176" s="330" t="s">
        <v>18</v>
      </c>
      <c r="D176" s="330" t="s">
        <v>4757</v>
      </c>
      <c r="E176" s="21" t="s">
        <v>18</v>
      </c>
      <c r="F176" s="331">
        <v>-0.83999999999999997</v>
      </c>
      <c r="G176" s="42"/>
      <c r="H176" s="48"/>
    </row>
    <row r="177" s="2" customFormat="1" ht="16.8" customHeight="1">
      <c r="A177" s="42"/>
      <c r="B177" s="48"/>
      <c r="C177" s="330" t="s">
        <v>18</v>
      </c>
      <c r="D177" s="330" t="s">
        <v>480</v>
      </c>
      <c r="E177" s="21" t="s">
        <v>18</v>
      </c>
      <c r="F177" s="331">
        <v>0</v>
      </c>
      <c r="G177" s="42"/>
      <c r="H177" s="48"/>
    </row>
    <row r="178" s="2" customFormat="1" ht="16.8" customHeight="1">
      <c r="A178" s="42"/>
      <c r="B178" s="48"/>
      <c r="C178" s="330" t="s">
        <v>18</v>
      </c>
      <c r="D178" s="330" t="s">
        <v>4758</v>
      </c>
      <c r="E178" s="21" t="s">
        <v>18</v>
      </c>
      <c r="F178" s="331">
        <v>3.1099999999999999</v>
      </c>
      <c r="G178" s="42"/>
      <c r="H178" s="48"/>
    </row>
    <row r="179" s="2" customFormat="1" ht="16.8" customHeight="1">
      <c r="A179" s="42"/>
      <c r="B179" s="48"/>
      <c r="C179" s="330" t="s">
        <v>18</v>
      </c>
      <c r="D179" s="330" t="s">
        <v>4759</v>
      </c>
      <c r="E179" s="21" t="s">
        <v>18</v>
      </c>
      <c r="F179" s="331">
        <v>0</v>
      </c>
      <c r="G179" s="42"/>
      <c r="H179" s="48"/>
    </row>
    <row r="180" s="2" customFormat="1" ht="16.8" customHeight="1">
      <c r="A180" s="42"/>
      <c r="B180" s="48"/>
      <c r="C180" s="330" t="s">
        <v>18</v>
      </c>
      <c r="D180" s="330" t="s">
        <v>4760</v>
      </c>
      <c r="E180" s="21" t="s">
        <v>18</v>
      </c>
      <c r="F180" s="331">
        <v>40.799999999999997</v>
      </c>
      <c r="G180" s="42"/>
      <c r="H180" s="48"/>
    </row>
    <row r="181" s="2" customFormat="1" ht="16.8" customHeight="1">
      <c r="A181" s="42"/>
      <c r="B181" s="48"/>
      <c r="C181" s="330" t="s">
        <v>18</v>
      </c>
      <c r="D181" s="330" t="s">
        <v>4761</v>
      </c>
      <c r="E181" s="21" t="s">
        <v>18</v>
      </c>
      <c r="F181" s="331">
        <v>0</v>
      </c>
      <c r="G181" s="42"/>
      <c r="H181" s="48"/>
    </row>
    <row r="182" s="2" customFormat="1" ht="16.8" customHeight="1">
      <c r="A182" s="42"/>
      <c r="B182" s="48"/>
      <c r="C182" s="330" t="s">
        <v>18</v>
      </c>
      <c r="D182" s="330" t="s">
        <v>4762</v>
      </c>
      <c r="E182" s="21" t="s">
        <v>18</v>
      </c>
      <c r="F182" s="331">
        <v>11.57</v>
      </c>
      <c r="G182" s="42"/>
      <c r="H182" s="48"/>
    </row>
    <row r="183" s="2" customFormat="1" ht="16.8" customHeight="1">
      <c r="A183" s="42"/>
      <c r="B183" s="48"/>
      <c r="C183" s="330" t="s">
        <v>18</v>
      </c>
      <c r="D183" s="330" t="s">
        <v>4763</v>
      </c>
      <c r="E183" s="21" t="s">
        <v>18</v>
      </c>
      <c r="F183" s="331">
        <v>5.1500000000000004</v>
      </c>
      <c r="G183" s="42"/>
      <c r="H183" s="48"/>
    </row>
    <row r="184" s="2" customFormat="1" ht="16.8" customHeight="1">
      <c r="A184" s="42"/>
      <c r="B184" s="48"/>
      <c r="C184" s="330" t="s">
        <v>18</v>
      </c>
      <c r="D184" s="330" t="s">
        <v>863</v>
      </c>
      <c r="E184" s="21" t="s">
        <v>18</v>
      </c>
      <c r="F184" s="331">
        <v>0</v>
      </c>
      <c r="G184" s="42"/>
      <c r="H184" s="48"/>
    </row>
    <row r="185" s="2" customFormat="1" ht="16.8" customHeight="1">
      <c r="A185" s="42"/>
      <c r="B185" s="48"/>
      <c r="C185" s="330" t="s">
        <v>18</v>
      </c>
      <c r="D185" s="330" t="s">
        <v>4764</v>
      </c>
      <c r="E185" s="21" t="s">
        <v>18</v>
      </c>
      <c r="F185" s="331">
        <v>22.27</v>
      </c>
      <c r="G185" s="42"/>
      <c r="H185" s="48"/>
    </row>
    <row r="186" s="2" customFormat="1" ht="16.8" customHeight="1">
      <c r="A186" s="42"/>
      <c r="B186" s="48"/>
      <c r="C186" s="330" t="s">
        <v>18</v>
      </c>
      <c r="D186" s="330" t="s">
        <v>865</v>
      </c>
      <c r="E186" s="21" t="s">
        <v>18</v>
      </c>
      <c r="F186" s="331">
        <v>0</v>
      </c>
      <c r="G186" s="42"/>
      <c r="H186" s="48"/>
    </row>
    <row r="187" s="2" customFormat="1" ht="16.8" customHeight="1">
      <c r="A187" s="42"/>
      <c r="B187" s="48"/>
      <c r="C187" s="330" t="s">
        <v>18</v>
      </c>
      <c r="D187" s="330" t="s">
        <v>4764</v>
      </c>
      <c r="E187" s="21" t="s">
        <v>18</v>
      </c>
      <c r="F187" s="331">
        <v>22.27</v>
      </c>
      <c r="G187" s="42"/>
      <c r="H187" s="48"/>
    </row>
    <row r="188" s="2" customFormat="1" ht="16.8" customHeight="1">
      <c r="A188" s="42"/>
      <c r="B188" s="48"/>
      <c r="C188" s="330" t="s">
        <v>18</v>
      </c>
      <c r="D188" s="330" t="s">
        <v>490</v>
      </c>
      <c r="E188" s="21" t="s">
        <v>18</v>
      </c>
      <c r="F188" s="331">
        <v>0</v>
      </c>
      <c r="G188" s="42"/>
      <c r="H188" s="48"/>
    </row>
    <row r="189" s="2" customFormat="1" ht="16.8" customHeight="1">
      <c r="A189" s="42"/>
      <c r="B189" s="48"/>
      <c r="C189" s="330" t="s">
        <v>18</v>
      </c>
      <c r="D189" s="330" t="s">
        <v>4765</v>
      </c>
      <c r="E189" s="21" t="s">
        <v>18</v>
      </c>
      <c r="F189" s="331">
        <v>10.369999999999999</v>
      </c>
      <c r="G189" s="42"/>
      <c r="H189" s="48"/>
    </row>
    <row r="190" s="2" customFormat="1" ht="16.8" customHeight="1">
      <c r="A190" s="42"/>
      <c r="B190" s="48"/>
      <c r="C190" s="330" t="s">
        <v>18</v>
      </c>
      <c r="D190" s="330" t="s">
        <v>493</v>
      </c>
      <c r="E190" s="21" t="s">
        <v>18</v>
      </c>
      <c r="F190" s="331">
        <v>0</v>
      </c>
      <c r="G190" s="42"/>
      <c r="H190" s="48"/>
    </row>
    <row r="191" s="2" customFormat="1" ht="16.8" customHeight="1">
      <c r="A191" s="42"/>
      <c r="B191" s="48"/>
      <c r="C191" s="330" t="s">
        <v>18</v>
      </c>
      <c r="D191" s="330" t="s">
        <v>4766</v>
      </c>
      <c r="E191" s="21" t="s">
        <v>18</v>
      </c>
      <c r="F191" s="331">
        <v>5.8300000000000001</v>
      </c>
      <c r="G191" s="42"/>
      <c r="H191" s="48"/>
    </row>
    <row r="192" s="2" customFormat="1" ht="16.8" customHeight="1">
      <c r="A192" s="42"/>
      <c r="B192" s="48"/>
      <c r="C192" s="330" t="s">
        <v>18</v>
      </c>
      <c r="D192" s="330" t="s">
        <v>244</v>
      </c>
      <c r="E192" s="21" t="s">
        <v>18</v>
      </c>
      <c r="F192" s="331">
        <v>177.81</v>
      </c>
      <c r="G192" s="42"/>
      <c r="H192" s="48"/>
    </row>
    <row r="193" s="2" customFormat="1" ht="16.8" customHeight="1">
      <c r="A193" s="42"/>
      <c r="B193" s="48"/>
      <c r="C193" s="332" t="s">
        <v>4704</v>
      </c>
      <c r="D193" s="42"/>
      <c r="E193" s="42"/>
      <c r="F193" s="42"/>
      <c r="G193" s="42"/>
      <c r="H193" s="48"/>
    </row>
    <row r="194" s="2" customFormat="1" ht="16.8" customHeight="1">
      <c r="A194" s="42"/>
      <c r="B194" s="48"/>
      <c r="C194" s="330" t="s">
        <v>261</v>
      </c>
      <c r="D194" s="330" t="s">
        <v>4767</v>
      </c>
      <c r="E194" s="21" t="s">
        <v>129</v>
      </c>
      <c r="F194" s="331">
        <v>177.81</v>
      </c>
      <c r="G194" s="42"/>
      <c r="H194" s="48"/>
    </row>
    <row r="195" s="2" customFormat="1" ht="16.8" customHeight="1">
      <c r="A195" s="42"/>
      <c r="B195" s="48"/>
      <c r="C195" s="326" t="s">
        <v>144</v>
      </c>
      <c r="D195" s="327" t="s">
        <v>145</v>
      </c>
      <c r="E195" s="328" t="s">
        <v>129</v>
      </c>
      <c r="F195" s="329">
        <v>22.219999999999999</v>
      </c>
      <c r="G195" s="42"/>
      <c r="H195" s="48"/>
    </row>
    <row r="196" s="2" customFormat="1" ht="16.8" customHeight="1">
      <c r="A196" s="42"/>
      <c r="B196" s="48"/>
      <c r="C196" s="330" t="s">
        <v>18</v>
      </c>
      <c r="D196" s="330" t="s">
        <v>4768</v>
      </c>
      <c r="E196" s="21" t="s">
        <v>18</v>
      </c>
      <c r="F196" s="331">
        <v>0</v>
      </c>
      <c r="G196" s="42"/>
      <c r="H196" s="48"/>
    </row>
    <row r="197" s="2" customFormat="1" ht="16.8" customHeight="1">
      <c r="A197" s="42"/>
      <c r="B197" s="48"/>
      <c r="C197" s="330" t="s">
        <v>18</v>
      </c>
      <c r="D197" s="330" t="s">
        <v>4713</v>
      </c>
      <c r="E197" s="21" t="s">
        <v>18</v>
      </c>
      <c r="F197" s="331">
        <v>0</v>
      </c>
      <c r="G197" s="42"/>
      <c r="H197" s="48"/>
    </row>
    <row r="198" s="2" customFormat="1" ht="16.8" customHeight="1">
      <c r="A198" s="42"/>
      <c r="B198" s="48"/>
      <c r="C198" s="330" t="s">
        <v>18</v>
      </c>
      <c r="D198" s="330" t="s">
        <v>4769</v>
      </c>
      <c r="E198" s="21" t="s">
        <v>18</v>
      </c>
      <c r="F198" s="331">
        <v>8.0299999999999994</v>
      </c>
      <c r="G198" s="42"/>
      <c r="H198" s="48"/>
    </row>
    <row r="199" s="2" customFormat="1" ht="16.8" customHeight="1">
      <c r="A199" s="42"/>
      <c r="B199" s="48"/>
      <c r="C199" s="330" t="s">
        <v>18</v>
      </c>
      <c r="D199" s="330" t="s">
        <v>480</v>
      </c>
      <c r="E199" s="21" t="s">
        <v>18</v>
      </c>
      <c r="F199" s="331">
        <v>0</v>
      </c>
      <c r="G199" s="42"/>
      <c r="H199" s="48"/>
    </row>
    <row r="200" s="2" customFormat="1" ht="16.8" customHeight="1">
      <c r="A200" s="42"/>
      <c r="B200" s="48"/>
      <c r="C200" s="330" t="s">
        <v>18</v>
      </c>
      <c r="D200" s="330" t="s">
        <v>4770</v>
      </c>
      <c r="E200" s="21" t="s">
        <v>18</v>
      </c>
      <c r="F200" s="331">
        <v>8.5</v>
      </c>
      <c r="G200" s="42"/>
      <c r="H200" s="48"/>
    </row>
    <row r="201" s="2" customFormat="1" ht="16.8" customHeight="1">
      <c r="A201" s="42"/>
      <c r="B201" s="48"/>
      <c r="C201" s="330" t="s">
        <v>18</v>
      </c>
      <c r="D201" s="330" t="s">
        <v>487</v>
      </c>
      <c r="E201" s="21" t="s">
        <v>18</v>
      </c>
      <c r="F201" s="331">
        <v>0</v>
      </c>
      <c r="G201" s="42"/>
      <c r="H201" s="48"/>
    </row>
    <row r="202" s="2" customFormat="1" ht="16.8" customHeight="1">
      <c r="A202" s="42"/>
      <c r="B202" s="48"/>
      <c r="C202" s="330" t="s">
        <v>18</v>
      </c>
      <c r="D202" s="330" t="s">
        <v>4771</v>
      </c>
      <c r="E202" s="21" t="s">
        <v>18</v>
      </c>
      <c r="F202" s="331">
        <v>5.6900000000000004</v>
      </c>
      <c r="G202" s="42"/>
      <c r="H202" s="48"/>
    </row>
    <row r="203" s="2" customFormat="1" ht="16.8" customHeight="1">
      <c r="A203" s="42"/>
      <c r="B203" s="48"/>
      <c r="C203" s="330" t="s">
        <v>18</v>
      </c>
      <c r="D203" s="330" t="s">
        <v>244</v>
      </c>
      <c r="E203" s="21" t="s">
        <v>18</v>
      </c>
      <c r="F203" s="331">
        <v>22.219999999999999</v>
      </c>
      <c r="G203" s="42"/>
      <c r="H203" s="48"/>
    </row>
    <row r="204" s="2" customFormat="1" ht="16.8" customHeight="1">
      <c r="A204" s="42"/>
      <c r="B204" s="48"/>
      <c r="C204" s="332" t="s">
        <v>4704</v>
      </c>
      <c r="D204" s="42"/>
      <c r="E204" s="42"/>
      <c r="F204" s="42"/>
      <c r="G204" s="42"/>
      <c r="H204" s="48"/>
    </row>
    <row r="205" s="2" customFormat="1" ht="16.8" customHeight="1">
      <c r="A205" s="42"/>
      <c r="B205" s="48"/>
      <c r="C205" s="330" t="s">
        <v>265</v>
      </c>
      <c r="D205" s="330" t="s">
        <v>4772</v>
      </c>
      <c r="E205" s="21" t="s">
        <v>129</v>
      </c>
      <c r="F205" s="331">
        <v>33.020000000000003</v>
      </c>
      <c r="G205" s="42"/>
      <c r="H205" s="48"/>
    </row>
    <row r="206" s="2" customFormat="1" ht="16.8" customHeight="1">
      <c r="A206" s="42"/>
      <c r="B206" s="48"/>
      <c r="C206" s="326" t="s">
        <v>4773</v>
      </c>
      <c r="D206" s="327" t="s">
        <v>4774</v>
      </c>
      <c r="E206" s="328" t="s">
        <v>129</v>
      </c>
      <c r="F206" s="329">
        <v>4.8200000000000003</v>
      </c>
      <c r="G206" s="42"/>
      <c r="H206" s="48"/>
    </row>
    <row r="207" s="2" customFormat="1" ht="16.8" customHeight="1">
      <c r="A207" s="42"/>
      <c r="B207" s="48"/>
      <c r="C207" s="330" t="s">
        <v>18</v>
      </c>
      <c r="D207" s="330" t="s">
        <v>863</v>
      </c>
      <c r="E207" s="21" t="s">
        <v>18</v>
      </c>
      <c r="F207" s="331">
        <v>0</v>
      </c>
      <c r="G207" s="42"/>
      <c r="H207" s="48"/>
    </row>
    <row r="208" s="2" customFormat="1" ht="16.8" customHeight="1">
      <c r="A208" s="42"/>
      <c r="B208" s="48"/>
      <c r="C208" s="330" t="s">
        <v>18</v>
      </c>
      <c r="D208" s="330" t="s">
        <v>4775</v>
      </c>
      <c r="E208" s="21" t="s">
        <v>18</v>
      </c>
      <c r="F208" s="331">
        <v>2.52</v>
      </c>
      <c r="G208" s="42"/>
      <c r="H208" s="48"/>
    </row>
    <row r="209" s="2" customFormat="1" ht="16.8" customHeight="1">
      <c r="A209" s="42"/>
      <c r="B209" s="48"/>
      <c r="C209" s="330" t="s">
        <v>18</v>
      </c>
      <c r="D209" s="330" t="s">
        <v>490</v>
      </c>
      <c r="E209" s="21" t="s">
        <v>18</v>
      </c>
      <c r="F209" s="331">
        <v>0</v>
      </c>
      <c r="G209" s="42"/>
      <c r="H209" s="48"/>
    </row>
    <row r="210" s="2" customFormat="1" ht="16.8" customHeight="1">
      <c r="A210" s="42"/>
      <c r="B210" s="48"/>
      <c r="C210" s="330" t="s">
        <v>18</v>
      </c>
      <c r="D210" s="330" t="s">
        <v>4776</v>
      </c>
      <c r="E210" s="21" t="s">
        <v>18</v>
      </c>
      <c r="F210" s="331">
        <v>2.2999999999999998</v>
      </c>
      <c r="G210" s="42"/>
      <c r="H210" s="48"/>
    </row>
    <row r="211" s="2" customFormat="1" ht="16.8" customHeight="1">
      <c r="A211" s="42"/>
      <c r="B211" s="48"/>
      <c r="C211" s="330" t="s">
        <v>18</v>
      </c>
      <c r="D211" s="330" t="s">
        <v>244</v>
      </c>
      <c r="E211" s="21" t="s">
        <v>18</v>
      </c>
      <c r="F211" s="331">
        <v>4.8200000000000003</v>
      </c>
      <c r="G211" s="42"/>
      <c r="H211" s="48"/>
    </row>
    <row r="212" s="2" customFormat="1" ht="16.8" customHeight="1">
      <c r="A212" s="42"/>
      <c r="B212" s="48"/>
      <c r="C212" s="326" t="s">
        <v>148</v>
      </c>
      <c r="D212" s="327" t="s">
        <v>149</v>
      </c>
      <c r="E212" s="328" t="s">
        <v>129</v>
      </c>
      <c r="F212" s="329">
        <v>249.16</v>
      </c>
      <c r="G212" s="42"/>
      <c r="H212" s="48"/>
    </row>
    <row r="213" s="2" customFormat="1" ht="16.8" customHeight="1">
      <c r="A213" s="42"/>
      <c r="B213" s="48"/>
      <c r="C213" s="330" t="s">
        <v>18</v>
      </c>
      <c r="D213" s="330" t="s">
        <v>219</v>
      </c>
      <c r="E213" s="21" t="s">
        <v>18</v>
      </c>
      <c r="F213" s="331">
        <v>0</v>
      </c>
      <c r="G213" s="42"/>
      <c r="H213" s="48"/>
    </row>
    <row r="214" s="2" customFormat="1" ht="16.8" customHeight="1">
      <c r="A214" s="42"/>
      <c r="B214" s="48"/>
      <c r="C214" s="330" t="s">
        <v>18</v>
      </c>
      <c r="D214" s="330" t="s">
        <v>220</v>
      </c>
      <c r="E214" s="21" t="s">
        <v>18</v>
      </c>
      <c r="F214" s="331">
        <v>0</v>
      </c>
      <c r="G214" s="42"/>
      <c r="H214" s="48"/>
    </row>
    <row r="215" s="2" customFormat="1" ht="16.8" customHeight="1">
      <c r="A215" s="42"/>
      <c r="B215" s="48"/>
      <c r="C215" s="330" t="s">
        <v>18</v>
      </c>
      <c r="D215" s="330" t="s">
        <v>221</v>
      </c>
      <c r="E215" s="21" t="s">
        <v>18</v>
      </c>
      <c r="F215" s="331">
        <v>68.719999999999999</v>
      </c>
      <c r="G215" s="42"/>
      <c r="H215" s="48"/>
    </row>
    <row r="216" s="2" customFormat="1" ht="16.8" customHeight="1">
      <c r="A216" s="42"/>
      <c r="B216" s="48"/>
      <c r="C216" s="330" t="s">
        <v>18</v>
      </c>
      <c r="D216" s="330" t="s">
        <v>222</v>
      </c>
      <c r="E216" s="21" t="s">
        <v>18</v>
      </c>
      <c r="F216" s="331">
        <v>7.8899999999999997</v>
      </c>
      <c r="G216" s="42"/>
      <c r="H216" s="48"/>
    </row>
    <row r="217" s="2" customFormat="1" ht="16.8" customHeight="1">
      <c r="A217" s="42"/>
      <c r="B217" s="48"/>
      <c r="C217" s="330" t="s">
        <v>18</v>
      </c>
      <c r="D217" s="330" t="s">
        <v>223</v>
      </c>
      <c r="E217" s="21" t="s">
        <v>18</v>
      </c>
      <c r="F217" s="331">
        <v>0</v>
      </c>
      <c r="G217" s="42"/>
      <c r="H217" s="48"/>
    </row>
    <row r="218" s="2" customFormat="1" ht="16.8" customHeight="1">
      <c r="A218" s="42"/>
      <c r="B218" s="48"/>
      <c r="C218" s="330" t="s">
        <v>18</v>
      </c>
      <c r="D218" s="330" t="s">
        <v>224</v>
      </c>
      <c r="E218" s="21" t="s">
        <v>18</v>
      </c>
      <c r="F218" s="331">
        <v>5.5800000000000001</v>
      </c>
      <c r="G218" s="42"/>
      <c r="H218" s="48"/>
    </row>
    <row r="219" s="2" customFormat="1" ht="16.8" customHeight="1">
      <c r="A219" s="42"/>
      <c r="B219" s="48"/>
      <c r="C219" s="330" t="s">
        <v>18</v>
      </c>
      <c r="D219" s="330" t="s">
        <v>225</v>
      </c>
      <c r="E219" s="21" t="s">
        <v>18</v>
      </c>
      <c r="F219" s="331">
        <v>0</v>
      </c>
      <c r="G219" s="42"/>
      <c r="H219" s="48"/>
    </row>
    <row r="220" s="2" customFormat="1" ht="16.8" customHeight="1">
      <c r="A220" s="42"/>
      <c r="B220" s="48"/>
      <c r="C220" s="330" t="s">
        <v>18</v>
      </c>
      <c r="D220" s="330" t="s">
        <v>226</v>
      </c>
      <c r="E220" s="21" t="s">
        <v>18</v>
      </c>
      <c r="F220" s="331">
        <v>4.5199999999999996</v>
      </c>
      <c r="G220" s="42"/>
      <c r="H220" s="48"/>
    </row>
    <row r="221" s="2" customFormat="1" ht="16.8" customHeight="1">
      <c r="A221" s="42"/>
      <c r="B221" s="48"/>
      <c r="C221" s="330" t="s">
        <v>18</v>
      </c>
      <c r="D221" s="330" t="s">
        <v>227</v>
      </c>
      <c r="E221" s="21" t="s">
        <v>18</v>
      </c>
      <c r="F221" s="331">
        <v>0</v>
      </c>
      <c r="G221" s="42"/>
      <c r="H221" s="48"/>
    </row>
    <row r="222" s="2" customFormat="1" ht="16.8" customHeight="1">
      <c r="A222" s="42"/>
      <c r="B222" s="48"/>
      <c r="C222" s="330" t="s">
        <v>18</v>
      </c>
      <c r="D222" s="330" t="s">
        <v>228</v>
      </c>
      <c r="E222" s="21" t="s">
        <v>18</v>
      </c>
      <c r="F222" s="331">
        <v>1.72</v>
      </c>
      <c r="G222" s="42"/>
      <c r="H222" s="48"/>
    </row>
    <row r="223" s="2" customFormat="1" ht="16.8" customHeight="1">
      <c r="A223" s="42"/>
      <c r="B223" s="48"/>
      <c r="C223" s="330" t="s">
        <v>18</v>
      </c>
      <c r="D223" s="330" t="s">
        <v>229</v>
      </c>
      <c r="E223" s="21" t="s">
        <v>18</v>
      </c>
      <c r="F223" s="331">
        <v>1.46</v>
      </c>
      <c r="G223" s="42"/>
      <c r="H223" s="48"/>
    </row>
    <row r="224" s="2" customFormat="1" ht="16.8" customHeight="1">
      <c r="A224" s="42"/>
      <c r="B224" s="48"/>
      <c r="C224" s="330" t="s">
        <v>18</v>
      </c>
      <c r="D224" s="330" t="s">
        <v>230</v>
      </c>
      <c r="E224" s="21" t="s">
        <v>18</v>
      </c>
      <c r="F224" s="331">
        <v>11.58</v>
      </c>
      <c r="G224" s="42"/>
      <c r="H224" s="48"/>
    </row>
    <row r="225" s="2" customFormat="1" ht="16.8" customHeight="1">
      <c r="A225" s="42"/>
      <c r="B225" s="48"/>
      <c r="C225" s="330" t="s">
        <v>18</v>
      </c>
      <c r="D225" s="330" t="s">
        <v>231</v>
      </c>
      <c r="E225" s="21" t="s">
        <v>18</v>
      </c>
      <c r="F225" s="331">
        <v>1.8999999999999999</v>
      </c>
      <c r="G225" s="42"/>
      <c r="H225" s="48"/>
    </row>
    <row r="226" s="2" customFormat="1" ht="16.8" customHeight="1">
      <c r="A226" s="42"/>
      <c r="B226" s="48"/>
      <c r="C226" s="330" t="s">
        <v>18</v>
      </c>
      <c r="D226" s="330" t="s">
        <v>232</v>
      </c>
      <c r="E226" s="21" t="s">
        <v>18</v>
      </c>
      <c r="F226" s="331">
        <v>0</v>
      </c>
      <c r="G226" s="42"/>
      <c r="H226" s="48"/>
    </row>
    <row r="227" s="2" customFormat="1" ht="16.8" customHeight="1">
      <c r="A227" s="42"/>
      <c r="B227" s="48"/>
      <c r="C227" s="330" t="s">
        <v>18</v>
      </c>
      <c r="D227" s="330" t="s">
        <v>233</v>
      </c>
      <c r="E227" s="21" t="s">
        <v>18</v>
      </c>
      <c r="F227" s="331">
        <v>9.3800000000000008</v>
      </c>
      <c r="G227" s="42"/>
      <c r="H227" s="48"/>
    </row>
    <row r="228" s="2" customFormat="1" ht="16.8" customHeight="1">
      <c r="A228" s="42"/>
      <c r="B228" s="48"/>
      <c r="C228" s="330" t="s">
        <v>18</v>
      </c>
      <c r="D228" s="330" t="s">
        <v>234</v>
      </c>
      <c r="E228" s="21" t="s">
        <v>18</v>
      </c>
      <c r="F228" s="331">
        <v>0</v>
      </c>
      <c r="G228" s="42"/>
      <c r="H228" s="48"/>
    </row>
    <row r="229" s="2" customFormat="1" ht="16.8" customHeight="1">
      <c r="A229" s="42"/>
      <c r="B229" s="48"/>
      <c r="C229" s="330" t="s">
        <v>18</v>
      </c>
      <c r="D229" s="330" t="s">
        <v>235</v>
      </c>
      <c r="E229" s="21" t="s">
        <v>18</v>
      </c>
      <c r="F229" s="331">
        <v>60.899999999999999</v>
      </c>
      <c r="G229" s="42"/>
      <c r="H229" s="48"/>
    </row>
    <row r="230" s="2" customFormat="1" ht="16.8" customHeight="1">
      <c r="A230" s="42"/>
      <c r="B230" s="48"/>
      <c r="C230" s="330" t="s">
        <v>18</v>
      </c>
      <c r="D230" s="330" t="s">
        <v>236</v>
      </c>
      <c r="E230" s="21" t="s">
        <v>18</v>
      </c>
      <c r="F230" s="331">
        <v>0</v>
      </c>
      <c r="G230" s="42"/>
      <c r="H230" s="48"/>
    </row>
    <row r="231" s="2" customFormat="1" ht="16.8" customHeight="1">
      <c r="A231" s="42"/>
      <c r="B231" s="48"/>
      <c r="C231" s="330" t="s">
        <v>18</v>
      </c>
      <c r="D231" s="330" t="s">
        <v>237</v>
      </c>
      <c r="E231" s="21" t="s">
        <v>18</v>
      </c>
      <c r="F231" s="331">
        <v>6</v>
      </c>
      <c r="G231" s="42"/>
      <c r="H231" s="48"/>
    </row>
    <row r="232" s="2" customFormat="1" ht="16.8" customHeight="1">
      <c r="A232" s="42"/>
      <c r="B232" s="48"/>
      <c r="C232" s="330" t="s">
        <v>18</v>
      </c>
      <c r="D232" s="330" t="s">
        <v>238</v>
      </c>
      <c r="E232" s="21" t="s">
        <v>18</v>
      </c>
      <c r="F232" s="331">
        <v>179.65000000000001</v>
      </c>
      <c r="G232" s="42"/>
      <c r="H232" s="48"/>
    </row>
    <row r="233" s="2" customFormat="1" ht="16.8" customHeight="1">
      <c r="A233" s="42"/>
      <c r="B233" s="48"/>
      <c r="C233" s="330" t="s">
        <v>18</v>
      </c>
      <c r="D233" s="330" t="s">
        <v>239</v>
      </c>
      <c r="E233" s="21" t="s">
        <v>18</v>
      </c>
      <c r="F233" s="331">
        <v>0</v>
      </c>
      <c r="G233" s="42"/>
      <c r="H233" s="48"/>
    </row>
    <row r="234" s="2" customFormat="1" ht="16.8" customHeight="1">
      <c r="A234" s="42"/>
      <c r="B234" s="48"/>
      <c r="C234" s="330" t="s">
        <v>18</v>
      </c>
      <c r="D234" s="330" t="s">
        <v>240</v>
      </c>
      <c r="E234" s="21" t="s">
        <v>18</v>
      </c>
      <c r="F234" s="331">
        <v>0</v>
      </c>
      <c r="G234" s="42"/>
      <c r="H234" s="48"/>
    </row>
    <row r="235" s="2" customFormat="1" ht="16.8" customHeight="1">
      <c r="A235" s="42"/>
      <c r="B235" s="48"/>
      <c r="C235" s="330" t="s">
        <v>18</v>
      </c>
      <c r="D235" s="330" t="s">
        <v>241</v>
      </c>
      <c r="E235" s="21" t="s">
        <v>18</v>
      </c>
      <c r="F235" s="331">
        <v>8.8499999999999996</v>
      </c>
      <c r="G235" s="42"/>
      <c r="H235" s="48"/>
    </row>
    <row r="236" s="2" customFormat="1" ht="16.8" customHeight="1">
      <c r="A236" s="42"/>
      <c r="B236" s="48"/>
      <c r="C236" s="330" t="s">
        <v>18</v>
      </c>
      <c r="D236" s="330" t="s">
        <v>242</v>
      </c>
      <c r="E236" s="21" t="s">
        <v>18</v>
      </c>
      <c r="F236" s="331">
        <v>0</v>
      </c>
      <c r="G236" s="42"/>
      <c r="H236" s="48"/>
    </row>
    <row r="237" s="2" customFormat="1" ht="16.8" customHeight="1">
      <c r="A237" s="42"/>
      <c r="B237" s="48"/>
      <c r="C237" s="330" t="s">
        <v>18</v>
      </c>
      <c r="D237" s="330" t="s">
        <v>243</v>
      </c>
      <c r="E237" s="21" t="s">
        <v>18</v>
      </c>
      <c r="F237" s="331">
        <v>60.659999999999997</v>
      </c>
      <c r="G237" s="42"/>
      <c r="H237" s="48"/>
    </row>
    <row r="238" s="2" customFormat="1" ht="16.8" customHeight="1">
      <c r="A238" s="42"/>
      <c r="B238" s="48"/>
      <c r="C238" s="330" t="s">
        <v>18</v>
      </c>
      <c r="D238" s="330" t="s">
        <v>238</v>
      </c>
      <c r="E238" s="21" t="s">
        <v>18</v>
      </c>
      <c r="F238" s="331">
        <v>69.510000000000005</v>
      </c>
      <c r="G238" s="42"/>
      <c r="H238" s="48"/>
    </row>
    <row r="239" s="2" customFormat="1" ht="16.8" customHeight="1">
      <c r="A239" s="42"/>
      <c r="B239" s="48"/>
      <c r="C239" s="330" t="s">
        <v>18</v>
      </c>
      <c r="D239" s="330" t="s">
        <v>244</v>
      </c>
      <c r="E239" s="21" t="s">
        <v>18</v>
      </c>
      <c r="F239" s="331">
        <v>249.16</v>
      </c>
      <c r="G239" s="42"/>
      <c r="H239" s="48"/>
    </row>
    <row r="240" s="2" customFormat="1" ht="16.8" customHeight="1">
      <c r="A240" s="42"/>
      <c r="B240" s="48"/>
      <c r="C240" s="332" t="s">
        <v>4704</v>
      </c>
      <c r="D240" s="42"/>
      <c r="E240" s="42"/>
      <c r="F240" s="42"/>
      <c r="G240" s="42"/>
      <c r="H240" s="48"/>
    </row>
    <row r="241" s="2" customFormat="1" ht="16.8" customHeight="1">
      <c r="A241" s="42"/>
      <c r="B241" s="48"/>
      <c r="C241" s="330" t="s">
        <v>437</v>
      </c>
      <c r="D241" s="330" t="s">
        <v>4777</v>
      </c>
      <c r="E241" s="21" t="s">
        <v>129</v>
      </c>
      <c r="F241" s="331">
        <v>388.63999999999999</v>
      </c>
      <c r="G241" s="42"/>
      <c r="H241" s="48"/>
    </row>
    <row r="242" s="2" customFormat="1" ht="16.8" customHeight="1">
      <c r="A242" s="42"/>
      <c r="B242" s="48"/>
      <c r="C242" s="326" t="s">
        <v>152</v>
      </c>
      <c r="D242" s="327" t="s">
        <v>153</v>
      </c>
      <c r="E242" s="328" t="s">
        <v>129</v>
      </c>
      <c r="F242" s="329">
        <v>139.46000000000001</v>
      </c>
      <c r="G242" s="42"/>
      <c r="H242" s="48"/>
    </row>
    <row r="243" s="2" customFormat="1" ht="16.8" customHeight="1">
      <c r="A243" s="42"/>
      <c r="B243" s="48"/>
      <c r="C243" s="330" t="s">
        <v>18</v>
      </c>
      <c r="D243" s="330" t="s">
        <v>4778</v>
      </c>
      <c r="E243" s="21" t="s">
        <v>18</v>
      </c>
      <c r="F243" s="331">
        <v>0</v>
      </c>
      <c r="G243" s="42"/>
      <c r="H243" s="48"/>
    </row>
    <row r="244" s="2" customFormat="1" ht="16.8" customHeight="1">
      <c r="A244" s="42"/>
      <c r="B244" s="48"/>
      <c r="C244" s="330" t="s">
        <v>18</v>
      </c>
      <c r="D244" s="330" t="s">
        <v>4779</v>
      </c>
      <c r="E244" s="21" t="s">
        <v>18</v>
      </c>
      <c r="F244" s="331">
        <v>17.390000000000001</v>
      </c>
      <c r="G244" s="42"/>
      <c r="H244" s="48"/>
    </row>
    <row r="245" s="2" customFormat="1" ht="16.8" customHeight="1">
      <c r="A245" s="42"/>
      <c r="B245" s="48"/>
      <c r="C245" s="330" t="s">
        <v>18</v>
      </c>
      <c r="D245" s="330" t="s">
        <v>4780</v>
      </c>
      <c r="E245" s="21" t="s">
        <v>18</v>
      </c>
      <c r="F245" s="331">
        <v>4.7000000000000002</v>
      </c>
      <c r="G245" s="42"/>
      <c r="H245" s="48"/>
    </row>
    <row r="246" s="2" customFormat="1" ht="16.8" customHeight="1">
      <c r="A246" s="42"/>
      <c r="B246" s="48"/>
      <c r="C246" s="330" t="s">
        <v>18</v>
      </c>
      <c r="D246" s="330" t="s">
        <v>4781</v>
      </c>
      <c r="E246" s="21" t="s">
        <v>18</v>
      </c>
      <c r="F246" s="331">
        <v>13.16</v>
      </c>
      <c r="G246" s="42"/>
      <c r="H246" s="48"/>
    </row>
    <row r="247" s="2" customFormat="1" ht="16.8" customHeight="1">
      <c r="A247" s="42"/>
      <c r="B247" s="48"/>
      <c r="C247" s="330" t="s">
        <v>18</v>
      </c>
      <c r="D247" s="330" t="s">
        <v>4711</v>
      </c>
      <c r="E247" s="21" t="s">
        <v>18</v>
      </c>
      <c r="F247" s="331">
        <v>0</v>
      </c>
      <c r="G247" s="42"/>
      <c r="H247" s="48"/>
    </row>
    <row r="248" s="2" customFormat="1" ht="16.8" customHeight="1">
      <c r="A248" s="42"/>
      <c r="B248" s="48"/>
      <c r="C248" s="330" t="s">
        <v>18</v>
      </c>
      <c r="D248" s="330" t="s">
        <v>4782</v>
      </c>
      <c r="E248" s="21" t="s">
        <v>18</v>
      </c>
      <c r="F248" s="331">
        <v>69.659999999999997</v>
      </c>
      <c r="G248" s="42"/>
      <c r="H248" s="48"/>
    </row>
    <row r="249" s="2" customFormat="1" ht="16.8" customHeight="1">
      <c r="A249" s="42"/>
      <c r="B249" s="48"/>
      <c r="C249" s="330" t="s">
        <v>18</v>
      </c>
      <c r="D249" s="330" t="s">
        <v>4783</v>
      </c>
      <c r="E249" s="21" t="s">
        <v>18</v>
      </c>
      <c r="F249" s="331">
        <v>3.1200000000000001</v>
      </c>
      <c r="G249" s="42"/>
      <c r="H249" s="48"/>
    </row>
    <row r="250" s="2" customFormat="1" ht="16.8" customHeight="1">
      <c r="A250" s="42"/>
      <c r="B250" s="48"/>
      <c r="C250" s="330" t="s">
        <v>18</v>
      </c>
      <c r="D250" s="330" t="s">
        <v>4784</v>
      </c>
      <c r="E250" s="21" t="s">
        <v>18</v>
      </c>
      <c r="F250" s="331">
        <v>-10.199999999999999</v>
      </c>
      <c r="G250" s="42"/>
      <c r="H250" s="48"/>
    </row>
    <row r="251" s="2" customFormat="1" ht="16.8" customHeight="1">
      <c r="A251" s="42"/>
      <c r="B251" s="48"/>
      <c r="C251" s="330" t="s">
        <v>18</v>
      </c>
      <c r="D251" s="330" t="s">
        <v>367</v>
      </c>
      <c r="E251" s="21" t="s">
        <v>18</v>
      </c>
      <c r="F251" s="331">
        <v>0</v>
      </c>
      <c r="G251" s="42"/>
      <c r="H251" s="48"/>
    </row>
    <row r="252" s="2" customFormat="1" ht="16.8" customHeight="1">
      <c r="A252" s="42"/>
      <c r="B252" s="48"/>
      <c r="C252" s="330" t="s">
        <v>18</v>
      </c>
      <c r="D252" s="330" t="s">
        <v>4785</v>
      </c>
      <c r="E252" s="21" t="s">
        <v>18</v>
      </c>
      <c r="F252" s="331">
        <v>15.039999999999999</v>
      </c>
      <c r="G252" s="42"/>
      <c r="H252" s="48"/>
    </row>
    <row r="253" s="2" customFormat="1" ht="16.8" customHeight="1">
      <c r="A253" s="42"/>
      <c r="B253" s="48"/>
      <c r="C253" s="330" t="s">
        <v>18</v>
      </c>
      <c r="D253" s="330" t="s">
        <v>480</v>
      </c>
      <c r="E253" s="21" t="s">
        <v>18</v>
      </c>
      <c r="F253" s="331">
        <v>0</v>
      </c>
      <c r="G253" s="42"/>
      <c r="H253" s="48"/>
    </row>
    <row r="254" s="2" customFormat="1" ht="16.8" customHeight="1">
      <c r="A254" s="42"/>
      <c r="B254" s="48"/>
      <c r="C254" s="330" t="s">
        <v>18</v>
      </c>
      <c r="D254" s="330" t="s">
        <v>4786</v>
      </c>
      <c r="E254" s="21" t="s">
        <v>18</v>
      </c>
      <c r="F254" s="331">
        <v>2.1200000000000001</v>
      </c>
      <c r="G254" s="42"/>
      <c r="H254" s="48"/>
    </row>
    <row r="255" s="2" customFormat="1" ht="16.8" customHeight="1">
      <c r="A255" s="42"/>
      <c r="B255" s="48"/>
      <c r="C255" s="330" t="s">
        <v>18</v>
      </c>
      <c r="D255" s="330" t="s">
        <v>223</v>
      </c>
      <c r="E255" s="21" t="s">
        <v>18</v>
      </c>
      <c r="F255" s="331">
        <v>0</v>
      </c>
      <c r="G255" s="42"/>
      <c r="H255" s="48"/>
    </row>
    <row r="256" s="2" customFormat="1" ht="16.8" customHeight="1">
      <c r="A256" s="42"/>
      <c r="B256" s="48"/>
      <c r="C256" s="330" t="s">
        <v>18</v>
      </c>
      <c r="D256" s="330" t="s">
        <v>4787</v>
      </c>
      <c r="E256" s="21" t="s">
        <v>18</v>
      </c>
      <c r="F256" s="331">
        <v>4.5800000000000001</v>
      </c>
      <c r="G256" s="42"/>
      <c r="H256" s="48"/>
    </row>
    <row r="257" s="2" customFormat="1" ht="16.8" customHeight="1">
      <c r="A257" s="42"/>
      <c r="B257" s="48"/>
      <c r="C257" s="330" t="s">
        <v>18</v>
      </c>
      <c r="D257" s="330" t="s">
        <v>225</v>
      </c>
      <c r="E257" s="21" t="s">
        <v>18</v>
      </c>
      <c r="F257" s="331">
        <v>0</v>
      </c>
      <c r="G257" s="42"/>
      <c r="H257" s="48"/>
    </row>
    <row r="258" s="2" customFormat="1" ht="16.8" customHeight="1">
      <c r="A258" s="42"/>
      <c r="B258" s="48"/>
      <c r="C258" s="330" t="s">
        <v>18</v>
      </c>
      <c r="D258" s="330" t="s">
        <v>4788</v>
      </c>
      <c r="E258" s="21" t="s">
        <v>18</v>
      </c>
      <c r="F258" s="331">
        <v>4</v>
      </c>
      <c r="G258" s="42"/>
      <c r="H258" s="48"/>
    </row>
    <row r="259" s="2" customFormat="1" ht="16.8" customHeight="1">
      <c r="A259" s="42"/>
      <c r="B259" s="48"/>
      <c r="C259" s="330" t="s">
        <v>18</v>
      </c>
      <c r="D259" s="330" t="s">
        <v>780</v>
      </c>
      <c r="E259" s="21" t="s">
        <v>18</v>
      </c>
      <c r="F259" s="331">
        <v>0</v>
      </c>
      <c r="G259" s="42"/>
      <c r="H259" s="48"/>
    </row>
    <row r="260" s="2" customFormat="1" ht="16.8" customHeight="1">
      <c r="A260" s="42"/>
      <c r="B260" s="48"/>
      <c r="C260" s="330" t="s">
        <v>18</v>
      </c>
      <c r="D260" s="330" t="s">
        <v>4789</v>
      </c>
      <c r="E260" s="21" t="s">
        <v>18</v>
      </c>
      <c r="F260" s="331">
        <v>3.29</v>
      </c>
      <c r="G260" s="42"/>
      <c r="H260" s="48"/>
    </row>
    <row r="261" s="2" customFormat="1" ht="16.8" customHeight="1">
      <c r="A261" s="42"/>
      <c r="B261" s="48"/>
      <c r="C261" s="330" t="s">
        <v>18</v>
      </c>
      <c r="D261" s="330" t="s">
        <v>487</v>
      </c>
      <c r="E261" s="21" t="s">
        <v>18</v>
      </c>
      <c r="F261" s="331">
        <v>0</v>
      </c>
      <c r="G261" s="42"/>
      <c r="H261" s="48"/>
    </row>
    <row r="262" s="2" customFormat="1" ht="16.8" customHeight="1">
      <c r="A262" s="42"/>
      <c r="B262" s="48"/>
      <c r="C262" s="330" t="s">
        <v>18</v>
      </c>
      <c r="D262" s="330" t="s">
        <v>4790</v>
      </c>
      <c r="E262" s="21" t="s">
        <v>18</v>
      </c>
      <c r="F262" s="331">
        <v>12.6</v>
      </c>
      <c r="G262" s="42"/>
      <c r="H262" s="48"/>
    </row>
    <row r="263" s="2" customFormat="1" ht="16.8" customHeight="1">
      <c r="A263" s="42"/>
      <c r="B263" s="48"/>
      <c r="C263" s="330" t="s">
        <v>18</v>
      </c>
      <c r="D263" s="330" t="s">
        <v>244</v>
      </c>
      <c r="E263" s="21" t="s">
        <v>18</v>
      </c>
      <c r="F263" s="331">
        <v>139.46000000000001</v>
      </c>
      <c r="G263" s="42"/>
      <c r="H263" s="48"/>
    </row>
    <row r="264" s="2" customFormat="1" ht="16.8" customHeight="1">
      <c r="A264" s="42"/>
      <c r="B264" s="48"/>
      <c r="C264" s="332" t="s">
        <v>4704</v>
      </c>
      <c r="D264" s="42"/>
      <c r="E264" s="42"/>
      <c r="F264" s="42"/>
      <c r="G264" s="42"/>
      <c r="H264" s="48"/>
    </row>
    <row r="265" s="2" customFormat="1" ht="16.8" customHeight="1">
      <c r="A265" s="42"/>
      <c r="B265" s="48"/>
      <c r="C265" s="330" t="s">
        <v>315</v>
      </c>
      <c r="D265" s="330" t="s">
        <v>4791</v>
      </c>
      <c r="E265" s="21" t="s">
        <v>317</v>
      </c>
      <c r="F265" s="331">
        <v>139.46000000000001</v>
      </c>
      <c r="G265" s="42"/>
      <c r="H265" s="48"/>
    </row>
    <row r="266" s="2" customFormat="1" ht="16.8" customHeight="1">
      <c r="A266" s="42"/>
      <c r="B266" s="48"/>
      <c r="C266" s="326" t="s">
        <v>155</v>
      </c>
      <c r="D266" s="327" t="s">
        <v>156</v>
      </c>
      <c r="E266" s="328" t="s">
        <v>157</v>
      </c>
      <c r="F266" s="329">
        <v>215.47999999999999</v>
      </c>
      <c r="G266" s="42"/>
      <c r="H266" s="48"/>
    </row>
    <row r="267" s="2" customFormat="1" ht="16.8" customHeight="1">
      <c r="A267" s="42"/>
      <c r="B267" s="48"/>
      <c r="C267" s="330" t="s">
        <v>18</v>
      </c>
      <c r="D267" s="330" t="s">
        <v>1042</v>
      </c>
      <c r="E267" s="21" t="s">
        <v>18</v>
      </c>
      <c r="F267" s="331">
        <v>0</v>
      </c>
      <c r="G267" s="42"/>
      <c r="H267" s="48"/>
    </row>
    <row r="268" s="2" customFormat="1" ht="16.8" customHeight="1">
      <c r="A268" s="42"/>
      <c r="B268" s="48"/>
      <c r="C268" s="330" t="s">
        <v>18</v>
      </c>
      <c r="D268" s="330" t="s">
        <v>4792</v>
      </c>
      <c r="E268" s="21" t="s">
        <v>18</v>
      </c>
      <c r="F268" s="331">
        <v>12.02</v>
      </c>
      <c r="G268" s="42"/>
      <c r="H268" s="48"/>
    </row>
    <row r="269" s="2" customFormat="1" ht="16.8" customHeight="1">
      <c r="A269" s="42"/>
      <c r="B269" s="48"/>
      <c r="C269" s="330" t="s">
        <v>18</v>
      </c>
      <c r="D269" s="330" t="s">
        <v>750</v>
      </c>
      <c r="E269" s="21" t="s">
        <v>18</v>
      </c>
      <c r="F269" s="331">
        <v>0</v>
      </c>
      <c r="G269" s="42"/>
      <c r="H269" s="48"/>
    </row>
    <row r="270" s="2" customFormat="1" ht="16.8" customHeight="1">
      <c r="A270" s="42"/>
      <c r="B270" s="48"/>
      <c r="C270" s="330" t="s">
        <v>18</v>
      </c>
      <c r="D270" s="330" t="s">
        <v>4793</v>
      </c>
      <c r="E270" s="21" t="s">
        <v>18</v>
      </c>
      <c r="F270" s="331">
        <v>14.84</v>
      </c>
      <c r="G270" s="42"/>
      <c r="H270" s="48"/>
    </row>
    <row r="271" s="2" customFormat="1" ht="16.8" customHeight="1">
      <c r="A271" s="42"/>
      <c r="B271" s="48"/>
      <c r="C271" s="330" t="s">
        <v>18</v>
      </c>
      <c r="D271" s="330" t="s">
        <v>4713</v>
      </c>
      <c r="E271" s="21" t="s">
        <v>18</v>
      </c>
      <c r="F271" s="331">
        <v>0</v>
      </c>
      <c r="G271" s="42"/>
      <c r="H271" s="48"/>
    </row>
    <row r="272" s="2" customFormat="1" ht="16.8" customHeight="1">
      <c r="A272" s="42"/>
      <c r="B272" s="48"/>
      <c r="C272" s="330" t="s">
        <v>18</v>
      </c>
      <c r="D272" s="330" t="s">
        <v>4794</v>
      </c>
      <c r="E272" s="21" t="s">
        <v>18</v>
      </c>
      <c r="F272" s="331">
        <v>11.5</v>
      </c>
      <c r="G272" s="42"/>
      <c r="H272" s="48"/>
    </row>
    <row r="273" s="2" customFormat="1" ht="16.8" customHeight="1">
      <c r="A273" s="42"/>
      <c r="B273" s="48"/>
      <c r="C273" s="330" t="s">
        <v>18</v>
      </c>
      <c r="D273" s="330" t="s">
        <v>4716</v>
      </c>
      <c r="E273" s="21" t="s">
        <v>18</v>
      </c>
      <c r="F273" s="331">
        <v>0</v>
      </c>
      <c r="G273" s="42"/>
      <c r="H273" s="48"/>
    </row>
    <row r="274" s="2" customFormat="1" ht="16.8" customHeight="1">
      <c r="A274" s="42"/>
      <c r="B274" s="48"/>
      <c r="C274" s="330" t="s">
        <v>18</v>
      </c>
      <c r="D274" s="330" t="s">
        <v>4795</v>
      </c>
      <c r="E274" s="21" t="s">
        <v>18</v>
      </c>
      <c r="F274" s="331">
        <v>11.460000000000001</v>
      </c>
      <c r="G274" s="42"/>
      <c r="H274" s="48"/>
    </row>
    <row r="275" s="2" customFormat="1" ht="16.8" customHeight="1">
      <c r="A275" s="42"/>
      <c r="B275" s="48"/>
      <c r="C275" s="330" t="s">
        <v>18</v>
      </c>
      <c r="D275" s="330" t="s">
        <v>464</v>
      </c>
      <c r="E275" s="21" t="s">
        <v>18</v>
      </c>
      <c r="F275" s="331">
        <v>0</v>
      </c>
      <c r="G275" s="42"/>
      <c r="H275" s="48"/>
    </row>
    <row r="276" s="2" customFormat="1" ht="16.8" customHeight="1">
      <c r="A276" s="42"/>
      <c r="B276" s="48"/>
      <c r="C276" s="330" t="s">
        <v>18</v>
      </c>
      <c r="D276" s="330" t="s">
        <v>4796</v>
      </c>
      <c r="E276" s="21" t="s">
        <v>18</v>
      </c>
      <c r="F276" s="331">
        <v>14.140000000000001</v>
      </c>
      <c r="G276" s="42"/>
      <c r="H276" s="48"/>
    </row>
    <row r="277" s="2" customFormat="1" ht="16.8" customHeight="1">
      <c r="A277" s="42"/>
      <c r="B277" s="48"/>
      <c r="C277" s="330" t="s">
        <v>18</v>
      </c>
      <c r="D277" s="330" t="s">
        <v>863</v>
      </c>
      <c r="E277" s="21" t="s">
        <v>18</v>
      </c>
      <c r="F277" s="331">
        <v>0</v>
      </c>
      <c r="G277" s="42"/>
      <c r="H277" s="48"/>
    </row>
    <row r="278" s="2" customFormat="1" ht="16.8" customHeight="1">
      <c r="A278" s="42"/>
      <c r="B278" s="48"/>
      <c r="C278" s="330" t="s">
        <v>18</v>
      </c>
      <c r="D278" s="330" t="s">
        <v>4797</v>
      </c>
      <c r="E278" s="21" t="s">
        <v>18</v>
      </c>
      <c r="F278" s="331">
        <v>20.760000000000002</v>
      </c>
      <c r="G278" s="42"/>
      <c r="H278" s="48"/>
    </row>
    <row r="279" s="2" customFormat="1" ht="16.8" customHeight="1">
      <c r="A279" s="42"/>
      <c r="B279" s="48"/>
      <c r="C279" s="330" t="s">
        <v>18</v>
      </c>
      <c r="D279" s="330" t="s">
        <v>4798</v>
      </c>
      <c r="E279" s="21" t="s">
        <v>18</v>
      </c>
      <c r="F279" s="331">
        <v>14.6</v>
      </c>
      <c r="G279" s="42"/>
      <c r="H279" s="48"/>
    </row>
    <row r="280" s="2" customFormat="1" ht="16.8" customHeight="1">
      <c r="A280" s="42"/>
      <c r="B280" s="48"/>
      <c r="C280" s="330" t="s">
        <v>18</v>
      </c>
      <c r="D280" s="330" t="s">
        <v>865</v>
      </c>
      <c r="E280" s="21" t="s">
        <v>18</v>
      </c>
      <c r="F280" s="331">
        <v>0</v>
      </c>
      <c r="G280" s="42"/>
      <c r="H280" s="48"/>
    </row>
    <row r="281" s="2" customFormat="1" ht="16.8" customHeight="1">
      <c r="A281" s="42"/>
      <c r="B281" s="48"/>
      <c r="C281" s="330" t="s">
        <v>18</v>
      </c>
      <c r="D281" s="330" t="s">
        <v>4799</v>
      </c>
      <c r="E281" s="21" t="s">
        <v>18</v>
      </c>
      <c r="F281" s="331">
        <v>20.140000000000001</v>
      </c>
      <c r="G281" s="42"/>
      <c r="H281" s="48"/>
    </row>
    <row r="282" s="2" customFormat="1" ht="16.8" customHeight="1">
      <c r="A282" s="42"/>
      <c r="B282" s="48"/>
      <c r="C282" s="330" t="s">
        <v>18</v>
      </c>
      <c r="D282" s="330" t="s">
        <v>4798</v>
      </c>
      <c r="E282" s="21" t="s">
        <v>18</v>
      </c>
      <c r="F282" s="331">
        <v>14.6</v>
      </c>
      <c r="G282" s="42"/>
      <c r="H282" s="48"/>
    </row>
    <row r="283" s="2" customFormat="1" ht="16.8" customHeight="1">
      <c r="A283" s="42"/>
      <c r="B283" s="48"/>
      <c r="C283" s="330" t="s">
        <v>18</v>
      </c>
      <c r="D283" s="330" t="s">
        <v>490</v>
      </c>
      <c r="E283" s="21" t="s">
        <v>18</v>
      </c>
      <c r="F283" s="331">
        <v>0</v>
      </c>
      <c r="G283" s="42"/>
      <c r="H283" s="48"/>
    </row>
    <row r="284" s="2" customFormat="1" ht="16.8" customHeight="1">
      <c r="A284" s="42"/>
      <c r="B284" s="48"/>
      <c r="C284" s="330" t="s">
        <v>18</v>
      </c>
      <c r="D284" s="330" t="s">
        <v>4800</v>
      </c>
      <c r="E284" s="21" t="s">
        <v>18</v>
      </c>
      <c r="F284" s="331">
        <v>20.460000000000001</v>
      </c>
      <c r="G284" s="42"/>
      <c r="H284" s="48"/>
    </row>
    <row r="285" s="2" customFormat="1" ht="16.8" customHeight="1">
      <c r="A285" s="42"/>
      <c r="B285" s="48"/>
      <c r="C285" s="330" t="s">
        <v>18</v>
      </c>
      <c r="D285" s="330" t="s">
        <v>4801</v>
      </c>
      <c r="E285" s="21" t="s">
        <v>18</v>
      </c>
      <c r="F285" s="331">
        <v>6.7999999999999998</v>
      </c>
      <c r="G285" s="42"/>
      <c r="H285" s="48"/>
    </row>
    <row r="286" s="2" customFormat="1" ht="16.8" customHeight="1">
      <c r="A286" s="42"/>
      <c r="B286" s="48"/>
      <c r="C286" s="330" t="s">
        <v>18</v>
      </c>
      <c r="D286" s="330" t="s">
        <v>493</v>
      </c>
      <c r="E286" s="21" t="s">
        <v>18</v>
      </c>
      <c r="F286" s="331">
        <v>0</v>
      </c>
      <c r="G286" s="42"/>
      <c r="H286" s="48"/>
    </row>
    <row r="287" s="2" customFormat="1" ht="16.8" customHeight="1">
      <c r="A287" s="42"/>
      <c r="B287" s="48"/>
      <c r="C287" s="330" t="s">
        <v>18</v>
      </c>
      <c r="D287" s="330" t="s">
        <v>4802</v>
      </c>
      <c r="E287" s="21" t="s">
        <v>18</v>
      </c>
      <c r="F287" s="331">
        <v>28.100000000000001</v>
      </c>
      <c r="G287" s="42"/>
      <c r="H287" s="48"/>
    </row>
    <row r="288" s="2" customFormat="1" ht="16.8" customHeight="1">
      <c r="A288" s="42"/>
      <c r="B288" s="48"/>
      <c r="C288" s="330" t="s">
        <v>18</v>
      </c>
      <c r="D288" s="330" t="s">
        <v>4803</v>
      </c>
      <c r="E288" s="21" t="s">
        <v>18</v>
      </c>
      <c r="F288" s="331">
        <v>3.8199999999999998</v>
      </c>
      <c r="G288" s="42"/>
      <c r="H288" s="48"/>
    </row>
    <row r="289" s="2" customFormat="1" ht="16.8" customHeight="1">
      <c r="A289" s="42"/>
      <c r="B289" s="48"/>
      <c r="C289" s="330" t="s">
        <v>18</v>
      </c>
      <c r="D289" s="330" t="s">
        <v>495</v>
      </c>
      <c r="E289" s="21" t="s">
        <v>18</v>
      </c>
      <c r="F289" s="331">
        <v>0</v>
      </c>
      <c r="G289" s="42"/>
      <c r="H289" s="48"/>
    </row>
    <row r="290" s="2" customFormat="1" ht="16.8" customHeight="1">
      <c r="A290" s="42"/>
      <c r="B290" s="48"/>
      <c r="C290" s="330" t="s">
        <v>18</v>
      </c>
      <c r="D290" s="330" t="s">
        <v>4804</v>
      </c>
      <c r="E290" s="21" t="s">
        <v>18</v>
      </c>
      <c r="F290" s="331">
        <v>22.239999999999998</v>
      </c>
      <c r="G290" s="42"/>
      <c r="H290" s="48"/>
    </row>
    <row r="291" s="2" customFormat="1" ht="16.8" customHeight="1">
      <c r="A291" s="42"/>
      <c r="B291" s="48"/>
      <c r="C291" s="330" t="s">
        <v>18</v>
      </c>
      <c r="D291" s="330" t="s">
        <v>244</v>
      </c>
      <c r="E291" s="21" t="s">
        <v>18</v>
      </c>
      <c r="F291" s="331">
        <v>215.47999999999999</v>
      </c>
      <c r="G291" s="42"/>
      <c r="H291" s="48"/>
    </row>
    <row r="292" s="2" customFormat="1" ht="16.8" customHeight="1">
      <c r="A292" s="42"/>
      <c r="B292" s="48"/>
      <c r="C292" s="332" t="s">
        <v>4704</v>
      </c>
      <c r="D292" s="42"/>
      <c r="E292" s="42"/>
      <c r="F292" s="42"/>
      <c r="G292" s="42"/>
      <c r="H292" s="48"/>
    </row>
    <row r="293" s="2" customFormat="1" ht="16.8" customHeight="1">
      <c r="A293" s="42"/>
      <c r="B293" s="48"/>
      <c r="C293" s="330" t="s">
        <v>836</v>
      </c>
      <c r="D293" s="330" t="s">
        <v>4805</v>
      </c>
      <c r="E293" s="21" t="s">
        <v>317</v>
      </c>
      <c r="F293" s="331">
        <v>215.47999999999999</v>
      </c>
      <c r="G293" s="42"/>
      <c r="H293" s="48"/>
    </row>
    <row r="294" s="2" customFormat="1" ht="16.8" customHeight="1">
      <c r="A294" s="42"/>
      <c r="B294" s="48"/>
      <c r="C294" s="326" t="s">
        <v>159</v>
      </c>
      <c r="D294" s="327" t="s">
        <v>160</v>
      </c>
      <c r="E294" s="328" t="s">
        <v>161</v>
      </c>
      <c r="F294" s="329">
        <v>9.2899999999999991</v>
      </c>
      <c r="G294" s="42"/>
      <c r="H294" s="48"/>
    </row>
    <row r="295" s="2" customFormat="1" ht="16.8" customHeight="1">
      <c r="A295" s="42"/>
      <c r="B295" s="48"/>
      <c r="C295" s="330" t="s">
        <v>18</v>
      </c>
      <c r="D295" s="330" t="s">
        <v>1042</v>
      </c>
      <c r="E295" s="21" t="s">
        <v>18</v>
      </c>
      <c r="F295" s="331">
        <v>0</v>
      </c>
      <c r="G295" s="42"/>
      <c r="H295" s="48"/>
    </row>
    <row r="296" s="2" customFormat="1" ht="16.8" customHeight="1">
      <c r="A296" s="42"/>
      <c r="B296" s="48"/>
      <c r="C296" s="330" t="s">
        <v>18</v>
      </c>
      <c r="D296" s="330" t="s">
        <v>4806</v>
      </c>
      <c r="E296" s="21" t="s">
        <v>18</v>
      </c>
      <c r="F296" s="331">
        <v>3.1899999999999999</v>
      </c>
      <c r="G296" s="42"/>
      <c r="H296" s="48"/>
    </row>
    <row r="297" s="2" customFormat="1" ht="16.8" customHeight="1">
      <c r="A297" s="42"/>
      <c r="B297" s="48"/>
      <c r="C297" s="330" t="s">
        <v>18</v>
      </c>
      <c r="D297" s="330" t="s">
        <v>750</v>
      </c>
      <c r="E297" s="21" t="s">
        <v>18</v>
      </c>
      <c r="F297" s="331">
        <v>0</v>
      </c>
      <c r="G297" s="42"/>
      <c r="H297" s="48"/>
    </row>
    <row r="298" s="2" customFormat="1" ht="16.8" customHeight="1">
      <c r="A298" s="42"/>
      <c r="B298" s="48"/>
      <c r="C298" s="330" t="s">
        <v>18</v>
      </c>
      <c r="D298" s="330" t="s">
        <v>4807</v>
      </c>
      <c r="E298" s="21" t="s">
        <v>18</v>
      </c>
      <c r="F298" s="331">
        <v>3.4500000000000002</v>
      </c>
      <c r="G298" s="42"/>
      <c r="H298" s="48"/>
    </row>
    <row r="299" s="2" customFormat="1" ht="16.8" customHeight="1">
      <c r="A299" s="42"/>
      <c r="B299" s="48"/>
      <c r="C299" s="330" t="s">
        <v>18</v>
      </c>
      <c r="D299" s="330" t="s">
        <v>4808</v>
      </c>
      <c r="E299" s="21" t="s">
        <v>18</v>
      </c>
      <c r="F299" s="331">
        <v>0</v>
      </c>
      <c r="G299" s="42"/>
      <c r="H299" s="48"/>
    </row>
    <row r="300" s="2" customFormat="1" ht="16.8" customHeight="1">
      <c r="A300" s="42"/>
      <c r="B300" s="48"/>
      <c r="C300" s="330" t="s">
        <v>18</v>
      </c>
      <c r="D300" s="330" t="s">
        <v>4809</v>
      </c>
      <c r="E300" s="21" t="s">
        <v>18</v>
      </c>
      <c r="F300" s="331">
        <v>2.6499999999999999</v>
      </c>
      <c r="G300" s="42"/>
      <c r="H300" s="48"/>
    </row>
    <row r="301" s="2" customFormat="1" ht="16.8" customHeight="1">
      <c r="A301" s="42"/>
      <c r="B301" s="48"/>
      <c r="C301" s="330" t="s">
        <v>18</v>
      </c>
      <c r="D301" s="330" t="s">
        <v>244</v>
      </c>
      <c r="E301" s="21" t="s">
        <v>18</v>
      </c>
      <c r="F301" s="331">
        <v>9.2899999999999991</v>
      </c>
      <c r="G301" s="42"/>
      <c r="H301" s="48"/>
    </row>
    <row r="302" s="2" customFormat="1" ht="16.8" customHeight="1">
      <c r="A302" s="42"/>
      <c r="B302" s="48"/>
      <c r="C302" s="332" t="s">
        <v>4704</v>
      </c>
      <c r="D302" s="42"/>
      <c r="E302" s="42"/>
      <c r="F302" s="42"/>
      <c r="G302" s="42"/>
      <c r="H302" s="48"/>
    </row>
    <row r="303" s="2" customFormat="1" ht="16.8" customHeight="1">
      <c r="A303" s="42"/>
      <c r="B303" s="48"/>
      <c r="C303" s="330" t="s">
        <v>271</v>
      </c>
      <c r="D303" s="330" t="s">
        <v>4810</v>
      </c>
      <c r="E303" s="21" t="s">
        <v>161</v>
      </c>
      <c r="F303" s="331">
        <v>9.2899999999999991</v>
      </c>
      <c r="G303" s="42"/>
      <c r="H303" s="48"/>
    </row>
    <row r="304" s="2" customFormat="1" ht="26.4" customHeight="1">
      <c r="A304" s="42"/>
      <c r="B304" s="48"/>
      <c r="C304" s="325" t="s">
        <v>80</v>
      </c>
      <c r="D304" s="325" t="s">
        <v>81</v>
      </c>
      <c r="E304" s="42"/>
      <c r="F304" s="42"/>
      <c r="G304" s="42"/>
      <c r="H304" s="48"/>
    </row>
    <row r="305" s="2" customFormat="1" ht="16.8" customHeight="1">
      <c r="A305" s="42"/>
      <c r="B305" s="48"/>
      <c r="C305" s="326" t="s">
        <v>870</v>
      </c>
      <c r="D305" s="327" t="s">
        <v>871</v>
      </c>
      <c r="E305" s="328" t="s">
        <v>129</v>
      </c>
      <c r="F305" s="329">
        <v>26.100000000000001</v>
      </c>
      <c r="G305" s="42"/>
      <c r="H305" s="48"/>
    </row>
    <row r="306" s="2" customFormat="1" ht="16.8" customHeight="1">
      <c r="A306" s="42"/>
      <c r="B306" s="48"/>
      <c r="C306" s="330" t="s">
        <v>18</v>
      </c>
      <c r="D306" s="330" t="s">
        <v>4811</v>
      </c>
      <c r="E306" s="21" t="s">
        <v>18</v>
      </c>
      <c r="F306" s="331">
        <v>26.100000000000001</v>
      </c>
      <c r="G306" s="42"/>
      <c r="H306" s="48"/>
    </row>
    <row r="307" s="2" customFormat="1" ht="16.8" customHeight="1">
      <c r="A307" s="42"/>
      <c r="B307" s="48"/>
      <c r="C307" s="332" t="s">
        <v>4704</v>
      </c>
      <c r="D307" s="42"/>
      <c r="E307" s="42"/>
      <c r="F307" s="42"/>
      <c r="G307" s="42"/>
      <c r="H307" s="48"/>
    </row>
    <row r="308" s="2" customFormat="1" ht="16.8" customHeight="1">
      <c r="A308" s="42"/>
      <c r="B308" s="48"/>
      <c r="C308" s="330" t="s">
        <v>1981</v>
      </c>
      <c r="D308" s="330" t="s">
        <v>1982</v>
      </c>
      <c r="E308" s="21" t="s">
        <v>129</v>
      </c>
      <c r="F308" s="331">
        <v>63.32</v>
      </c>
      <c r="G308" s="42"/>
      <c r="H308" s="48"/>
    </row>
    <row r="309" s="2" customFormat="1" ht="16.8" customHeight="1">
      <c r="A309" s="42"/>
      <c r="B309" s="48"/>
      <c r="C309" s="326" t="s">
        <v>873</v>
      </c>
      <c r="D309" s="327" t="s">
        <v>874</v>
      </c>
      <c r="E309" s="328" t="s">
        <v>129</v>
      </c>
      <c r="F309" s="329">
        <v>9</v>
      </c>
      <c r="G309" s="42"/>
      <c r="H309" s="48"/>
    </row>
    <row r="310" s="2" customFormat="1" ht="16.8" customHeight="1">
      <c r="A310" s="42"/>
      <c r="B310" s="48"/>
      <c r="C310" s="330" t="s">
        <v>18</v>
      </c>
      <c r="D310" s="330" t="s">
        <v>4812</v>
      </c>
      <c r="E310" s="21" t="s">
        <v>18</v>
      </c>
      <c r="F310" s="331">
        <v>9</v>
      </c>
      <c r="G310" s="42"/>
      <c r="H310" s="48"/>
    </row>
    <row r="311" s="2" customFormat="1" ht="16.8" customHeight="1">
      <c r="A311" s="42"/>
      <c r="B311" s="48"/>
      <c r="C311" s="332" t="s">
        <v>4704</v>
      </c>
      <c r="D311" s="42"/>
      <c r="E311" s="42"/>
      <c r="F311" s="42"/>
      <c r="G311" s="42"/>
      <c r="H311" s="48"/>
    </row>
    <row r="312" s="2" customFormat="1" ht="16.8" customHeight="1">
      <c r="A312" s="42"/>
      <c r="B312" s="48"/>
      <c r="C312" s="330" t="s">
        <v>1981</v>
      </c>
      <c r="D312" s="330" t="s">
        <v>1982</v>
      </c>
      <c r="E312" s="21" t="s">
        <v>129</v>
      </c>
      <c r="F312" s="331">
        <v>63.32</v>
      </c>
      <c r="G312" s="42"/>
      <c r="H312" s="48"/>
    </row>
    <row r="313" s="2" customFormat="1" ht="16.8" customHeight="1">
      <c r="A313" s="42"/>
      <c r="B313" s="48"/>
      <c r="C313" s="326" t="s">
        <v>875</v>
      </c>
      <c r="D313" s="327" t="s">
        <v>876</v>
      </c>
      <c r="E313" s="328" t="s">
        <v>129</v>
      </c>
      <c r="F313" s="329">
        <v>9.9000000000000004</v>
      </c>
      <c r="G313" s="42"/>
      <c r="H313" s="48"/>
    </row>
    <row r="314" s="2" customFormat="1" ht="16.8" customHeight="1">
      <c r="A314" s="42"/>
      <c r="B314" s="48"/>
      <c r="C314" s="330" t="s">
        <v>18</v>
      </c>
      <c r="D314" s="330" t="s">
        <v>4813</v>
      </c>
      <c r="E314" s="21" t="s">
        <v>18</v>
      </c>
      <c r="F314" s="331">
        <v>9.9000000000000004</v>
      </c>
      <c r="G314" s="42"/>
      <c r="H314" s="48"/>
    </row>
    <row r="315" s="2" customFormat="1" ht="16.8" customHeight="1">
      <c r="A315" s="42"/>
      <c r="B315" s="48"/>
      <c r="C315" s="332" t="s">
        <v>4704</v>
      </c>
      <c r="D315" s="42"/>
      <c r="E315" s="42"/>
      <c r="F315" s="42"/>
      <c r="G315" s="42"/>
      <c r="H315" s="48"/>
    </row>
    <row r="316" s="2" customFormat="1" ht="16.8" customHeight="1">
      <c r="A316" s="42"/>
      <c r="B316" s="48"/>
      <c r="C316" s="330" t="s">
        <v>1981</v>
      </c>
      <c r="D316" s="330" t="s">
        <v>1982</v>
      </c>
      <c r="E316" s="21" t="s">
        <v>129</v>
      </c>
      <c r="F316" s="331">
        <v>63.32</v>
      </c>
      <c r="G316" s="42"/>
      <c r="H316" s="48"/>
    </row>
    <row r="317" s="2" customFormat="1" ht="16.8" customHeight="1">
      <c r="A317" s="42"/>
      <c r="B317" s="48"/>
      <c r="C317" s="326" t="s">
        <v>878</v>
      </c>
      <c r="D317" s="327" t="s">
        <v>879</v>
      </c>
      <c r="E317" s="328" t="s">
        <v>129</v>
      </c>
      <c r="F317" s="329">
        <v>15.300000000000001</v>
      </c>
      <c r="G317" s="42"/>
      <c r="H317" s="48"/>
    </row>
    <row r="318" s="2" customFormat="1" ht="16.8" customHeight="1">
      <c r="A318" s="42"/>
      <c r="B318" s="48"/>
      <c r="C318" s="330" t="s">
        <v>18</v>
      </c>
      <c r="D318" s="330" t="s">
        <v>4814</v>
      </c>
      <c r="E318" s="21" t="s">
        <v>18</v>
      </c>
      <c r="F318" s="331">
        <v>15.300000000000001</v>
      </c>
      <c r="G318" s="42"/>
      <c r="H318" s="48"/>
    </row>
    <row r="319" s="2" customFormat="1" ht="16.8" customHeight="1">
      <c r="A319" s="42"/>
      <c r="B319" s="48"/>
      <c r="C319" s="332" t="s">
        <v>4704</v>
      </c>
      <c r="D319" s="42"/>
      <c r="E319" s="42"/>
      <c r="F319" s="42"/>
      <c r="G319" s="42"/>
      <c r="H319" s="48"/>
    </row>
    <row r="320" s="2" customFormat="1" ht="16.8" customHeight="1">
      <c r="A320" s="42"/>
      <c r="B320" s="48"/>
      <c r="C320" s="330" t="s">
        <v>1981</v>
      </c>
      <c r="D320" s="330" t="s">
        <v>1982</v>
      </c>
      <c r="E320" s="21" t="s">
        <v>129</v>
      </c>
      <c r="F320" s="331">
        <v>63.32</v>
      </c>
      <c r="G320" s="42"/>
      <c r="H320" s="48"/>
    </row>
    <row r="321" s="2" customFormat="1" ht="16.8" customHeight="1">
      <c r="A321" s="42"/>
      <c r="B321" s="48"/>
      <c r="C321" s="326" t="s">
        <v>881</v>
      </c>
      <c r="D321" s="327" t="s">
        <v>882</v>
      </c>
      <c r="E321" s="328" t="s">
        <v>129</v>
      </c>
      <c r="F321" s="329">
        <v>135</v>
      </c>
      <c r="G321" s="42"/>
      <c r="H321" s="48"/>
    </row>
    <row r="322" s="2" customFormat="1" ht="16.8" customHeight="1">
      <c r="A322" s="42"/>
      <c r="B322" s="48"/>
      <c r="C322" s="330" t="s">
        <v>18</v>
      </c>
      <c r="D322" s="330" t="s">
        <v>4815</v>
      </c>
      <c r="E322" s="21" t="s">
        <v>18</v>
      </c>
      <c r="F322" s="331">
        <v>135</v>
      </c>
      <c r="G322" s="42"/>
      <c r="H322" s="48"/>
    </row>
    <row r="323" s="2" customFormat="1" ht="16.8" customHeight="1">
      <c r="A323" s="42"/>
      <c r="B323" s="48"/>
      <c r="C323" s="332" t="s">
        <v>4704</v>
      </c>
      <c r="D323" s="42"/>
      <c r="E323" s="42"/>
      <c r="F323" s="42"/>
      <c r="G323" s="42"/>
      <c r="H323" s="48"/>
    </row>
    <row r="324" s="2" customFormat="1" ht="16.8" customHeight="1">
      <c r="A324" s="42"/>
      <c r="B324" s="48"/>
      <c r="C324" s="330" t="s">
        <v>1977</v>
      </c>
      <c r="D324" s="330" t="s">
        <v>1978</v>
      </c>
      <c r="E324" s="21" t="s">
        <v>129</v>
      </c>
      <c r="F324" s="331">
        <v>135</v>
      </c>
      <c r="G324" s="42"/>
      <c r="H324" s="48"/>
    </row>
    <row r="325" s="2" customFormat="1" ht="16.8" customHeight="1">
      <c r="A325" s="42"/>
      <c r="B325" s="48"/>
      <c r="C325" s="326" t="s">
        <v>884</v>
      </c>
      <c r="D325" s="327" t="s">
        <v>885</v>
      </c>
      <c r="E325" s="328" t="s">
        <v>129</v>
      </c>
      <c r="F325" s="329">
        <v>56.600000000000001</v>
      </c>
      <c r="G325" s="42"/>
      <c r="H325" s="48"/>
    </row>
    <row r="326" s="2" customFormat="1" ht="16.8" customHeight="1">
      <c r="A326" s="42"/>
      <c r="B326" s="48"/>
      <c r="C326" s="330" t="s">
        <v>18</v>
      </c>
      <c r="D326" s="330" t="s">
        <v>887</v>
      </c>
      <c r="E326" s="21" t="s">
        <v>18</v>
      </c>
      <c r="F326" s="331">
        <v>56.600000000000001</v>
      </c>
      <c r="G326" s="42"/>
      <c r="H326" s="48"/>
    </row>
    <row r="327" s="2" customFormat="1" ht="16.8" customHeight="1">
      <c r="A327" s="42"/>
      <c r="B327" s="48"/>
      <c r="C327" s="332" t="s">
        <v>4704</v>
      </c>
      <c r="D327" s="42"/>
      <c r="E327" s="42"/>
      <c r="F327" s="42"/>
      <c r="G327" s="42"/>
      <c r="H327" s="48"/>
    </row>
    <row r="328" s="2" customFormat="1" ht="16.8" customHeight="1">
      <c r="A328" s="42"/>
      <c r="B328" s="48"/>
      <c r="C328" s="330" t="s">
        <v>1991</v>
      </c>
      <c r="D328" s="330" t="s">
        <v>1992</v>
      </c>
      <c r="E328" s="21" t="s">
        <v>129</v>
      </c>
      <c r="F328" s="331">
        <v>62.259999999999998</v>
      </c>
      <c r="G328" s="42"/>
      <c r="H328" s="48"/>
    </row>
    <row r="329" s="2" customFormat="1" ht="16.8" customHeight="1">
      <c r="A329" s="42"/>
      <c r="B329" s="48"/>
      <c r="C329" s="326" t="s">
        <v>887</v>
      </c>
      <c r="D329" s="327" t="s">
        <v>888</v>
      </c>
      <c r="E329" s="328" t="s">
        <v>129</v>
      </c>
      <c r="F329" s="329">
        <v>56.600000000000001</v>
      </c>
      <c r="G329" s="42"/>
      <c r="H329" s="48"/>
    </row>
    <row r="330" s="2" customFormat="1" ht="16.8" customHeight="1">
      <c r="A330" s="42"/>
      <c r="B330" s="48"/>
      <c r="C330" s="330" t="s">
        <v>18</v>
      </c>
      <c r="D330" s="330" t="s">
        <v>1213</v>
      </c>
      <c r="E330" s="21" t="s">
        <v>18</v>
      </c>
      <c r="F330" s="331">
        <v>0</v>
      </c>
      <c r="G330" s="42"/>
      <c r="H330" s="48"/>
    </row>
    <row r="331" s="2" customFormat="1" ht="16.8" customHeight="1">
      <c r="A331" s="42"/>
      <c r="B331" s="48"/>
      <c r="C331" s="330" t="s">
        <v>18</v>
      </c>
      <c r="D331" s="330" t="s">
        <v>4816</v>
      </c>
      <c r="E331" s="21" t="s">
        <v>18</v>
      </c>
      <c r="F331" s="331">
        <v>9.6600000000000001</v>
      </c>
      <c r="G331" s="42"/>
      <c r="H331" s="48"/>
    </row>
    <row r="332" s="2" customFormat="1" ht="16.8" customHeight="1">
      <c r="A332" s="42"/>
      <c r="B332" s="48"/>
      <c r="C332" s="330" t="s">
        <v>18</v>
      </c>
      <c r="D332" s="330" t="s">
        <v>4683</v>
      </c>
      <c r="E332" s="21" t="s">
        <v>18</v>
      </c>
      <c r="F332" s="331">
        <v>0</v>
      </c>
      <c r="G332" s="42"/>
      <c r="H332" s="48"/>
    </row>
    <row r="333" s="2" customFormat="1" ht="16.8" customHeight="1">
      <c r="A333" s="42"/>
      <c r="B333" s="48"/>
      <c r="C333" s="330" t="s">
        <v>18</v>
      </c>
      <c r="D333" s="330" t="s">
        <v>4817</v>
      </c>
      <c r="E333" s="21" t="s">
        <v>18</v>
      </c>
      <c r="F333" s="331">
        <v>4.1600000000000001</v>
      </c>
      <c r="G333" s="42"/>
      <c r="H333" s="48"/>
    </row>
    <row r="334" s="2" customFormat="1" ht="16.8" customHeight="1">
      <c r="A334" s="42"/>
      <c r="B334" s="48"/>
      <c r="C334" s="330" t="s">
        <v>18</v>
      </c>
      <c r="D334" s="330" t="s">
        <v>1129</v>
      </c>
      <c r="E334" s="21" t="s">
        <v>18</v>
      </c>
      <c r="F334" s="331">
        <v>0</v>
      </c>
      <c r="G334" s="42"/>
      <c r="H334" s="48"/>
    </row>
    <row r="335" s="2" customFormat="1" ht="16.8" customHeight="1">
      <c r="A335" s="42"/>
      <c r="B335" s="48"/>
      <c r="C335" s="330" t="s">
        <v>18</v>
      </c>
      <c r="D335" s="330" t="s">
        <v>4818</v>
      </c>
      <c r="E335" s="21" t="s">
        <v>18</v>
      </c>
      <c r="F335" s="331">
        <v>8.1500000000000004</v>
      </c>
      <c r="G335" s="42"/>
      <c r="H335" s="48"/>
    </row>
    <row r="336" s="2" customFormat="1" ht="16.8" customHeight="1">
      <c r="A336" s="42"/>
      <c r="B336" s="48"/>
      <c r="C336" s="330" t="s">
        <v>18</v>
      </c>
      <c r="D336" s="330" t="s">
        <v>484</v>
      </c>
      <c r="E336" s="21" t="s">
        <v>18</v>
      </c>
      <c r="F336" s="331">
        <v>0</v>
      </c>
      <c r="G336" s="42"/>
      <c r="H336" s="48"/>
    </row>
    <row r="337" s="2" customFormat="1" ht="16.8" customHeight="1">
      <c r="A337" s="42"/>
      <c r="B337" s="48"/>
      <c r="C337" s="330" t="s">
        <v>18</v>
      </c>
      <c r="D337" s="330" t="s">
        <v>4819</v>
      </c>
      <c r="E337" s="21" t="s">
        <v>18</v>
      </c>
      <c r="F337" s="331">
        <v>0.89000000000000001</v>
      </c>
      <c r="G337" s="42"/>
      <c r="H337" s="48"/>
    </row>
    <row r="338" s="2" customFormat="1" ht="16.8" customHeight="1">
      <c r="A338" s="42"/>
      <c r="B338" s="48"/>
      <c r="C338" s="330" t="s">
        <v>18</v>
      </c>
      <c r="D338" s="330" t="s">
        <v>487</v>
      </c>
      <c r="E338" s="21" t="s">
        <v>18</v>
      </c>
      <c r="F338" s="331">
        <v>0</v>
      </c>
      <c r="G338" s="42"/>
      <c r="H338" s="48"/>
    </row>
    <row r="339" s="2" customFormat="1" ht="16.8" customHeight="1">
      <c r="A339" s="42"/>
      <c r="B339" s="48"/>
      <c r="C339" s="330" t="s">
        <v>18</v>
      </c>
      <c r="D339" s="330" t="s">
        <v>4820</v>
      </c>
      <c r="E339" s="21" t="s">
        <v>18</v>
      </c>
      <c r="F339" s="331">
        <v>2.0699999999999998</v>
      </c>
      <c r="G339" s="42"/>
      <c r="H339" s="48"/>
    </row>
    <row r="340" s="2" customFormat="1" ht="16.8" customHeight="1">
      <c r="A340" s="42"/>
      <c r="B340" s="48"/>
      <c r="C340" s="330" t="s">
        <v>18</v>
      </c>
      <c r="D340" s="330" t="s">
        <v>464</v>
      </c>
      <c r="E340" s="21" t="s">
        <v>18</v>
      </c>
      <c r="F340" s="331">
        <v>0</v>
      </c>
      <c r="G340" s="42"/>
      <c r="H340" s="48"/>
    </row>
    <row r="341" s="2" customFormat="1" ht="16.8" customHeight="1">
      <c r="A341" s="42"/>
      <c r="B341" s="48"/>
      <c r="C341" s="330" t="s">
        <v>18</v>
      </c>
      <c r="D341" s="330" t="s">
        <v>4821</v>
      </c>
      <c r="E341" s="21" t="s">
        <v>18</v>
      </c>
      <c r="F341" s="331">
        <v>1.8899999999999999</v>
      </c>
      <c r="G341" s="42"/>
      <c r="H341" s="48"/>
    </row>
    <row r="342" s="2" customFormat="1" ht="16.8" customHeight="1">
      <c r="A342" s="42"/>
      <c r="B342" s="48"/>
      <c r="C342" s="330" t="s">
        <v>18</v>
      </c>
      <c r="D342" s="330" t="s">
        <v>863</v>
      </c>
      <c r="E342" s="21" t="s">
        <v>18</v>
      </c>
      <c r="F342" s="331">
        <v>0</v>
      </c>
      <c r="G342" s="42"/>
      <c r="H342" s="48"/>
    </row>
    <row r="343" s="2" customFormat="1" ht="16.8" customHeight="1">
      <c r="A343" s="42"/>
      <c r="B343" s="48"/>
      <c r="C343" s="330" t="s">
        <v>18</v>
      </c>
      <c r="D343" s="330" t="s">
        <v>4822</v>
      </c>
      <c r="E343" s="21" t="s">
        <v>18</v>
      </c>
      <c r="F343" s="331">
        <v>1.98</v>
      </c>
      <c r="G343" s="42"/>
      <c r="H343" s="48"/>
    </row>
    <row r="344" s="2" customFormat="1" ht="16.8" customHeight="1">
      <c r="A344" s="42"/>
      <c r="B344" s="48"/>
      <c r="C344" s="330" t="s">
        <v>18</v>
      </c>
      <c r="D344" s="330" t="s">
        <v>865</v>
      </c>
      <c r="E344" s="21" t="s">
        <v>18</v>
      </c>
      <c r="F344" s="331">
        <v>0</v>
      </c>
      <c r="G344" s="42"/>
      <c r="H344" s="48"/>
    </row>
    <row r="345" s="2" customFormat="1" ht="16.8" customHeight="1">
      <c r="A345" s="42"/>
      <c r="B345" s="48"/>
      <c r="C345" s="330" t="s">
        <v>18</v>
      </c>
      <c r="D345" s="330" t="s">
        <v>4823</v>
      </c>
      <c r="E345" s="21" t="s">
        <v>18</v>
      </c>
      <c r="F345" s="331">
        <v>5.7599999999999998</v>
      </c>
      <c r="G345" s="42"/>
      <c r="H345" s="48"/>
    </row>
    <row r="346" s="2" customFormat="1" ht="16.8" customHeight="1">
      <c r="A346" s="42"/>
      <c r="B346" s="48"/>
      <c r="C346" s="330" t="s">
        <v>18</v>
      </c>
      <c r="D346" s="330" t="s">
        <v>490</v>
      </c>
      <c r="E346" s="21" t="s">
        <v>18</v>
      </c>
      <c r="F346" s="331">
        <v>0</v>
      </c>
      <c r="G346" s="42"/>
      <c r="H346" s="48"/>
    </row>
    <row r="347" s="2" customFormat="1" ht="16.8" customHeight="1">
      <c r="A347" s="42"/>
      <c r="B347" s="48"/>
      <c r="C347" s="330" t="s">
        <v>18</v>
      </c>
      <c r="D347" s="330" t="s">
        <v>4824</v>
      </c>
      <c r="E347" s="21" t="s">
        <v>18</v>
      </c>
      <c r="F347" s="331">
        <v>3.6499999999999999</v>
      </c>
      <c r="G347" s="42"/>
      <c r="H347" s="48"/>
    </row>
    <row r="348" s="2" customFormat="1" ht="16.8" customHeight="1">
      <c r="A348" s="42"/>
      <c r="B348" s="48"/>
      <c r="C348" s="330" t="s">
        <v>18</v>
      </c>
      <c r="D348" s="330" t="s">
        <v>493</v>
      </c>
      <c r="E348" s="21" t="s">
        <v>18</v>
      </c>
      <c r="F348" s="331">
        <v>0</v>
      </c>
      <c r="G348" s="42"/>
      <c r="H348" s="48"/>
    </row>
    <row r="349" s="2" customFormat="1" ht="16.8" customHeight="1">
      <c r="A349" s="42"/>
      <c r="B349" s="48"/>
      <c r="C349" s="330" t="s">
        <v>18</v>
      </c>
      <c r="D349" s="330" t="s">
        <v>4825</v>
      </c>
      <c r="E349" s="21" t="s">
        <v>18</v>
      </c>
      <c r="F349" s="331">
        <v>23.789999999999999</v>
      </c>
      <c r="G349" s="42"/>
      <c r="H349" s="48"/>
    </row>
    <row r="350" s="2" customFormat="1" ht="16.8" customHeight="1">
      <c r="A350" s="42"/>
      <c r="B350" s="48"/>
      <c r="C350" s="330" t="s">
        <v>18</v>
      </c>
      <c r="D350" s="330" t="s">
        <v>4826</v>
      </c>
      <c r="E350" s="21" t="s">
        <v>18</v>
      </c>
      <c r="F350" s="331">
        <v>-5.4000000000000004</v>
      </c>
      <c r="G350" s="42"/>
      <c r="H350" s="48"/>
    </row>
    <row r="351" s="2" customFormat="1" ht="16.8" customHeight="1">
      <c r="A351" s="42"/>
      <c r="B351" s="48"/>
      <c r="C351" s="330" t="s">
        <v>18</v>
      </c>
      <c r="D351" s="330" t="s">
        <v>244</v>
      </c>
      <c r="E351" s="21" t="s">
        <v>18</v>
      </c>
      <c r="F351" s="331">
        <v>56.600000000000001</v>
      </c>
      <c r="G351" s="42"/>
      <c r="H351" s="48"/>
    </row>
    <row r="352" s="2" customFormat="1" ht="16.8" customHeight="1">
      <c r="A352" s="42"/>
      <c r="B352" s="48"/>
      <c r="C352" s="332" t="s">
        <v>4704</v>
      </c>
      <c r="D352" s="42"/>
      <c r="E352" s="42"/>
      <c r="F352" s="42"/>
      <c r="G352" s="42"/>
      <c r="H352" s="48"/>
    </row>
    <row r="353" s="2" customFormat="1" ht="16.8" customHeight="1">
      <c r="A353" s="42"/>
      <c r="B353" s="48"/>
      <c r="C353" s="330" t="s">
        <v>1986</v>
      </c>
      <c r="D353" s="330" t="s">
        <v>4827</v>
      </c>
      <c r="E353" s="21" t="s">
        <v>129</v>
      </c>
      <c r="F353" s="331">
        <v>56.600000000000001</v>
      </c>
      <c r="G353" s="42"/>
      <c r="H353" s="48"/>
    </row>
    <row r="354" s="2" customFormat="1" ht="16.8" customHeight="1">
      <c r="A354" s="42"/>
      <c r="B354" s="48"/>
      <c r="C354" s="326" t="s">
        <v>890</v>
      </c>
      <c r="D354" s="327" t="s">
        <v>891</v>
      </c>
      <c r="E354" s="328" t="s">
        <v>129</v>
      </c>
      <c r="F354" s="329">
        <v>162.80000000000001</v>
      </c>
      <c r="G354" s="42"/>
      <c r="H354" s="48"/>
    </row>
    <row r="355" s="2" customFormat="1" ht="16.8" customHeight="1">
      <c r="A355" s="42"/>
      <c r="B355" s="48"/>
      <c r="C355" s="330" t="s">
        <v>18</v>
      </c>
      <c r="D355" s="330" t="s">
        <v>442</v>
      </c>
      <c r="E355" s="21" t="s">
        <v>18</v>
      </c>
      <c r="F355" s="331">
        <v>0</v>
      </c>
      <c r="G355" s="42"/>
      <c r="H355" s="48"/>
    </row>
    <row r="356" s="2" customFormat="1" ht="16.8" customHeight="1">
      <c r="A356" s="42"/>
      <c r="B356" s="48"/>
      <c r="C356" s="330" t="s">
        <v>18</v>
      </c>
      <c r="D356" s="330" t="s">
        <v>4828</v>
      </c>
      <c r="E356" s="21" t="s">
        <v>18</v>
      </c>
      <c r="F356" s="331">
        <v>59.969999999999999</v>
      </c>
      <c r="G356" s="42"/>
      <c r="H356" s="48"/>
    </row>
    <row r="357" s="2" customFormat="1" ht="16.8" customHeight="1">
      <c r="A357" s="42"/>
      <c r="B357" s="48"/>
      <c r="C357" s="330" t="s">
        <v>18</v>
      </c>
      <c r="D357" s="330" t="s">
        <v>1042</v>
      </c>
      <c r="E357" s="21" t="s">
        <v>18</v>
      </c>
      <c r="F357" s="331">
        <v>0</v>
      </c>
      <c r="G357" s="42"/>
      <c r="H357" s="48"/>
    </row>
    <row r="358" s="2" customFormat="1" ht="16.8" customHeight="1">
      <c r="A358" s="42"/>
      <c r="B358" s="48"/>
      <c r="C358" s="330" t="s">
        <v>18</v>
      </c>
      <c r="D358" s="330" t="s">
        <v>4829</v>
      </c>
      <c r="E358" s="21" t="s">
        <v>18</v>
      </c>
      <c r="F358" s="331">
        <v>54.090000000000003</v>
      </c>
      <c r="G358" s="42"/>
      <c r="H358" s="48"/>
    </row>
    <row r="359" s="2" customFormat="1" ht="16.8" customHeight="1">
      <c r="A359" s="42"/>
      <c r="B359" s="48"/>
      <c r="C359" s="330" t="s">
        <v>18</v>
      </c>
      <c r="D359" s="330" t="s">
        <v>750</v>
      </c>
      <c r="E359" s="21" t="s">
        <v>18</v>
      </c>
      <c r="F359" s="331">
        <v>0</v>
      </c>
      <c r="G359" s="42"/>
      <c r="H359" s="48"/>
    </row>
    <row r="360" s="2" customFormat="1" ht="16.8" customHeight="1">
      <c r="A360" s="42"/>
      <c r="B360" s="48"/>
      <c r="C360" s="330" t="s">
        <v>18</v>
      </c>
      <c r="D360" s="330" t="s">
        <v>4830</v>
      </c>
      <c r="E360" s="21" t="s">
        <v>18</v>
      </c>
      <c r="F360" s="331">
        <v>9.5600000000000005</v>
      </c>
      <c r="G360" s="42"/>
      <c r="H360" s="48"/>
    </row>
    <row r="361" s="2" customFormat="1" ht="16.8" customHeight="1">
      <c r="A361" s="42"/>
      <c r="B361" s="48"/>
      <c r="C361" s="330" t="s">
        <v>18</v>
      </c>
      <c r="D361" s="330" t="s">
        <v>4716</v>
      </c>
      <c r="E361" s="21" t="s">
        <v>18</v>
      </c>
      <c r="F361" s="331">
        <v>0</v>
      </c>
      <c r="G361" s="42"/>
      <c r="H361" s="48"/>
    </row>
    <row r="362" s="2" customFormat="1" ht="16.8" customHeight="1">
      <c r="A362" s="42"/>
      <c r="B362" s="48"/>
      <c r="C362" s="330" t="s">
        <v>18</v>
      </c>
      <c r="D362" s="330" t="s">
        <v>4831</v>
      </c>
      <c r="E362" s="21" t="s">
        <v>18</v>
      </c>
      <c r="F362" s="331">
        <v>9.75</v>
      </c>
      <c r="G362" s="42"/>
      <c r="H362" s="48"/>
    </row>
    <row r="363" s="2" customFormat="1" ht="16.8" customHeight="1">
      <c r="A363" s="42"/>
      <c r="B363" s="48"/>
      <c r="C363" s="330" t="s">
        <v>18</v>
      </c>
      <c r="D363" s="330" t="s">
        <v>225</v>
      </c>
      <c r="E363" s="21" t="s">
        <v>18</v>
      </c>
      <c r="F363" s="331">
        <v>0</v>
      </c>
      <c r="G363" s="42"/>
      <c r="H363" s="48"/>
    </row>
    <row r="364" s="2" customFormat="1" ht="16.8" customHeight="1">
      <c r="A364" s="42"/>
      <c r="B364" s="48"/>
      <c r="C364" s="330" t="s">
        <v>18</v>
      </c>
      <c r="D364" s="330" t="s">
        <v>4832</v>
      </c>
      <c r="E364" s="21" t="s">
        <v>18</v>
      </c>
      <c r="F364" s="331">
        <v>15.08</v>
      </c>
      <c r="G364" s="42"/>
      <c r="H364" s="48"/>
    </row>
    <row r="365" s="2" customFormat="1" ht="16.8" customHeight="1">
      <c r="A365" s="42"/>
      <c r="B365" s="48"/>
      <c r="C365" s="330" t="s">
        <v>18</v>
      </c>
      <c r="D365" s="330" t="s">
        <v>865</v>
      </c>
      <c r="E365" s="21" t="s">
        <v>18</v>
      </c>
      <c r="F365" s="331">
        <v>0</v>
      </c>
      <c r="G365" s="42"/>
      <c r="H365" s="48"/>
    </row>
    <row r="366" s="2" customFormat="1" ht="16.8" customHeight="1">
      <c r="A366" s="42"/>
      <c r="B366" s="48"/>
      <c r="C366" s="330" t="s">
        <v>18</v>
      </c>
      <c r="D366" s="330" t="s">
        <v>4823</v>
      </c>
      <c r="E366" s="21" t="s">
        <v>18</v>
      </c>
      <c r="F366" s="331">
        <v>5.7599999999999998</v>
      </c>
      <c r="G366" s="42"/>
      <c r="H366" s="48"/>
    </row>
    <row r="367" s="2" customFormat="1" ht="16.8" customHeight="1">
      <c r="A367" s="42"/>
      <c r="B367" s="48"/>
      <c r="C367" s="330" t="s">
        <v>18</v>
      </c>
      <c r="D367" s="330" t="s">
        <v>2039</v>
      </c>
      <c r="E367" s="21" t="s">
        <v>18</v>
      </c>
      <c r="F367" s="331">
        <v>0</v>
      </c>
      <c r="G367" s="42"/>
      <c r="H367" s="48"/>
    </row>
    <row r="368" s="2" customFormat="1" ht="16.8" customHeight="1">
      <c r="A368" s="42"/>
      <c r="B368" s="48"/>
      <c r="C368" s="330" t="s">
        <v>18</v>
      </c>
      <c r="D368" s="330" t="s">
        <v>4723</v>
      </c>
      <c r="E368" s="21" t="s">
        <v>18</v>
      </c>
      <c r="F368" s="331">
        <v>8.5899999999999999</v>
      </c>
      <c r="G368" s="42"/>
      <c r="H368" s="48"/>
    </row>
    <row r="369" s="2" customFormat="1" ht="16.8" customHeight="1">
      <c r="A369" s="42"/>
      <c r="B369" s="48"/>
      <c r="C369" s="330" t="s">
        <v>18</v>
      </c>
      <c r="D369" s="330" t="s">
        <v>18</v>
      </c>
      <c r="E369" s="21" t="s">
        <v>18</v>
      </c>
      <c r="F369" s="331">
        <v>0</v>
      </c>
      <c r="G369" s="42"/>
      <c r="H369" s="48"/>
    </row>
    <row r="370" s="2" customFormat="1" ht="16.8" customHeight="1">
      <c r="A370" s="42"/>
      <c r="B370" s="48"/>
      <c r="C370" s="330" t="s">
        <v>18</v>
      </c>
      <c r="D370" s="330" t="s">
        <v>244</v>
      </c>
      <c r="E370" s="21" t="s">
        <v>18</v>
      </c>
      <c r="F370" s="331">
        <v>162.80000000000001</v>
      </c>
      <c r="G370" s="42"/>
      <c r="H370" s="48"/>
    </row>
    <row r="371" s="2" customFormat="1" ht="16.8" customHeight="1">
      <c r="A371" s="42"/>
      <c r="B371" s="48"/>
      <c r="C371" s="332" t="s">
        <v>4704</v>
      </c>
      <c r="D371" s="42"/>
      <c r="E371" s="42"/>
      <c r="F371" s="42"/>
      <c r="G371" s="42"/>
      <c r="H371" s="48"/>
    </row>
    <row r="372" s="2" customFormat="1" ht="16.8" customHeight="1">
      <c r="A372" s="42"/>
      <c r="B372" s="48"/>
      <c r="C372" s="330" t="s">
        <v>1973</v>
      </c>
      <c r="D372" s="330" t="s">
        <v>1974</v>
      </c>
      <c r="E372" s="21" t="s">
        <v>129</v>
      </c>
      <c r="F372" s="331">
        <v>162.80000000000001</v>
      </c>
      <c r="G372" s="42"/>
      <c r="H372" s="48"/>
    </row>
    <row r="373" s="2" customFormat="1" ht="16.8" customHeight="1">
      <c r="A373" s="42"/>
      <c r="B373" s="48"/>
      <c r="C373" s="326" t="s">
        <v>893</v>
      </c>
      <c r="D373" s="327" t="s">
        <v>894</v>
      </c>
      <c r="E373" s="328" t="s">
        <v>129</v>
      </c>
      <c r="F373" s="329">
        <v>51.170000000000002</v>
      </c>
      <c r="G373" s="42"/>
      <c r="H373" s="48"/>
    </row>
    <row r="374" s="2" customFormat="1" ht="16.8" customHeight="1">
      <c r="A374" s="42"/>
      <c r="B374" s="48"/>
      <c r="C374" s="330" t="s">
        <v>18</v>
      </c>
      <c r="D374" s="330" t="s">
        <v>1213</v>
      </c>
      <c r="E374" s="21" t="s">
        <v>18</v>
      </c>
      <c r="F374" s="331">
        <v>0</v>
      </c>
      <c r="G374" s="42"/>
      <c r="H374" s="48"/>
    </row>
    <row r="375" s="2" customFormat="1" ht="16.8" customHeight="1">
      <c r="A375" s="42"/>
      <c r="B375" s="48"/>
      <c r="C375" s="330" t="s">
        <v>18</v>
      </c>
      <c r="D375" s="330" t="s">
        <v>4816</v>
      </c>
      <c r="E375" s="21" t="s">
        <v>18</v>
      </c>
      <c r="F375" s="331">
        <v>9.6600000000000001</v>
      </c>
      <c r="G375" s="42"/>
      <c r="H375" s="48"/>
    </row>
    <row r="376" s="2" customFormat="1" ht="16.8" customHeight="1">
      <c r="A376" s="42"/>
      <c r="B376" s="48"/>
      <c r="C376" s="330" t="s">
        <v>18</v>
      </c>
      <c r="D376" s="330" t="s">
        <v>4683</v>
      </c>
      <c r="E376" s="21" t="s">
        <v>18</v>
      </c>
      <c r="F376" s="331">
        <v>0</v>
      </c>
      <c r="G376" s="42"/>
      <c r="H376" s="48"/>
    </row>
    <row r="377" s="2" customFormat="1" ht="16.8" customHeight="1">
      <c r="A377" s="42"/>
      <c r="B377" s="48"/>
      <c r="C377" s="330" t="s">
        <v>18</v>
      </c>
      <c r="D377" s="330" t="s">
        <v>4817</v>
      </c>
      <c r="E377" s="21" t="s">
        <v>18</v>
      </c>
      <c r="F377" s="331">
        <v>4.1600000000000001</v>
      </c>
      <c r="G377" s="42"/>
      <c r="H377" s="48"/>
    </row>
    <row r="378" s="2" customFormat="1" ht="16.8" customHeight="1">
      <c r="A378" s="42"/>
      <c r="B378" s="48"/>
      <c r="C378" s="330" t="s">
        <v>18</v>
      </c>
      <c r="D378" s="330" t="s">
        <v>1129</v>
      </c>
      <c r="E378" s="21" t="s">
        <v>18</v>
      </c>
      <c r="F378" s="331">
        <v>0</v>
      </c>
      <c r="G378" s="42"/>
      <c r="H378" s="48"/>
    </row>
    <row r="379" s="2" customFormat="1" ht="16.8" customHeight="1">
      <c r="A379" s="42"/>
      <c r="B379" s="48"/>
      <c r="C379" s="330" t="s">
        <v>18</v>
      </c>
      <c r="D379" s="330" t="s">
        <v>4818</v>
      </c>
      <c r="E379" s="21" t="s">
        <v>18</v>
      </c>
      <c r="F379" s="331">
        <v>8.1500000000000004</v>
      </c>
      <c r="G379" s="42"/>
      <c r="H379" s="48"/>
    </row>
    <row r="380" s="2" customFormat="1" ht="16.8" customHeight="1">
      <c r="A380" s="42"/>
      <c r="B380" s="48"/>
      <c r="C380" s="330" t="s">
        <v>18</v>
      </c>
      <c r="D380" s="330" t="s">
        <v>484</v>
      </c>
      <c r="E380" s="21" t="s">
        <v>18</v>
      </c>
      <c r="F380" s="331">
        <v>0</v>
      </c>
      <c r="G380" s="42"/>
      <c r="H380" s="48"/>
    </row>
    <row r="381" s="2" customFormat="1" ht="16.8" customHeight="1">
      <c r="A381" s="42"/>
      <c r="B381" s="48"/>
      <c r="C381" s="330" t="s">
        <v>18</v>
      </c>
      <c r="D381" s="330" t="s">
        <v>1354</v>
      </c>
      <c r="E381" s="21" t="s">
        <v>18</v>
      </c>
      <c r="F381" s="331">
        <v>1.79</v>
      </c>
      <c r="G381" s="42"/>
      <c r="H381" s="48"/>
    </row>
    <row r="382" s="2" customFormat="1" ht="16.8" customHeight="1">
      <c r="A382" s="42"/>
      <c r="B382" s="48"/>
      <c r="C382" s="330" t="s">
        <v>18</v>
      </c>
      <c r="D382" s="330" t="s">
        <v>490</v>
      </c>
      <c r="E382" s="21" t="s">
        <v>18</v>
      </c>
      <c r="F382" s="331">
        <v>0</v>
      </c>
      <c r="G382" s="42"/>
      <c r="H382" s="48"/>
    </row>
    <row r="383" s="2" customFormat="1" ht="16.8" customHeight="1">
      <c r="A383" s="42"/>
      <c r="B383" s="48"/>
      <c r="C383" s="330" t="s">
        <v>18</v>
      </c>
      <c r="D383" s="330" t="s">
        <v>4833</v>
      </c>
      <c r="E383" s="21" t="s">
        <v>18</v>
      </c>
      <c r="F383" s="331">
        <v>3.6200000000000001</v>
      </c>
      <c r="G383" s="42"/>
      <c r="H383" s="48"/>
    </row>
    <row r="384" s="2" customFormat="1" ht="16.8" customHeight="1">
      <c r="A384" s="42"/>
      <c r="B384" s="48"/>
      <c r="C384" s="330" t="s">
        <v>18</v>
      </c>
      <c r="D384" s="330" t="s">
        <v>493</v>
      </c>
      <c r="E384" s="21" t="s">
        <v>18</v>
      </c>
      <c r="F384" s="331">
        <v>0</v>
      </c>
      <c r="G384" s="42"/>
      <c r="H384" s="48"/>
    </row>
    <row r="385" s="2" customFormat="1" ht="16.8" customHeight="1">
      <c r="A385" s="42"/>
      <c r="B385" s="48"/>
      <c r="C385" s="330" t="s">
        <v>18</v>
      </c>
      <c r="D385" s="330" t="s">
        <v>4825</v>
      </c>
      <c r="E385" s="21" t="s">
        <v>18</v>
      </c>
      <c r="F385" s="331">
        <v>23.789999999999999</v>
      </c>
      <c r="G385" s="42"/>
      <c r="H385" s="48"/>
    </row>
    <row r="386" s="2" customFormat="1" ht="16.8" customHeight="1">
      <c r="A386" s="42"/>
      <c r="B386" s="48"/>
      <c r="C386" s="330" t="s">
        <v>18</v>
      </c>
      <c r="D386" s="330" t="s">
        <v>244</v>
      </c>
      <c r="E386" s="21" t="s">
        <v>18</v>
      </c>
      <c r="F386" s="331">
        <v>51.170000000000002</v>
      </c>
      <c r="G386" s="42"/>
      <c r="H386" s="48"/>
    </row>
    <row r="387" s="2" customFormat="1" ht="16.8" customHeight="1">
      <c r="A387" s="42"/>
      <c r="B387" s="48"/>
      <c r="C387" s="332" t="s">
        <v>4704</v>
      </c>
      <c r="D387" s="42"/>
      <c r="E387" s="42"/>
      <c r="F387" s="42"/>
      <c r="G387" s="42"/>
      <c r="H387" s="48"/>
    </row>
    <row r="388" s="2" customFormat="1" ht="16.8" customHeight="1">
      <c r="A388" s="42"/>
      <c r="B388" s="48"/>
      <c r="C388" s="330" t="s">
        <v>2007</v>
      </c>
      <c r="D388" s="330" t="s">
        <v>4834</v>
      </c>
      <c r="E388" s="21" t="s">
        <v>129</v>
      </c>
      <c r="F388" s="331">
        <v>79.060000000000002</v>
      </c>
      <c r="G388" s="42"/>
      <c r="H388" s="48"/>
    </row>
    <row r="389" s="2" customFormat="1" ht="16.8" customHeight="1">
      <c r="A389" s="42"/>
      <c r="B389" s="48"/>
      <c r="C389" s="326" t="s">
        <v>896</v>
      </c>
      <c r="D389" s="327" t="s">
        <v>897</v>
      </c>
      <c r="E389" s="328" t="s">
        <v>129</v>
      </c>
      <c r="F389" s="329">
        <v>5.4000000000000004</v>
      </c>
      <c r="G389" s="42"/>
      <c r="H389" s="48"/>
    </row>
    <row r="390" s="2" customFormat="1" ht="16.8" customHeight="1">
      <c r="A390" s="42"/>
      <c r="B390" s="48"/>
      <c r="C390" s="330" t="s">
        <v>18</v>
      </c>
      <c r="D390" s="330" t="s">
        <v>2000</v>
      </c>
      <c r="E390" s="21" t="s">
        <v>18</v>
      </c>
      <c r="F390" s="331">
        <v>5.4000000000000004</v>
      </c>
      <c r="G390" s="42"/>
      <c r="H390" s="48"/>
    </row>
    <row r="391" s="2" customFormat="1" ht="16.8" customHeight="1">
      <c r="A391" s="42"/>
      <c r="B391" s="48"/>
      <c r="C391" s="332" t="s">
        <v>4704</v>
      </c>
      <c r="D391" s="42"/>
      <c r="E391" s="42"/>
      <c r="F391" s="42"/>
      <c r="G391" s="42"/>
      <c r="H391" s="48"/>
    </row>
    <row r="392" s="2" customFormat="1" ht="16.8" customHeight="1">
      <c r="A392" s="42"/>
      <c r="B392" s="48"/>
      <c r="C392" s="330" t="s">
        <v>2002</v>
      </c>
      <c r="D392" s="330" t="s">
        <v>2003</v>
      </c>
      <c r="E392" s="21" t="s">
        <v>129</v>
      </c>
      <c r="F392" s="331">
        <v>5.9400000000000004</v>
      </c>
      <c r="G392" s="42"/>
      <c r="H392" s="48"/>
    </row>
    <row r="393" s="2" customFormat="1" ht="16.8" customHeight="1">
      <c r="A393" s="42"/>
      <c r="B393" s="48"/>
      <c r="C393" s="326" t="s">
        <v>899</v>
      </c>
      <c r="D393" s="327" t="s">
        <v>900</v>
      </c>
      <c r="E393" s="328" t="s">
        <v>129</v>
      </c>
      <c r="F393" s="329">
        <v>791.69000000000005</v>
      </c>
      <c r="G393" s="42"/>
      <c r="H393" s="48"/>
    </row>
    <row r="394" s="2" customFormat="1" ht="16.8" customHeight="1">
      <c r="A394" s="42"/>
      <c r="B394" s="48"/>
      <c r="C394" s="330" t="s">
        <v>18</v>
      </c>
      <c r="D394" s="330" t="s">
        <v>900</v>
      </c>
      <c r="E394" s="21" t="s">
        <v>18</v>
      </c>
      <c r="F394" s="331">
        <v>0</v>
      </c>
      <c r="G394" s="42"/>
      <c r="H394" s="48"/>
    </row>
    <row r="395" s="2" customFormat="1" ht="16.8" customHeight="1">
      <c r="A395" s="42"/>
      <c r="B395" s="48"/>
      <c r="C395" s="330" t="s">
        <v>18</v>
      </c>
      <c r="D395" s="330" t="s">
        <v>442</v>
      </c>
      <c r="E395" s="21" t="s">
        <v>18</v>
      </c>
      <c r="F395" s="331">
        <v>0</v>
      </c>
      <c r="G395" s="42"/>
      <c r="H395" s="48"/>
    </row>
    <row r="396" s="2" customFormat="1" ht="16.8" customHeight="1">
      <c r="A396" s="42"/>
      <c r="B396" s="48"/>
      <c r="C396" s="330" t="s">
        <v>18</v>
      </c>
      <c r="D396" s="330" t="s">
        <v>2265</v>
      </c>
      <c r="E396" s="21" t="s">
        <v>18</v>
      </c>
      <c r="F396" s="331">
        <v>63.420000000000002</v>
      </c>
      <c r="G396" s="42"/>
      <c r="H396" s="48"/>
    </row>
    <row r="397" s="2" customFormat="1" ht="16.8" customHeight="1">
      <c r="A397" s="42"/>
      <c r="B397" s="48"/>
      <c r="C397" s="330" t="s">
        <v>18</v>
      </c>
      <c r="D397" s="330" t="s">
        <v>2266</v>
      </c>
      <c r="E397" s="21" t="s">
        <v>18</v>
      </c>
      <c r="F397" s="331">
        <v>10.18</v>
      </c>
      <c r="G397" s="42"/>
      <c r="H397" s="48"/>
    </row>
    <row r="398" s="2" customFormat="1" ht="16.8" customHeight="1">
      <c r="A398" s="42"/>
      <c r="B398" s="48"/>
      <c r="C398" s="330" t="s">
        <v>18</v>
      </c>
      <c r="D398" s="330" t="s">
        <v>444</v>
      </c>
      <c r="E398" s="21" t="s">
        <v>18</v>
      </c>
      <c r="F398" s="331">
        <v>0</v>
      </c>
      <c r="G398" s="42"/>
      <c r="H398" s="48"/>
    </row>
    <row r="399" s="2" customFormat="1" ht="16.8" customHeight="1">
      <c r="A399" s="42"/>
      <c r="B399" s="48"/>
      <c r="C399" s="330" t="s">
        <v>18</v>
      </c>
      <c r="D399" s="330" t="s">
        <v>2267</v>
      </c>
      <c r="E399" s="21" t="s">
        <v>18</v>
      </c>
      <c r="F399" s="331">
        <v>8.8399999999999999</v>
      </c>
      <c r="G399" s="42"/>
      <c r="H399" s="48"/>
    </row>
    <row r="400" s="2" customFormat="1" ht="16.8" customHeight="1">
      <c r="A400" s="42"/>
      <c r="B400" s="48"/>
      <c r="C400" s="330" t="s">
        <v>18</v>
      </c>
      <c r="D400" s="330" t="s">
        <v>2268</v>
      </c>
      <c r="E400" s="21" t="s">
        <v>18</v>
      </c>
      <c r="F400" s="331">
        <v>15.029999999999999</v>
      </c>
      <c r="G400" s="42"/>
      <c r="H400" s="48"/>
    </row>
    <row r="401" s="2" customFormat="1" ht="16.8" customHeight="1">
      <c r="A401" s="42"/>
      <c r="B401" s="48"/>
      <c r="C401" s="330" t="s">
        <v>18</v>
      </c>
      <c r="D401" s="330" t="s">
        <v>2269</v>
      </c>
      <c r="E401" s="21" t="s">
        <v>18</v>
      </c>
      <c r="F401" s="331">
        <v>5.6399999999999997</v>
      </c>
      <c r="G401" s="42"/>
      <c r="H401" s="48"/>
    </row>
    <row r="402" s="2" customFormat="1" ht="16.8" customHeight="1">
      <c r="A402" s="42"/>
      <c r="B402" s="48"/>
      <c r="C402" s="330" t="s">
        <v>18</v>
      </c>
      <c r="D402" s="330" t="s">
        <v>2270</v>
      </c>
      <c r="E402" s="21" t="s">
        <v>18</v>
      </c>
      <c r="F402" s="331">
        <v>0</v>
      </c>
      <c r="G402" s="42"/>
      <c r="H402" s="48"/>
    </row>
    <row r="403" s="2" customFormat="1" ht="16.8" customHeight="1">
      <c r="A403" s="42"/>
      <c r="B403" s="48"/>
      <c r="C403" s="330" t="s">
        <v>18</v>
      </c>
      <c r="D403" s="330" t="s">
        <v>2271</v>
      </c>
      <c r="E403" s="21" t="s">
        <v>18</v>
      </c>
      <c r="F403" s="331">
        <v>105.83</v>
      </c>
      <c r="G403" s="42"/>
      <c r="H403" s="48"/>
    </row>
    <row r="404" s="2" customFormat="1" ht="16.8" customHeight="1">
      <c r="A404" s="42"/>
      <c r="B404" s="48"/>
      <c r="C404" s="330" t="s">
        <v>18</v>
      </c>
      <c r="D404" s="330" t="s">
        <v>2272</v>
      </c>
      <c r="E404" s="21" t="s">
        <v>18</v>
      </c>
      <c r="F404" s="331">
        <v>22</v>
      </c>
      <c r="G404" s="42"/>
      <c r="H404" s="48"/>
    </row>
    <row r="405" s="2" customFormat="1" ht="16.8" customHeight="1">
      <c r="A405" s="42"/>
      <c r="B405" s="48"/>
      <c r="C405" s="330" t="s">
        <v>18</v>
      </c>
      <c r="D405" s="330" t="s">
        <v>2273</v>
      </c>
      <c r="E405" s="21" t="s">
        <v>18</v>
      </c>
      <c r="F405" s="331">
        <v>0</v>
      </c>
      <c r="G405" s="42"/>
      <c r="H405" s="48"/>
    </row>
    <row r="406" s="2" customFormat="1" ht="16.8" customHeight="1">
      <c r="A406" s="42"/>
      <c r="B406" s="48"/>
      <c r="C406" s="330" t="s">
        <v>18</v>
      </c>
      <c r="D406" s="330" t="s">
        <v>2274</v>
      </c>
      <c r="E406" s="21" t="s">
        <v>18</v>
      </c>
      <c r="F406" s="331">
        <v>20.670000000000002</v>
      </c>
      <c r="G406" s="42"/>
      <c r="H406" s="48"/>
    </row>
    <row r="407" s="2" customFormat="1" ht="16.8" customHeight="1">
      <c r="A407" s="42"/>
      <c r="B407" s="48"/>
      <c r="C407" s="330" t="s">
        <v>18</v>
      </c>
      <c r="D407" s="330" t="s">
        <v>2275</v>
      </c>
      <c r="E407" s="21" t="s">
        <v>18</v>
      </c>
      <c r="F407" s="331">
        <v>20.75</v>
      </c>
      <c r="G407" s="42"/>
      <c r="H407" s="48"/>
    </row>
    <row r="408" s="2" customFormat="1" ht="16.8" customHeight="1">
      <c r="A408" s="42"/>
      <c r="B408" s="48"/>
      <c r="C408" s="330" t="s">
        <v>18</v>
      </c>
      <c r="D408" s="330" t="s">
        <v>2276</v>
      </c>
      <c r="E408" s="21" t="s">
        <v>18</v>
      </c>
      <c r="F408" s="331">
        <v>26.899999999999999</v>
      </c>
      <c r="G408" s="42"/>
      <c r="H408" s="48"/>
    </row>
    <row r="409" s="2" customFormat="1" ht="16.8" customHeight="1">
      <c r="A409" s="42"/>
      <c r="B409" s="48"/>
      <c r="C409" s="330" t="s">
        <v>18</v>
      </c>
      <c r="D409" s="330" t="s">
        <v>2277</v>
      </c>
      <c r="E409" s="21" t="s">
        <v>18</v>
      </c>
      <c r="F409" s="331">
        <v>18.23</v>
      </c>
      <c r="G409" s="42"/>
      <c r="H409" s="48"/>
    </row>
    <row r="410" s="2" customFormat="1" ht="16.8" customHeight="1">
      <c r="A410" s="42"/>
      <c r="B410" s="48"/>
      <c r="C410" s="330" t="s">
        <v>18</v>
      </c>
      <c r="D410" s="330" t="s">
        <v>2278</v>
      </c>
      <c r="E410" s="21" t="s">
        <v>18</v>
      </c>
      <c r="F410" s="331">
        <v>15.220000000000001</v>
      </c>
      <c r="G410" s="42"/>
      <c r="H410" s="48"/>
    </row>
    <row r="411" s="2" customFormat="1" ht="16.8" customHeight="1">
      <c r="A411" s="42"/>
      <c r="B411" s="48"/>
      <c r="C411" s="330" t="s">
        <v>18</v>
      </c>
      <c r="D411" s="330" t="s">
        <v>2279</v>
      </c>
      <c r="E411" s="21" t="s">
        <v>18</v>
      </c>
      <c r="F411" s="331">
        <v>25.23</v>
      </c>
      <c r="G411" s="42"/>
      <c r="H411" s="48"/>
    </row>
    <row r="412" s="2" customFormat="1" ht="16.8" customHeight="1">
      <c r="A412" s="42"/>
      <c r="B412" s="48"/>
      <c r="C412" s="330" t="s">
        <v>18</v>
      </c>
      <c r="D412" s="330" t="s">
        <v>225</v>
      </c>
      <c r="E412" s="21" t="s">
        <v>18</v>
      </c>
      <c r="F412" s="331">
        <v>0</v>
      </c>
      <c r="G412" s="42"/>
      <c r="H412" s="48"/>
    </row>
    <row r="413" s="2" customFormat="1" ht="16.8" customHeight="1">
      <c r="A413" s="42"/>
      <c r="B413" s="48"/>
      <c r="C413" s="330" t="s">
        <v>18</v>
      </c>
      <c r="D413" s="330" t="s">
        <v>2280</v>
      </c>
      <c r="E413" s="21" t="s">
        <v>18</v>
      </c>
      <c r="F413" s="331">
        <v>24.52</v>
      </c>
      <c r="G413" s="42"/>
      <c r="H413" s="48"/>
    </row>
    <row r="414" s="2" customFormat="1" ht="16.8" customHeight="1">
      <c r="A414" s="42"/>
      <c r="B414" s="48"/>
      <c r="C414" s="330" t="s">
        <v>18</v>
      </c>
      <c r="D414" s="330" t="s">
        <v>780</v>
      </c>
      <c r="E414" s="21" t="s">
        <v>18</v>
      </c>
      <c r="F414" s="331">
        <v>0</v>
      </c>
      <c r="G414" s="42"/>
      <c r="H414" s="48"/>
    </row>
    <row r="415" s="2" customFormat="1" ht="16.8" customHeight="1">
      <c r="A415" s="42"/>
      <c r="B415" s="48"/>
      <c r="C415" s="330" t="s">
        <v>18</v>
      </c>
      <c r="D415" s="330" t="s">
        <v>2281</v>
      </c>
      <c r="E415" s="21" t="s">
        <v>18</v>
      </c>
      <c r="F415" s="331">
        <v>28.59</v>
      </c>
      <c r="G415" s="42"/>
      <c r="H415" s="48"/>
    </row>
    <row r="416" s="2" customFormat="1" ht="16.8" customHeight="1">
      <c r="A416" s="42"/>
      <c r="B416" s="48"/>
      <c r="C416" s="330" t="s">
        <v>18</v>
      </c>
      <c r="D416" s="330" t="s">
        <v>2282</v>
      </c>
      <c r="E416" s="21" t="s">
        <v>18</v>
      </c>
      <c r="F416" s="331">
        <v>0</v>
      </c>
      <c r="G416" s="42"/>
      <c r="H416" s="48"/>
    </row>
    <row r="417" s="2" customFormat="1" ht="16.8" customHeight="1">
      <c r="A417" s="42"/>
      <c r="B417" s="48"/>
      <c r="C417" s="330" t="s">
        <v>18</v>
      </c>
      <c r="D417" s="330" t="s">
        <v>2283</v>
      </c>
      <c r="E417" s="21" t="s">
        <v>18</v>
      </c>
      <c r="F417" s="331">
        <v>30.18</v>
      </c>
      <c r="G417" s="42"/>
      <c r="H417" s="48"/>
    </row>
    <row r="418" s="2" customFormat="1" ht="16.8" customHeight="1">
      <c r="A418" s="42"/>
      <c r="B418" s="48"/>
      <c r="C418" s="330" t="s">
        <v>18</v>
      </c>
      <c r="D418" s="330" t="s">
        <v>2284</v>
      </c>
      <c r="E418" s="21" t="s">
        <v>18</v>
      </c>
      <c r="F418" s="331">
        <v>18.91</v>
      </c>
      <c r="G418" s="42"/>
      <c r="H418" s="48"/>
    </row>
    <row r="419" s="2" customFormat="1" ht="16.8" customHeight="1">
      <c r="A419" s="42"/>
      <c r="B419" s="48"/>
      <c r="C419" s="330" t="s">
        <v>18</v>
      </c>
      <c r="D419" s="330" t="s">
        <v>493</v>
      </c>
      <c r="E419" s="21" t="s">
        <v>18</v>
      </c>
      <c r="F419" s="331">
        <v>0</v>
      </c>
      <c r="G419" s="42"/>
      <c r="H419" s="48"/>
    </row>
    <row r="420" s="2" customFormat="1" ht="16.8" customHeight="1">
      <c r="A420" s="42"/>
      <c r="B420" s="48"/>
      <c r="C420" s="330" t="s">
        <v>18</v>
      </c>
      <c r="D420" s="330" t="s">
        <v>2285</v>
      </c>
      <c r="E420" s="21" t="s">
        <v>18</v>
      </c>
      <c r="F420" s="331">
        <v>14.1</v>
      </c>
      <c r="G420" s="42"/>
      <c r="H420" s="48"/>
    </row>
    <row r="421" s="2" customFormat="1" ht="16.8" customHeight="1">
      <c r="A421" s="42"/>
      <c r="B421" s="48"/>
      <c r="C421" s="330" t="s">
        <v>18</v>
      </c>
      <c r="D421" s="330" t="s">
        <v>495</v>
      </c>
      <c r="E421" s="21" t="s">
        <v>18</v>
      </c>
      <c r="F421" s="331">
        <v>0</v>
      </c>
      <c r="G421" s="42"/>
      <c r="H421" s="48"/>
    </row>
    <row r="422" s="2" customFormat="1" ht="16.8" customHeight="1">
      <c r="A422" s="42"/>
      <c r="B422" s="48"/>
      <c r="C422" s="330" t="s">
        <v>18</v>
      </c>
      <c r="D422" s="330" t="s">
        <v>2286</v>
      </c>
      <c r="E422" s="21" t="s">
        <v>18</v>
      </c>
      <c r="F422" s="331">
        <v>8.7599999999999998</v>
      </c>
      <c r="G422" s="42"/>
      <c r="H422" s="48"/>
    </row>
    <row r="423" s="2" customFormat="1" ht="16.8" customHeight="1">
      <c r="A423" s="42"/>
      <c r="B423" s="48"/>
      <c r="C423" s="330" t="s">
        <v>18</v>
      </c>
      <c r="D423" s="330" t="s">
        <v>232</v>
      </c>
      <c r="E423" s="21" t="s">
        <v>18</v>
      </c>
      <c r="F423" s="331">
        <v>0</v>
      </c>
      <c r="G423" s="42"/>
      <c r="H423" s="48"/>
    </row>
    <row r="424" s="2" customFormat="1" ht="16.8" customHeight="1">
      <c r="A424" s="42"/>
      <c r="B424" s="48"/>
      <c r="C424" s="330" t="s">
        <v>18</v>
      </c>
      <c r="D424" s="330" t="s">
        <v>2287</v>
      </c>
      <c r="E424" s="21" t="s">
        <v>18</v>
      </c>
      <c r="F424" s="331">
        <v>30.02</v>
      </c>
      <c r="G424" s="42"/>
      <c r="H424" s="48"/>
    </row>
    <row r="425" s="2" customFormat="1" ht="16.8" customHeight="1">
      <c r="A425" s="42"/>
      <c r="B425" s="48"/>
      <c r="C425" s="330" t="s">
        <v>18</v>
      </c>
      <c r="D425" s="330" t="s">
        <v>2288</v>
      </c>
      <c r="E425" s="21" t="s">
        <v>18</v>
      </c>
      <c r="F425" s="331">
        <v>0</v>
      </c>
      <c r="G425" s="42"/>
      <c r="H425" s="48"/>
    </row>
    <row r="426" s="2" customFormat="1" ht="16.8" customHeight="1">
      <c r="A426" s="42"/>
      <c r="B426" s="48"/>
      <c r="C426" s="330" t="s">
        <v>18</v>
      </c>
      <c r="D426" s="330" t="s">
        <v>2289</v>
      </c>
      <c r="E426" s="21" t="s">
        <v>18</v>
      </c>
      <c r="F426" s="331">
        <v>75.370000000000005</v>
      </c>
      <c r="G426" s="42"/>
      <c r="H426" s="48"/>
    </row>
    <row r="427" s="2" customFormat="1" ht="16.8" customHeight="1">
      <c r="A427" s="42"/>
      <c r="B427" s="48"/>
      <c r="C427" s="330" t="s">
        <v>18</v>
      </c>
      <c r="D427" s="330" t="s">
        <v>2290</v>
      </c>
      <c r="E427" s="21" t="s">
        <v>18</v>
      </c>
      <c r="F427" s="331">
        <v>13.310000000000001</v>
      </c>
      <c r="G427" s="42"/>
      <c r="H427" s="48"/>
    </row>
    <row r="428" s="2" customFormat="1" ht="16.8" customHeight="1">
      <c r="A428" s="42"/>
      <c r="B428" s="48"/>
      <c r="C428" s="330" t="s">
        <v>18</v>
      </c>
      <c r="D428" s="330" t="s">
        <v>2291</v>
      </c>
      <c r="E428" s="21" t="s">
        <v>18</v>
      </c>
      <c r="F428" s="331">
        <v>0</v>
      </c>
      <c r="G428" s="42"/>
      <c r="H428" s="48"/>
    </row>
    <row r="429" s="2" customFormat="1" ht="16.8" customHeight="1">
      <c r="A429" s="42"/>
      <c r="B429" s="48"/>
      <c r="C429" s="330" t="s">
        <v>18</v>
      </c>
      <c r="D429" s="330" t="s">
        <v>2292</v>
      </c>
      <c r="E429" s="21" t="s">
        <v>18</v>
      </c>
      <c r="F429" s="331">
        <v>24.579999999999998</v>
      </c>
      <c r="G429" s="42"/>
      <c r="H429" s="48"/>
    </row>
    <row r="430" s="2" customFormat="1" ht="16.8" customHeight="1">
      <c r="A430" s="42"/>
      <c r="B430" s="48"/>
      <c r="C430" s="330" t="s">
        <v>18</v>
      </c>
      <c r="D430" s="330" t="s">
        <v>2293</v>
      </c>
      <c r="E430" s="21" t="s">
        <v>18</v>
      </c>
      <c r="F430" s="331">
        <v>19.879999999999999</v>
      </c>
      <c r="G430" s="42"/>
      <c r="H430" s="48"/>
    </row>
    <row r="431" s="2" customFormat="1" ht="16.8" customHeight="1">
      <c r="A431" s="42"/>
      <c r="B431" s="48"/>
      <c r="C431" s="330" t="s">
        <v>18</v>
      </c>
      <c r="D431" s="330" t="s">
        <v>2294</v>
      </c>
      <c r="E431" s="21" t="s">
        <v>18</v>
      </c>
      <c r="F431" s="331">
        <v>24.260000000000002</v>
      </c>
      <c r="G431" s="42"/>
      <c r="H431" s="48"/>
    </row>
    <row r="432" s="2" customFormat="1" ht="16.8" customHeight="1">
      <c r="A432" s="42"/>
      <c r="B432" s="48"/>
      <c r="C432" s="330" t="s">
        <v>18</v>
      </c>
      <c r="D432" s="330" t="s">
        <v>2295</v>
      </c>
      <c r="E432" s="21" t="s">
        <v>18</v>
      </c>
      <c r="F432" s="331">
        <v>24.460000000000001</v>
      </c>
      <c r="G432" s="42"/>
      <c r="H432" s="48"/>
    </row>
    <row r="433" s="2" customFormat="1" ht="16.8" customHeight="1">
      <c r="A433" s="42"/>
      <c r="B433" s="48"/>
      <c r="C433" s="330" t="s">
        <v>18</v>
      </c>
      <c r="D433" s="330" t="s">
        <v>1496</v>
      </c>
      <c r="E433" s="21" t="s">
        <v>18</v>
      </c>
      <c r="F433" s="331">
        <v>0</v>
      </c>
      <c r="G433" s="42"/>
      <c r="H433" s="48"/>
    </row>
    <row r="434" s="2" customFormat="1" ht="16.8" customHeight="1">
      <c r="A434" s="42"/>
      <c r="B434" s="48"/>
      <c r="C434" s="330" t="s">
        <v>18</v>
      </c>
      <c r="D434" s="330" t="s">
        <v>2296</v>
      </c>
      <c r="E434" s="21" t="s">
        <v>18</v>
      </c>
      <c r="F434" s="331">
        <v>54.909999999999997</v>
      </c>
      <c r="G434" s="42"/>
      <c r="H434" s="48"/>
    </row>
    <row r="435" s="2" customFormat="1" ht="16.8" customHeight="1">
      <c r="A435" s="42"/>
      <c r="B435" s="48"/>
      <c r="C435" s="330" t="s">
        <v>18</v>
      </c>
      <c r="D435" s="330" t="s">
        <v>236</v>
      </c>
      <c r="E435" s="21" t="s">
        <v>18</v>
      </c>
      <c r="F435" s="331">
        <v>0</v>
      </c>
      <c r="G435" s="42"/>
      <c r="H435" s="48"/>
    </row>
    <row r="436" s="2" customFormat="1" ht="16.8" customHeight="1">
      <c r="A436" s="42"/>
      <c r="B436" s="48"/>
      <c r="C436" s="330" t="s">
        <v>18</v>
      </c>
      <c r="D436" s="330" t="s">
        <v>2297</v>
      </c>
      <c r="E436" s="21" t="s">
        <v>18</v>
      </c>
      <c r="F436" s="331">
        <v>41.899999999999999</v>
      </c>
      <c r="G436" s="42"/>
      <c r="H436" s="48"/>
    </row>
    <row r="437" s="2" customFormat="1" ht="16.8" customHeight="1">
      <c r="A437" s="42"/>
      <c r="B437" s="48"/>
      <c r="C437" s="330" t="s">
        <v>18</v>
      </c>
      <c r="D437" s="330" t="s">
        <v>244</v>
      </c>
      <c r="E437" s="21" t="s">
        <v>18</v>
      </c>
      <c r="F437" s="331">
        <v>791.69000000000005</v>
      </c>
      <c r="G437" s="42"/>
      <c r="H437" s="48"/>
    </row>
    <row r="438" s="2" customFormat="1" ht="16.8" customHeight="1">
      <c r="A438" s="42"/>
      <c r="B438" s="48"/>
      <c r="C438" s="332" t="s">
        <v>4704</v>
      </c>
      <c r="D438" s="42"/>
      <c r="E438" s="42"/>
      <c r="F438" s="42"/>
      <c r="G438" s="42"/>
      <c r="H438" s="48"/>
    </row>
    <row r="439" s="2" customFormat="1" ht="16.8" customHeight="1">
      <c r="A439" s="42"/>
      <c r="B439" s="48"/>
      <c r="C439" s="330" t="s">
        <v>2299</v>
      </c>
      <c r="D439" s="330" t="s">
        <v>4835</v>
      </c>
      <c r="E439" s="21" t="s">
        <v>129</v>
      </c>
      <c r="F439" s="331">
        <v>791.69000000000005</v>
      </c>
      <c r="G439" s="42"/>
      <c r="H439" s="48"/>
    </row>
    <row r="440" s="2" customFormat="1" ht="16.8" customHeight="1">
      <c r="A440" s="42"/>
      <c r="B440" s="48"/>
      <c r="C440" s="330" t="s">
        <v>2315</v>
      </c>
      <c r="D440" s="330" t="s">
        <v>4836</v>
      </c>
      <c r="E440" s="21" t="s">
        <v>129</v>
      </c>
      <c r="F440" s="331">
        <v>791.69000000000005</v>
      </c>
      <c r="G440" s="42"/>
      <c r="H440" s="48"/>
    </row>
    <row r="441" s="2" customFormat="1" ht="16.8" customHeight="1">
      <c r="A441" s="42"/>
      <c r="B441" s="48"/>
      <c r="C441" s="330" t="s">
        <v>2304</v>
      </c>
      <c r="D441" s="330" t="s">
        <v>4837</v>
      </c>
      <c r="E441" s="21" t="s">
        <v>129</v>
      </c>
      <c r="F441" s="331">
        <v>791.69000000000005</v>
      </c>
      <c r="G441" s="42"/>
      <c r="H441" s="48"/>
    </row>
    <row r="442" s="2" customFormat="1" ht="16.8" customHeight="1">
      <c r="A442" s="42"/>
      <c r="B442" s="48"/>
      <c r="C442" s="330" t="s">
        <v>2309</v>
      </c>
      <c r="D442" s="330" t="s">
        <v>4838</v>
      </c>
      <c r="E442" s="21" t="s">
        <v>129</v>
      </c>
      <c r="F442" s="331">
        <v>791.69000000000005</v>
      </c>
      <c r="G442" s="42"/>
      <c r="H442" s="48"/>
    </row>
    <row r="443" s="2" customFormat="1" ht="16.8" customHeight="1">
      <c r="A443" s="42"/>
      <c r="B443" s="48"/>
      <c r="C443" s="330" t="s">
        <v>2320</v>
      </c>
      <c r="D443" s="330" t="s">
        <v>4839</v>
      </c>
      <c r="E443" s="21" t="s">
        <v>129</v>
      </c>
      <c r="F443" s="331">
        <v>791.69000000000005</v>
      </c>
      <c r="G443" s="42"/>
      <c r="H443" s="48"/>
    </row>
    <row r="444" s="2" customFormat="1" ht="16.8" customHeight="1">
      <c r="A444" s="42"/>
      <c r="B444" s="48"/>
      <c r="C444" s="326" t="s">
        <v>902</v>
      </c>
      <c r="D444" s="327" t="s">
        <v>903</v>
      </c>
      <c r="E444" s="328" t="s">
        <v>129</v>
      </c>
      <c r="F444" s="329">
        <v>87.560000000000002</v>
      </c>
      <c r="G444" s="42"/>
      <c r="H444" s="48"/>
    </row>
    <row r="445" s="2" customFormat="1" ht="16.8" customHeight="1">
      <c r="A445" s="42"/>
      <c r="B445" s="48"/>
      <c r="C445" s="330" t="s">
        <v>18</v>
      </c>
      <c r="D445" s="330" t="s">
        <v>1213</v>
      </c>
      <c r="E445" s="21" t="s">
        <v>18</v>
      </c>
      <c r="F445" s="331">
        <v>0</v>
      </c>
      <c r="G445" s="42"/>
      <c r="H445" s="48"/>
    </row>
    <row r="446" s="2" customFormat="1" ht="16.8" customHeight="1">
      <c r="A446" s="42"/>
      <c r="B446" s="48"/>
      <c r="C446" s="330" t="s">
        <v>18</v>
      </c>
      <c r="D446" s="330" t="s">
        <v>4840</v>
      </c>
      <c r="E446" s="21" t="s">
        <v>18</v>
      </c>
      <c r="F446" s="331">
        <v>14.210000000000001</v>
      </c>
      <c r="G446" s="42"/>
      <c r="H446" s="48"/>
    </row>
    <row r="447" s="2" customFormat="1" ht="16.8" customHeight="1">
      <c r="A447" s="42"/>
      <c r="B447" s="48"/>
      <c r="C447" s="330" t="s">
        <v>18</v>
      </c>
      <c r="D447" s="330" t="s">
        <v>4841</v>
      </c>
      <c r="E447" s="21" t="s">
        <v>18</v>
      </c>
      <c r="F447" s="331">
        <v>3.1099999999999999</v>
      </c>
      <c r="G447" s="42"/>
      <c r="H447" s="48"/>
    </row>
    <row r="448" s="2" customFormat="1" ht="16.8" customHeight="1">
      <c r="A448" s="42"/>
      <c r="B448" s="48"/>
      <c r="C448" s="330" t="s">
        <v>18</v>
      </c>
      <c r="D448" s="330" t="s">
        <v>4842</v>
      </c>
      <c r="E448" s="21" t="s">
        <v>18</v>
      </c>
      <c r="F448" s="331">
        <v>0.23999999999999999</v>
      </c>
      <c r="G448" s="42"/>
      <c r="H448" s="48"/>
    </row>
    <row r="449" s="2" customFormat="1" ht="16.8" customHeight="1">
      <c r="A449" s="42"/>
      <c r="B449" s="48"/>
      <c r="C449" s="330" t="s">
        <v>18</v>
      </c>
      <c r="D449" s="330" t="s">
        <v>4683</v>
      </c>
      <c r="E449" s="21" t="s">
        <v>18</v>
      </c>
      <c r="F449" s="331">
        <v>0</v>
      </c>
      <c r="G449" s="42"/>
      <c r="H449" s="48"/>
    </row>
    <row r="450" s="2" customFormat="1" ht="16.8" customHeight="1">
      <c r="A450" s="42"/>
      <c r="B450" s="48"/>
      <c r="C450" s="330" t="s">
        <v>18</v>
      </c>
      <c r="D450" s="330" t="s">
        <v>4843</v>
      </c>
      <c r="E450" s="21" t="s">
        <v>18</v>
      </c>
      <c r="F450" s="331">
        <v>4.4500000000000002</v>
      </c>
      <c r="G450" s="42"/>
      <c r="H450" s="48"/>
    </row>
    <row r="451" s="2" customFormat="1" ht="16.8" customHeight="1">
      <c r="A451" s="42"/>
      <c r="B451" s="48"/>
      <c r="C451" s="330" t="s">
        <v>18</v>
      </c>
      <c r="D451" s="330" t="s">
        <v>4844</v>
      </c>
      <c r="E451" s="21" t="s">
        <v>18</v>
      </c>
      <c r="F451" s="331">
        <v>0.20000000000000001</v>
      </c>
      <c r="G451" s="42"/>
      <c r="H451" s="48"/>
    </row>
    <row r="452" s="2" customFormat="1" ht="16.8" customHeight="1">
      <c r="A452" s="42"/>
      <c r="B452" s="48"/>
      <c r="C452" s="330" t="s">
        <v>18</v>
      </c>
      <c r="D452" s="330" t="s">
        <v>1129</v>
      </c>
      <c r="E452" s="21" t="s">
        <v>18</v>
      </c>
      <c r="F452" s="331">
        <v>0</v>
      </c>
      <c r="G452" s="42"/>
      <c r="H452" s="48"/>
    </row>
    <row r="453" s="2" customFormat="1" ht="16.8" customHeight="1">
      <c r="A453" s="42"/>
      <c r="B453" s="48"/>
      <c r="C453" s="330" t="s">
        <v>18</v>
      </c>
      <c r="D453" s="330" t="s">
        <v>4845</v>
      </c>
      <c r="E453" s="21" t="s">
        <v>18</v>
      </c>
      <c r="F453" s="331">
        <v>9.3499999999999996</v>
      </c>
      <c r="G453" s="42"/>
      <c r="H453" s="48"/>
    </row>
    <row r="454" s="2" customFormat="1" ht="16.8" customHeight="1">
      <c r="A454" s="42"/>
      <c r="B454" s="48"/>
      <c r="C454" s="330" t="s">
        <v>18</v>
      </c>
      <c r="D454" s="330" t="s">
        <v>4846</v>
      </c>
      <c r="E454" s="21" t="s">
        <v>18</v>
      </c>
      <c r="F454" s="331">
        <v>7.5899999999999999</v>
      </c>
      <c r="G454" s="42"/>
      <c r="H454" s="48"/>
    </row>
    <row r="455" s="2" customFormat="1" ht="16.8" customHeight="1">
      <c r="A455" s="42"/>
      <c r="B455" s="48"/>
      <c r="C455" s="330" t="s">
        <v>18</v>
      </c>
      <c r="D455" s="330" t="s">
        <v>4847</v>
      </c>
      <c r="E455" s="21" t="s">
        <v>18</v>
      </c>
      <c r="F455" s="331">
        <v>14.210000000000001</v>
      </c>
      <c r="G455" s="42"/>
      <c r="H455" s="48"/>
    </row>
    <row r="456" s="2" customFormat="1" ht="16.8" customHeight="1">
      <c r="A456" s="42"/>
      <c r="B456" s="48"/>
      <c r="C456" s="330" t="s">
        <v>18</v>
      </c>
      <c r="D456" s="330" t="s">
        <v>4848</v>
      </c>
      <c r="E456" s="21" t="s">
        <v>18</v>
      </c>
      <c r="F456" s="331">
        <v>0.27000000000000002</v>
      </c>
      <c r="G456" s="42"/>
      <c r="H456" s="48"/>
    </row>
    <row r="457" s="2" customFormat="1" ht="16.8" customHeight="1">
      <c r="A457" s="42"/>
      <c r="B457" s="48"/>
      <c r="C457" s="330" t="s">
        <v>18</v>
      </c>
      <c r="D457" s="330" t="s">
        <v>480</v>
      </c>
      <c r="E457" s="21" t="s">
        <v>18</v>
      </c>
      <c r="F457" s="331">
        <v>0</v>
      </c>
      <c r="G457" s="42"/>
      <c r="H457" s="48"/>
    </row>
    <row r="458" s="2" customFormat="1" ht="16.8" customHeight="1">
      <c r="A458" s="42"/>
      <c r="B458" s="48"/>
      <c r="C458" s="330" t="s">
        <v>18</v>
      </c>
      <c r="D458" s="330" t="s">
        <v>4849</v>
      </c>
      <c r="E458" s="21" t="s">
        <v>18</v>
      </c>
      <c r="F458" s="331">
        <v>6.8700000000000001</v>
      </c>
      <c r="G458" s="42"/>
      <c r="H458" s="48"/>
    </row>
    <row r="459" s="2" customFormat="1" ht="16.8" customHeight="1">
      <c r="A459" s="42"/>
      <c r="B459" s="48"/>
      <c r="C459" s="330" t="s">
        <v>18</v>
      </c>
      <c r="D459" s="330" t="s">
        <v>4850</v>
      </c>
      <c r="E459" s="21" t="s">
        <v>18</v>
      </c>
      <c r="F459" s="331">
        <v>6.2199999999999998</v>
      </c>
      <c r="G459" s="42"/>
      <c r="H459" s="48"/>
    </row>
    <row r="460" s="2" customFormat="1" ht="16.8" customHeight="1">
      <c r="A460" s="42"/>
      <c r="B460" s="48"/>
      <c r="C460" s="330" t="s">
        <v>18</v>
      </c>
      <c r="D460" s="330" t="s">
        <v>4851</v>
      </c>
      <c r="E460" s="21" t="s">
        <v>18</v>
      </c>
      <c r="F460" s="331">
        <v>6.9400000000000004</v>
      </c>
      <c r="G460" s="42"/>
      <c r="H460" s="48"/>
    </row>
    <row r="461" s="2" customFormat="1" ht="16.8" customHeight="1">
      <c r="A461" s="42"/>
      <c r="B461" s="48"/>
      <c r="C461" s="330" t="s">
        <v>18</v>
      </c>
      <c r="D461" s="330" t="s">
        <v>490</v>
      </c>
      <c r="E461" s="21" t="s">
        <v>18</v>
      </c>
      <c r="F461" s="331">
        <v>0</v>
      </c>
      <c r="G461" s="42"/>
      <c r="H461" s="48"/>
    </row>
    <row r="462" s="2" customFormat="1" ht="16.8" customHeight="1">
      <c r="A462" s="42"/>
      <c r="B462" s="48"/>
      <c r="C462" s="330" t="s">
        <v>18</v>
      </c>
      <c r="D462" s="330" t="s">
        <v>4852</v>
      </c>
      <c r="E462" s="21" t="s">
        <v>18</v>
      </c>
      <c r="F462" s="331">
        <v>14.640000000000001</v>
      </c>
      <c r="G462" s="42"/>
      <c r="H462" s="48"/>
    </row>
    <row r="463" s="2" customFormat="1" ht="16.8" customHeight="1">
      <c r="A463" s="42"/>
      <c r="B463" s="48"/>
      <c r="C463" s="330" t="s">
        <v>18</v>
      </c>
      <c r="D463" s="330" t="s">
        <v>4853</v>
      </c>
      <c r="E463" s="21" t="s">
        <v>18</v>
      </c>
      <c r="F463" s="331">
        <v>-0.73999999999999999</v>
      </c>
      <c r="G463" s="42"/>
      <c r="H463" s="48"/>
    </row>
    <row r="464" s="2" customFormat="1" ht="16.8" customHeight="1">
      <c r="A464" s="42"/>
      <c r="B464" s="48"/>
      <c r="C464" s="330" t="s">
        <v>18</v>
      </c>
      <c r="D464" s="330" t="s">
        <v>244</v>
      </c>
      <c r="E464" s="21" t="s">
        <v>18</v>
      </c>
      <c r="F464" s="331">
        <v>87.560000000000002</v>
      </c>
      <c r="G464" s="42"/>
      <c r="H464" s="48"/>
    </row>
    <row r="465" s="2" customFormat="1" ht="16.8" customHeight="1">
      <c r="A465" s="42"/>
      <c r="B465" s="48"/>
      <c r="C465" s="332" t="s">
        <v>4704</v>
      </c>
      <c r="D465" s="42"/>
      <c r="E465" s="42"/>
      <c r="F465" s="42"/>
      <c r="G465" s="42"/>
      <c r="H465" s="48"/>
    </row>
    <row r="466" s="2" customFormat="1" ht="16.8" customHeight="1">
      <c r="A466" s="42"/>
      <c r="B466" s="48"/>
      <c r="C466" s="330" t="s">
        <v>1222</v>
      </c>
      <c r="D466" s="330" t="s">
        <v>4854</v>
      </c>
      <c r="E466" s="21" t="s">
        <v>129</v>
      </c>
      <c r="F466" s="331">
        <v>210.97999999999999</v>
      </c>
      <c r="G466" s="42"/>
      <c r="H466" s="48"/>
    </row>
    <row r="467" s="2" customFormat="1" ht="16.8" customHeight="1">
      <c r="A467" s="42"/>
      <c r="B467" s="48"/>
      <c r="C467" s="330" t="s">
        <v>2129</v>
      </c>
      <c r="D467" s="330" t="s">
        <v>4855</v>
      </c>
      <c r="E467" s="21" t="s">
        <v>129</v>
      </c>
      <c r="F467" s="331">
        <v>141.61000000000001</v>
      </c>
      <c r="G467" s="42"/>
      <c r="H467" s="48"/>
    </row>
    <row r="468" s="2" customFormat="1" ht="16.8" customHeight="1">
      <c r="A468" s="42"/>
      <c r="B468" s="48"/>
      <c r="C468" s="330" t="s">
        <v>2151</v>
      </c>
      <c r="D468" s="330" t="s">
        <v>4856</v>
      </c>
      <c r="E468" s="21" t="s">
        <v>129</v>
      </c>
      <c r="F468" s="331">
        <v>141.61000000000001</v>
      </c>
      <c r="G468" s="42"/>
      <c r="H468" s="48"/>
    </row>
    <row r="469" s="2" customFormat="1" ht="16.8" customHeight="1">
      <c r="A469" s="42"/>
      <c r="B469" s="48"/>
      <c r="C469" s="330" t="s">
        <v>2214</v>
      </c>
      <c r="D469" s="330" t="s">
        <v>4857</v>
      </c>
      <c r="E469" s="21" t="s">
        <v>129</v>
      </c>
      <c r="F469" s="331">
        <v>124.59999999999999</v>
      </c>
      <c r="G469" s="42"/>
      <c r="H469" s="48"/>
    </row>
    <row r="470" s="2" customFormat="1" ht="16.8" customHeight="1">
      <c r="A470" s="42"/>
      <c r="B470" s="48"/>
      <c r="C470" s="330" t="s">
        <v>2327</v>
      </c>
      <c r="D470" s="330" t="s">
        <v>4858</v>
      </c>
      <c r="E470" s="21" t="s">
        <v>129</v>
      </c>
      <c r="F470" s="331">
        <v>916.88</v>
      </c>
      <c r="G470" s="42"/>
      <c r="H470" s="48"/>
    </row>
    <row r="471" s="2" customFormat="1" ht="16.8" customHeight="1">
      <c r="A471" s="42"/>
      <c r="B471" s="48"/>
      <c r="C471" s="330" t="s">
        <v>2346</v>
      </c>
      <c r="D471" s="330" t="s">
        <v>4859</v>
      </c>
      <c r="E471" s="21" t="s">
        <v>129</v>
      </c>
      <c r="F471" s="331">
        <v>212.46000000000001</v>
      </c>
      <c r="G471" s="42"/>
      <c r="H471" s="48"/>
    </row>
    <row r="472" s="2" customFormat="1" ht="16.8" customHeight="1">
      <c r="A472" s="42"/>
      <c r="B472" s="48"/>
      <c r="C472" s="330" t="s">
        <v>2368</v>
      </c>
      <c r="D472" s="330" t="s">
        <v>4860</v>
      </c>
      <c r="E472" s="21" t="s">
        <v>129</v>
      </c>
      <c r="F472" s="331">
        <v>1696.4400000000001</v>
      </c>
      <c r="G472" s="42"/>
      <c r="H472" s="48"/>
    </row>
    <row r="473" s="2" customFormat="1" ht="16.8" customHeight="1">
      <c r="A473" s="42"/>
      <c r="B473" s="48"/>
      <c r="C473" s="330" t="s">
        <v>2377</v>
      </c>
      <c r="D473" s="330" t="s">
        <v>4861</v>
      </c>
      <c r="E473" s="21" t="s">
        <v>129</v>
      </c>
      <c r="F473" s="331">
        <v>1696.4400000000001</v>
      </c>
      <c r="G473" s="42"/>
      <c r="H473" s="48"/>
    </row>
    <row r="474" s="2" customFormat="1" ht="16.8" customHeight="1">
      <c r="A474" s="42"/>
      <c r="B474" s="48"/>
      <c r="C474" s="330" t="s">
        <v>2156</v>
      </c>
      <c r="D474" s="330" t="s">
        <v>2157</v>
      </c>
      <c r="E474" s="21" t="s">
        <v>129</v>
      </c>
      <c r="F474" s="331">
        <v>148.69</v>
      </c>
      <c r="G474" s="42"/>
      <c r="H474" s="48"/>
    </row>
    <row r="475" s="2" customFormat="1" ht="16.8" customHeight="1">
      <c r="A475" s="42"/>
      <c r="B475" s="48"/>
      <c r="C475" s="326" t="s">
        <v>905</v>
      </c>
      <c r="D475" s="327" t="s">
        <v>906</v>
      </c>
      <c r="E475" s="328" t="s">
        <v>129</v>
      </c>
      <c r="F475" s="329">
        <v>17.010000000000002</v>
      </c>
      <c r="G475" s="42"/>
      <c r="H475" s="48"/>
    </row>
    <row r="476" s="2" customFormat="1" ht="16.8" customHeight="1">
      <c r="A476" s="42"/>
      <c r="B476" s="48"/>
      <c r="C476" s="330" t="s">
        <v>18</v>
      </c>
      <c r="D476" s="330" t="s">
        <v>495</v>
      </c>
      <c r="E476" s="21" t="s">
        <v>18</v>
      </c>
      <c r="F476" s="331">
        <v>0</v>
      </c>
      <c r="G476" s="42"/>
      <c r="H476" s="48"/>
    </row>
    <row r="477" s="2" customFormat="1" ht="16.8" customHeight="1">
      <c r="A477" s="42"/>
      <c r="B477" s="48"/>
      <c r="C477" s="330" t="s">
        <v>18</v>
      </c>
      <c r="D477" s="330" t="s">
        <v>4862</v>
      </c>
      <c r="E477" s="21" t="s">
        <v>18</v>
      </c>
      <c r="F477" s="331">
        <v>1.29</v>
      </c>
      <c r="G477" s="42"/>
      <c r="H477" s="48"/>
    </row>
    <row r="478" s="2" customFormat="1" ht="16.8" customHeight="1">
      <c r="A478" s="42"/>
      <c r="B478" s="48"/>
      <c r="C478" s="330" t="s">
        <v>18</v>
      </c>
      <c r="D478" s="330" t="s">
        <v>4863</v>
      </c>
      <c r="E478" s="21" t="s">
        <v>18</v>
      </c>
      <c r="F478" s="331">
        <v>1.8799999999999999</v>
      </c>
      <c r="G478" s="42"/>
      <c r="H478" s="48"/>
    </row>
    <row r="479" s="2" customFormat="1" ht="16.8" customHeight="1">
      <c r="A479" s="42"/>
      <c r="B479" s="48"/>
      <c r="C479" s="330" t="s">
        <v>18</v>
      </c>
      <c r="D479" s="330" t="s">
        <v>232</v>
      </c>
      <c r="E479" s="21" t="s">
        <v>18</v>
      </c>
      <c r="F479" s="331">
        <v>0</v>
      </c>
      <c r="G479" s="42"/>
      <c r="H479" s="48"/>
    </row>
    <row r="480" s="2" customFormat="1" ht="16.8" customHeight="1">
      <c r="A480" s="42"/>
      <c r="B480" s="48"/>
      <c r="C480" s="330" t="s">
        <v>18</v>
      </c>
      <c r="D480" s="330" t="s">
        <v>4864</v>
      </c>
      <c r="E480" s="21" t="s">
        <v>18</v>
      </c>
      <c r="F480" s="331">
        <v>3.3399999999999999</v>
      </c>
      <c r="G480" s="42"/>
      <c r="H480" s="48"/>
    </row>
    <row r="481" s="2" customFormat="1" ht="16.8" customHeight="1">
      <c r="A481" s="42"/>
      <c r="B481" s="48"/>
      <c r="C481" s="330" t="s">
        <v>18</v>
      </c>
      <c r="D481" s="330" t="s">
        <v>1216</v>
      </c>
      <c r="E481" s="21" t="s">
        <v>18</v>
      </c>
      <c r="F481" s="331">
        <v>0</v>
      </c>
      <c r="G481" s="42"/>
      <c r="H481" s="48"/>
    </row>
    <row r="482" s="2" customFormat="1" ht="16.8" customHeight="1">
      <c r="A482" s="42"/>
      <c r="B482" s="48"/>
      <c r="C482" s="330" t="s">
        <v>18</v>
      </c>
      <c r="D482" s="330" t="s">
        <v>4865</v>
      </c>
      <c r="E482" s="21" t="s">
        <v>18</v>
      </c>
      <c r="F482" s="331">
        <v>3.0299999999999998</v>
      </c>
      <c r="G482" s="42"/>
      <c r="H482" s="48"/>
    </row>
    <row r="483" s="2" customFormat="1" ht="16.8" customHeight="1">
      <c r="A483" s="42"/>
      <c r="B483" s="48"/>
      <c r="C483" s="330" t="s">
        <v>18</v>
      </c>
      <c r="D483" s="330" t="s">
        <v>1496</v>
      </c>
      <c r="E483" s="21" t="s">
        <v>18</v>
      </c>
      <c r="F483" s="331">
        <v>0</v>
      </c>
      <c r="G483" s="42"/>
      <c r="H483" s="48"/>
    </row>
    <row r="484" s="2" customFormat="1" ht="16.8" customHeight="1">
      <c r="A484" s="42"/>
      <c r="B484" s="48"/>
      <c r="C484" s="330" t="s">
        <v>18</v>
      </c>
      <c r="D484" s="330" t="s">
        <v>4866</v>
      </c>
      <c r="E484" s="21" t="s">
        <v>18</v>
      </c>
      <c r="F484" s="331">
        <v>5.7000000000000002</v>
      </c>
      <c r="G484" s="42"/>
      <c r="H484" s="48"/>
    </row>
    <row r="485" s="2" customFormat="1" ht="16.8" customHeight="1">
      <c r="A485" s="42"/>
      <c r="B485" s="48"/>
      <c r="C485" s="330" t="s">
        <v>18</v>
      </c>
      <c r="D485" s="330" t="s">
        <v>236</v>
      </c>
      <c r="E485" s="21" t="s">
        <v>18</v>
      </c>
      <c r="F485" s="331">
        <v>0</v>
      </c>
      <c r="G485" s="42"/>
      <c r="H485" s="48"/>
    </row>
    <row r="486" s="2" customFormat="1" ht="16.8" customHeight="1">
      <c r="A486" s="42"/>
      <c r="B486" s="48"/>
      <c r="C486" s="330" t="s">
        <v>18</v>
      </c>
      <c r="D486" s="330" t="s">
        <v>4867</v>
      </c>
      <c r="E486" s="21" t="s">
        <v>18</v>
      </c>
      <c r="F486" s="331">
        <v>1.77</v>
      </c>
      <c r="G486" s="42"/>
      <c r="H486" s="48"/>
    </row>
    <row r="487" s="2" customFormat="1" ht="16.8" customHeight="1">
      <c r="A487" s="42"/>
      <c r="B487" s="48"/>
      <c r="C487" s="330" t="s">
        <v>18</v>
      </c>
      <c r="D487" s="330" t="s">
        <v>244</v>
      </c>
      <c r="E487" s="21" t="s">
        <v>18</v>
      </c>
      <c r="F487" s="331">
        <v>17.010000000000002</v>
      </c>
      <c r="G487" s="42"/>
      <c r="H487" s="48"/>
    </row>
    <row r="488" s="2" customFormat="1" ht="16.8" customHeight="1">
      <c r="A488" s="42"/>
      <c r="B488" s="48"/>
      <c r="C488" s="332" t="s">
        <v>4704</v>
      </c>
      <c r="D488" s="42"/>
      <c r="E488" s="42"/>
      <c r="F488" s="42"/>
      <c r="G488" s="42"/>
      <c r="H488" s="48"/>
    </row>
    <row r="489" s="2" customFormat="1" ht="16.8" customHeight="1">
      <c r="A489" s="42"/>
      <c r="B489" s="48"/>
      <c r="C489" s="330" t="s">
        <v>1222</v>
      </c>
      <c r="D489" s="330" t="s">
        <v>4854</v>
      </c>
      <c r="E489" s="21" t="s">
        <v>129</v>
      </c>
      <c r="F489" s="331">
        <v>210.97999999999999</v>
      </c>
      <c r="G489" s="42"/>
      <c r="H489" s="48"/>
    </row>
    <row r="490" s="2" customFormat="1" ht="16.8" customHeight="1">
      <c r="A490" s="42"/>
      <c r="B490" s="48"/>
      <c r="C490" s="330" t="s">
        <v>2129</v>
      </c>
      <c r="D490" s="330" t="s">
        <v>4855</v>
      </c>
      <c r="E490" s="21" t="s">
        <v>129</v>
      </c>
      <c r="F490" s="331">
        <v>141.61000000000001</v>
      </c>
      <c r="G490" s="42"/>
      <c r="H490" s="48"/>
    </row>
    <row r="491" s="2" customFormat="1" ht="16.8" customHeight="1">
      <c r="A491" s="42"/>
      <c r="B491" s="48"/>
      <c r="C491" s="330" t="s">
        <v>2151</v>
      </c>
      <c r="D491" s="330" t="s">
        <v>4856</v>
      </c>
      <c r="E491" s="21" t="s">
        <v>129</v>
      </c>
      <c r="F491" s="331">
        <v>141.61000000000001</v>
      </c>
      <c r="G491" s="42"/>
      <c r="H491" s="48"/>
    </row>
    <row r="492" s="2" customFormat="1" ht="16.8" customHeight="1">
      <c r="A492" s="42"/>
      <c r="B492" s="48"/>
      <c r="C492" s="330" t="s">
        <v>2327</v>
      </c>
      <c r="D492" s="330" t="s">
        <v>4858</v>
      </c>
      <c r="E492" s="21" t="s">
        <v>129</v>
      </c>
      <c r="F492" s="331">
        <v>916.88</v>
      </c>
      <c r="G492" s="42"/>
      <c r="H492" s="48"/>
    </row>
    <row r="493" s="2" customFormat="1" ht="16.8" customHeight="1">
      <c r="A493" s="42"/>
      <c r="B493" s="48"/>
      <c r="C493" s="330" t="s">
        <v>2346</v>
      </c>
      <c r="D493" s="330" t="s">
        <v>4859</v>
      </c>
      <c r="E493" s="21" t="s">
        <v>129</v>
      </c>
      <c r="F493" s="331">
        <v>212.46000000000001</v>
      </c>
      <c r="G493" s="42"/>
      <c r="H493" s="48"/>
    </row>
    <row r="494" s="2" customFormat="1" ht="16.8" customHeight="1">
      <c r="A494" s="42"/>
      <c r="B494" s="48"/>
      <c r="C494" s="330" t="s">
        <v>2368</v>
      </c>
      <c r="D494" s="330" t="s">
        <v>4860</v>
      </c>
      <c r="E494" s="21" t="s">
        <v>129</v>
      </c>
      <c r="F494" s="331">
        <v>1696.4400000000001</v>
      </c>
      <c r="G494" s="42"/>
      <c r="H494" s="48"/>
    </row>
    <row r="495" s="2" customFormat="1" ht="16.8" customHeight="1">
      <c r="A495" s="42"/>
      <c r="B495" s="48"/>
      <c r="C495" s="330" t="s">
        <v>2377</v>
      </c>
      <c r="D495" s="330" t="s">
        <v>4861</v>
      </c>
      <c r="E495" s="21" t="s">
        <v>129</v>
      </c>
      <c r="F495" s="331">
        <v>1696.4400000000001</v>
      </c>
      <c r="G495" s="42"/>
      <c r="H495" s="48"/>
    </row>
    <row r="496" s="2" customFormat="1" ht="16.8" customHeight="1">
      <c r="A496" s="42"/>
      <c r="B496" s="48"/>
      <c r="C496" s="330" t="s">
        <v>2156</v>
      </c>
      <c r="D496" s="330" t="s">
        <v>2157</v>
      </c>
      <c r="E496" s="21" t="s">
        <v>129</v>
      </c>
      <c r="F496" s="331">
        <v>148.69</v>
      </c>
      <c r="G496" s="42"/>
      <c r="H496" s="48"/>
    </row>
    <row r="497" s="2" customFormat="1" ht="16.8" customHeight="1">
      <c r="A497" s="42"/>
      <c r="B497" s="48"/>
      <c r="C497" s="326" t="s">
        <v>908</v>
      </c>
      <c r="D497" s="327" t="s">
        <v>909</v>
      </c>
      <c r="E497" s="328" t="s">
        <v>129</v>
      </c>
      <c r="F497" s="329">
        <v>25.969999999999999</v>
      </c>
      <c r="G497" s="42"/>
      <c r="H497" s="48"/>
    </row>
    <row r="498" s="2" customFormat="1" ht="16.8" customHeight="1">
      <c r="A498" s="42"/>
      <c r="B498" s="48"/>
      <c r="C498" s="330" t="s">
        <v>18</v>
      </c>
      <c r="D498" s="330" t="s">
        <v>484</v>
      </c>
      <c r="E498" s="21" t="s">
        <v>18</v>
      </c>
      <c r="F498" s="331">
        <v>0</v>
      </c>
      <c r="G498" s="42"/>
      <c r="H498" s="48"/>
    </row>
    <row r="499" s="2" customFormat="1" ht="16.8" customHeight="1">
      <c r="A499" s="42"/>
      <c r="B499" s="48"/>
      <c r="C499" s="330" t="s">
        <v>18</v>
      </c>
      <c r="D499" s="330" t="s">
        <v>4868</v>
      </c>
      <c r="E499" s="21" t="s">
        <v>18</v>
      </c>
      <c r="F499" s="331">
        <v>4.8899999999999997</v>
      </c>
      <c r="G499" s="42"/>
      <c r="H499" s="48"/>
    </row>
    <row r="500" s="2" customFormat="1" ht="16.8" customHeight="1">
      <c r="A500" s="42"/>
      <c r="B500" s="48"/>
      <c r="C500" s="330" t="s">
        <v>18</v>
      </c>
      <c r="D500" s="330" t="s">
        <v>493</v>
      </c>
      <c r="E500" s="21" t="s">
        <v>18</v>
      </c>
      <c r="F500" s="331">
        <v>0</v>
      </c>
      <c r="G500" s="42"/>
      <c r="H500" s="48"/>
    </row>
    <row r="501" s="2" customFormat="1" ht="16.8" customHeight="1">
      <c r="A501" s="42"/>
      <c r="B501" s="48"/>
      <c r="C501" s="330" t="s">
        <v>18</v>
      </c>
      <c r="D501" s="330" t="s">
        <v>4869</v>
      </c>
      <c r="E501" s="21" t="s">
        <v>18</v>
      </c>
      <c r="F501" s="331">
        <v>31.350000000000001</v>
      </c>
      <c r="G501" s="42"/>
      <c r="H501" s="48"/>
    </row>
    <row r="502" s="2" customFormat="1" ht="16.8" customHeight="1">
      <c r="A502" s="42"/>
      <c r="B502" s="48"/>
      <c r="C502" s="330" t="s">
        <v>18</v>
      </c>
      <c r="D502" s="330" t="s">
        <v>4870</v>
      </c>
      <c r="E502" s="21" t="s">
        <v>18</v>
      </c>
      <c r="F502" s="331">
        <v>-10.27</v>
      </c>
      <c r="G502" s="42"/>
      <c r="H502" s="48"/>
    </row>
    <row r="503" s="2" customFormat="1" ht="16.8" customHeight="1">
      <c r="A503" s="42"/>
      <c r="B503" s="48"/>
      <c r="C503" s="330" t="s">
        <v>18</v>
      </c>
      <c r="D503" s="330" t="s">
        <v>244</v>
      </c>
      <c r="E503" s="21" t="s">
        <v>18</v>
      </c>
      <c r="F503" s="331">
        <v>25.969999999999999</v>
      </c>
      <c r="G503" s="42"/>
      <c r="H503" s="48"/>
    </row>
    <row r="504" s="2" customFormat="1" ht="16.8" customHeight="1">
      <c r="A504" s="42"/>
      <c r="B504" s="48"/>
      <c r="C504" s="332" t="s">
        <v>4704</v>
      </c>
      <c r="D504" s="42"/>
      <c r="E504" s="42"/>
      <c r="F504" s="42"/>
      <c r="G504" s="42"/>
      <c r="H504" s="48"/>
    </row>
    <row r="505" s="2" customFormat="1" ht="16.8" customHeight="1">
      <c r="A505" s="42"/>
      <c r="B505" s="48"/>
      <c r="C505" s="330" t="s">
        <v>1222</v>
      </c>
      <c r="D505" s="330" t="s">
        <v>4854</v>
      </c>
      <c r="E505" s="21" t="s">
        <v>129</v>
      </c>
      <c r="F505" s="331">
        <v>210.97999999999999</v>
      </c>
      <c r="G505" s="42"/>
      <c r="H505" s="48"/>
    </row>
    <row r="506" s="2" customFormat="1" ht="16.8" customHeight="1">
      <c r="A506" s="42"/>
      <c r="B506" s="48"/>
      <c r="C506" s="330" t="s">
        <v>2129</v>
      </c>
      <c r="D506" s="330" t="s">
        <v>4855</v>
      </c>
      <c r="E506" s="21" t="s">
        <v>129</v>
      </c>
      <c r="F506" s="331">
        <v>141.61000000000001</v>
      </c>
      <c r="G506" s="42"/>
      <c r="H506" s="48"/>
    </row>
    <row r="507" s="2" customFormat="1" ht="16.8" customHeight="1">
      <c r="A507" s="42"/>
      <c r="B507" s="48"/>
      <c r="C507" s="330" t="s">
        <v>2134</v>
      </c>
      <c r="D507" s="330" t="s">
        <v>4871</v>
      </c>
      <c r="E507" s="21" t="s">
        <v>129</v>
      </c>
      <c r="F507" s="331">
        <v>37.039999999999999</v>
      </c>
      <c r="G507" s="42"/>
      <c r="H507" s="48"/>
    </row>
    <row r="508" s="2" customFormat="1" ht="16.8" customHeight="1">
      <c r="A508" s="42"/>
      <c r="B508" s="48"/>
      <c r="C508" s="330" t="s">
        <v>2151</v>
      </c>
      <c r="D508" s="330" t="s">
        <v>4856</v>
      </c>
      <c r="E508" s="21" t="s">
        <v>129</v>
      </c>
      <c r="F508" s="331">
        <v>141.61000000000001</v>
      </c>
      <c r="G508" s="42"/>
      <c r="H508" s="48"/>
    </row>
    <row r="509" s="2" customFormat="1" ht="16.8" customHeight="1">
      <c r="A509" s="42"/>
      <c r="B509" s="48"/>
      <c r="C509" s="330" t="s">
        <v>2214</v>
      </c>
      <c r="D509" s="330" t="s">
        <v>4857</v>
      </c>
      <c r="E509" s="21" t="s">
        <v>129</v>
      </c>
      <c r="F509" s="331">
        <v>124.59999999999999</v>
      </c>
      <c r="G509" s="42"/>
      <c r="H509" s="48"/>
    </row>
    <row r="510" s="2" customFormat="1" ht="16.8" customHeight="1">
      <c r="A510" s="42"/>
      <c r="B510" s="48"/>
      <c r="C510" s="330" t="s">
        <v>2327</v>
      </c>
      <c r="D510" s="330" t="s">
        <v>4858</v>
      </c>
      <c r="E510" s="21" t="s">
        <v>129</v>
      </c>
      <c r="F510" s="331">
        <v>916.88</v>
      </c>
      <c r="G510" s="42"/>
      <c r="H510" s="48"/>
    </row>
    <row r="511" s="2" customFormat="1" ht="16.8" customHeight="1">
      <c r="A511" s="42"/>
      <c r="B511" s="48"/>
      <c r="C511" s="330" t="s">
        <v>2346</v>
      </c>
      <c r="D511" s="330" t="s">
        <v>4859</v>
      </c>
      <c r="E511" s="21" t="s">
        <v>129</v>
      </c>
      <c r="F511" s="331">
        <v>212.46000000000001</v>
      </c>
      <c r="G511" s="42"/>
      <c r="H511" s="48"/>
    </row>
    <row r="512" s="2" customFormat="1" ht="16.8" customHeight="1">
      <c r="A512" s="42"/>
      <c r="B512" s="48"/>
      <c r="C512" s="330" t="s">
        <v>2368</v>
      </c>
      <c r="D512" s="330" t="s">
        <v>4860</v>
      </c>
      <c r="E512" s="21" t="s">
        <v>129</v>
      </c>
      <c r="F512" s="331">
        <v>1696.4400000000001</v>
      </c>
      <c r="G512" s="42"/>
      <c r="H512" s="48"/>
    </row>
    <row r="513" s="2" customFormat="1" ht="16.8" customHeight="1">
      <c r="A513" s="42"/>
      <c r="B513" s="48"/>
      <c r="C513" s="330" t="s">
        <v>2377</v>
      </c>
      <c r="D513" s="330" t="s">
        <v>4861</v>
      </c>
      <c r="E513" s="21" t="s">
        <v>129</v>
      </c>
      <c r="F513" s="331">
        <v>1696.4400000000001</v>
      </c>
      <c r="G513" s="42"/>
      <c r="H513" s="48"/>
    </row>
    <row r="514" s="2" customFormat="1" ht="16.8" customHeight="1">
      <c r="A514" s="42"/>
      <c r="B514" s="48"/>
      <c r="C514" s="330" t="s">
        <v>2156</v>
      </c>
      <c r="D514" s="330" t="s">
        <v>2157</v>
      </c>
      <c r="E514" s="21" t="s">
        <v>129</v>
      </c>
      <c r="F514" s="331">
        <v>148.69</v>
      </c>
      <c r="G514" s="42"/>
      <c r="H514" s="48"/>
    </row>
    <row r="515" s="2" customFormat="1" ht="16.8" customHeight="1">
      <c r="A515" s="42"/>
      <c r="B515" s="48"/>
      <c r="C515" s="326" t="s">
        <v>911</v>
      </c>
      <c r="D515" s="327" t="s">
        <v>912</v>
      </c>
      <c r="E515" s="328" t="s">
        <v>129</v>
      </c>
      <c r="F515" s="329">
        <v>11.07</v>
      </c>
      <c r="G515" s="42"/>
      <c r="H515" s="48"/>
    </row>
    <row r="516" s="2" customFormat="1" ht="16.8" customHeight="1">
      <c r="A516" s="42"/>
      <c r="B516" s="48"/>
      <c r="C516" s="330" t="s">
        <v>18</v>
      </c>
      <c r="D516" s="330" t="s">
        <v>4711</v>
      </c>
      <c r="E516" s="21" t="s">
        <v>18</v>
      </c>
      <c r="F516" s="331">
        <v>0</v>
      </c>
      <c r="G516" s="42"/>
      <c r="H516" s="48"/>
    </row>
    <row r="517" s="2" customFormat="1" ht="16.8" customHeight="1">
      <c r="A517" s="42"/>
      <c r="B517" s="48"/>
      <c r="C517" s="330" t="s">
        <v>18</v>
      </c>
      <c r="D517" s="330" t="s">
        <v>4872</v>
      </c>
      <c r="E517" s="21" t="s">
        <v>18</v>
      </c>
      <c r="F517" s="331">
        <v>3.1400000000000001</v>
      </c>
      <c r="G517" s="42"/>
      <c r="H517" s="48"/>
    </row>
    <row r="518" s="2" customFormat="1" ht="16.8" customHeight="1">
      <c r="A518" s="42"/>
      <c r="B518" s="48"/>
      <c r="C518" s="330" t="s">
        <v>18</v>
      </c>
      <c r="D518" s="330" t="s">
        <v>4713</v>
      </c>
      <c r="E518" s="21" t="s">
        <v>18</v>
      </c>
      <c r="F518" s="331">
        <v>0</v>
      </c>
      <c r="G518" s="42"/>
      <c r="H518" s="48"/>
    </row>
    <row r="519" s="2" customFormat="1" ht="16.8" customHeight="1">
      <c r="A519" s="42"/>
      <c r="B519" s="48"/>
      <c r="C519" s="330" t="s">
        <v>18</v>
      </c>
      <c r="D519" s="330" t="s">
        <v>4873</v>
      </c>
      <c r="E519" s="21" t="s">
        <v>18</v>
      </c>
      <c r="F519" s="331">
        <v>2.1200000000000001</v>
      </c>
      <c r="G519" s="42"/>
      <c r="H519" s="48"/>
    </row>
    <row r="520" s="2" customFormat="1" ht="16.8" customHeight="1">
      <c r="A520" s="42"/>
      <c r="B520" s="48"/>
      <c r="C520" s="330" t="s">
        <v>18</v>
      </c>
      <c r="D520" s="330" t="s">
        <v>476</v>
      </c>
      <c r="E520" s="21" t="s">
        <v>18</v>
      </c>
      <c r="F520" s="331">
        <v>0</v>
      </c>
      <c r="G520" s="42"/>
      <c r="H520" s="48"/>
    </row>
    <row r="521" s="2" customFormat="1" ht="16.8" customHeight="1">
      <c r="A521" s="42"/>
      <c r="B521" s="48"/>
      <c r="C521" s="330" t="s">
        <v>18</v>
      </c>
      <c r="D521" s="330" t="s">
        <v>4873</v>
      </c>
      <c r="E521" s="21" t="s">
        <v>18</v>
      </c>
      <c r="F521" s="331">
        <v>2.1200000000000001</v>
      </c>
      <c r="G521" s="42"/>
      <c r="H521" s="48"/>
    </row>
    <row r="522" s="2" customFormat="1" ht="16.8" customHeight="1">
      <c r="A522" s="42"/>
      <c r="B522" s="48"/>
      <c r="C522" s="330" t="s">
        <v>18</v>
      </c>
      <c r="D522" s="330" t="s">
        <v>367</v>
      </c>
      <c r="E522" s="21" t="s">
        <v>18</v>
      </c>
      <c r="F522" s="331">
        <v>0</v>
      </c>
      <c r="G522" s="42"/>
      <c r="H522" s="48"/>
    </row>
    <row r="523" s="2" customFormat="1" ht="16.8" customHeight="1">
      <c r="A523" s="42"/>
      <c r="B523" s="48"/>
      <c r="C523" s="330" t="s">
        <v>18</v>
      </c>
      <c r="D523" s="330" t="s">
        <v>4874</v>
      </c>
      <c r="E523" s="21" t="s">
        <v>18</v>
      </c>
      <c r="F523" s="331">
        <v>3.6899999999999999</v>
      </c>
      <c r="G523" s="42"/>
      <c r="H523" s="48"/>
    </row>
    <row r="524" s="2" customFormat="1" ht="16.8" customHeight="1">
      <c r="A524" s="42"/>
      <c r="B524" s="48"/>
      <c r="C524" s="330" t="s">
        <v>18</v>
      </c>
      <c r="D524" s="330" t="s">
        <v>18</v>
      </c>
      <c r="E524" s="21" t="s">
        <v>18</v>
      </c>
      <c r="F524" s="331">
        <v>0</v>
      </c>
      <c r="G524" s="42"/>
      <c r="H524" s="48"/>
    </row>
    <row r="525" s="2" customFormat="1" ht="16.8" customHeight="1">
      <c r="A525" s="42"/>
      <c r="B525" s="48"/>
      <c r="C525" s="330" t="s">
        <v>18</v>
      </c>
      <c r="D525" s="330" t="s">
        <v>244</v>
      </c>
      <c r="E525" s="21" t="s">
        <v>18</v>
      </c>
      <c r="F525" s="331">
        <v>11.07</v>
      </c>
      <c r="G525" s="42"/>
      <c r="H525" s="48"/>
    </row>
    <row r="526" s="2" customFormat="1" ht="16.8" customHeight="1">
      <c r="A526" s="42"/>
      <c r="B526" s="48"/>
      <c r="C526" s="332" t="s">
        <v>4704</v>
      </c>
      <c r="D526" s="42"/>
      <c r="E526" s="42"/>
      <c r="F526" s="42"/>
      <c r="G526" s="42"/>
      <c r="H526" s="48"/>
    </row>
    <row r="527" s="2" customFormat="1" ht="16.8" customHeight="1">
      <c r="A527" s="42"/>
      <c r="B527" s="48"/>
      <c r="C527" s="330" t="s">
        <v>2129</v>
      </c>
      <c r="D527" s="330" t="s">
        <v>4855</v>
      </c>
      <c r="E527" s="21" t="s">
        <v>129</v>
      </c>
      <c r="F527" s="331">
        <v>141.61000000000001</v>
      </c>
      <c r="G527" s="42"/>
      <c r="H527" s="48"/>
    </row>
    <row r="528" s="2" customFormat="1" ht="16.8" customHeight="1">
      <c r="A528" s="42"/>
      <c r="B528" s="48"/>
      <c r="C528" s="330" t="s">
        <v>2134</v>
      </c>
      <c r="D528" s="330" t="s">
        <v>4871</v>
      </c>
      <c r="E528" s="21" t="s">
        <v>129</v>
      </c>
      <c r="F528" s="331">
        <v>37.039999999999999</v>
      </c>
      <c r="G528" s="42"/>
      <c r="H528" s="48"/>
    </row>
    <row r="529" s="2" customFormat="1" ht="16.8" customHeight="1">
      <c r="A529" s="42"/>
      <c r="B529" s="48"/>
      <c r="C529" s="330" t="s">
        <v>2151</v>
      </c>
      <c r="D529" s="330" t="s">
        <v>4856</v>
      </c>
      <c r="E529" s="21" t="s">
        <v>129</v>
      </c>
      <c r="F529" s="331">
        <v>141.61000000000001</v>
      </c>
      <c r="G529" s="42"/>
      <c r="H529" s="48"/>
    </row>
    <row r="530" s="2" customFormat="1" ht="16.8" customHeight="1">
      <c r="A530" s="42"/>
      <c r="B530" s="48"/>
      <c r="C530" s="330" t="s">
        <v>2214</v>
      </c>
      <c r="D530" s="330" t="s">
        <v>4857</v>
      </c>
      <c r="E530" s="21" t="s">
        <v>129</v>
      </c>
      <c r="F530" s="331">
        <v>124.59999999999999</v>
      </c>
      <c r="G530" s="42"/>
      <c r="H530" s="48"/>
    </row>
    <row r="531" s="2" customFormat="1" ht="16.8" customHeight="1">
      <c r="A531" s="42"/>
      <c r="B531" s="48"/>
      <c r="C531" s="330" t="s">
        <v>2346</v>
      </c>
      <c r="D531" s="330" t="s">
        <v>4859</v>
      </c>
      <c r="E531" s="21" t="s">
        <v>129</v>
      </c>
      <c r="F531" s="331">
        <v>212.46000000000001</v>
      </c>
      <c r="G531" s="42"/>
      <c r="H531" s="48"/>
    </row>
    <row r="532" s="2" customFormat="1" ht="16.8" customHeight="1">
      <c r="A532" s="42"/>
      <c r="B532" s="48"/>
      <c r="C532" s="330" t="s">
        <v>2368</v>
      </c>
      <c r="D532" s="330" t="s">
        <v>4860</v>
      </c>
      <c r="E532" s="21" t="s">
        <v>129</v>
      </c>
      <c r="F532" s="331">
        <v>1696.4400000000001</v>
      </c>
      <c r="G532" s="42"/>
      <c r="H532" s="48"/>
    </row>
    <row r="533" s="2" customFormat="1" ht="16.8" customHeight="1">
      <c r="A533" s="42"/>
      <c r="B533" s="48"/>
      <c r="C533" s="330" t="s">
        <v>2377</v>
      </c>
      <c r="D533" s="330" t="s">
        <v>4861</v>
      </c>
      <c r="E533" s="21" t="s">
        <v>129</v>
      </c>
      <c r="F533" s="331">
        <v>1696.4400000000001</v>
      </c>
      <c r="G533" s="42"/>
      <c r="H533" s="48"/>
    </row>
    <row r="534" s="2" customFormat="1" ht="16.8" customHeight="1">
      <c r="A534" s="42"/>
      <c r="B534" s="48"/>
      <c r="C534" s="330" t="s">
        <v>2156</v>
      </c>
      <c r="D534" s="330" t="s">
        <v>2157</v>
      </c>
      <c r="E534" s="21" t="s">
        <v>129</v>
      </c>
      <c r="F534" s="331">
        <v>148.69</v>
      </c>
      <c r="G534" s="42"/>
      <c r="H534" s="48"/>
    </row>
    <row r="535" s="2" customFormat="1" ht="16.8" customHeight="1">
      <c r="A535" s="42"/>
      <c r="B535" s="48"/>
      <c r="C535" s="326" t="s">
        <v>914</v>
      </c>
      <c r="D535" s="327" t="s">
        <v>915</v>
      </c>
      <c r="E535" s="328" t="s">
        <v>157</v>
      </c>
      <c r="F535" s="329">
        <v>62.450000000000003</v>
      </c>
      <c r="G535" s="42"/>
      <c r="H535" s="48"/>
    </row>
    <row r="536" s="2" customFormat="1" ht="16.8" customHeight="1">
      <c r="A536" s="42"/>
      <c r="B536" s="48"/>
      <c r="C536" s="330" t="s">
        <v>18</v>
      </c>
      <c r="D536" s="330" t="s">
        <v>1213</v>
      </c>
      <c r="E536" s="21" t="s">
        <v>18</v>
      </c>
      <c r="F536" s="331">
        <v>0</v>
      </c>
      <c r="G536" s="42"/>
      <c r="H536" s="48"/>
    </row>
    <row r="537" s="2" customFormat="1" ht="16.8" customHeight="1">
      <c r="A537" s="42"/>
      <c r="B537" s="48"/>
      <c r="C537" s="330" t="s">
        <v>18</v>
      </c>
      <c r="D537" s="330" t="s">
        <v>4875</v>
      </c>
      <c r="E537" s="21" t="s">
        <v>18</v>
      </c>
      <c r="F537" s="331">
        <v>1.54</v>
      </c>
      <c r="G537" s="42"/>
      <c r="H537" s="48"/>
    </row>
    <row r="538" s="2" customFormat="1" ht="16.8" customHeight="1">
      <c r="A538" s="42"/>
      <c r="B538" s="48"/>
      <c r="C538" s="330" t="s">
        <v>18</v>
      </c>
      <c r="D538" s="330" t="s">
        <v>4876</v>
      </c>
      <c r="E538" s="21" t="s">
        <v>18</v>
      </c>
      <c r="F538" s="331">
        <v>7.5999999999999996</v>
      </c>
      <c r="G538" s="42"/>
      <c r="H538" s="48"/>
    </row>
    <row r="539" s="2" customFormat="1" ht="16.8" customHeight="1">
      <c r="A539" s="42"/>
      <c r="B539" s="48"/>
      <c r="C539" s="330" t="s">
        <v>18</v>
      </c>
      <c r="D539" s="330" t="s">
        <v>4877</v>
      </c>
      <c r="E539" s="21" t="s">
        <v>18</v>
      </c>
      <c r="F539" s="331">
        <v>1.8</v>
      </c>
      <c r="G539" s="42"/>
      <c r="H539" s="48"/>
    </row>
    <row r="540" s="2" customFormat="1" ht="16.8" customHeight="1">
      <c r="A540" s="42"/>
      <c r="B540" s="48"/>
      <c r="C540" s="330" t="s">
        <v>18</v>
      </c>
      <c r="D540" s="330" t="s">
        <v>4683</v>
      </c>
      <c r="E540" s="21" t="s">
        <v>18</v>
      </c>
      <c r="F540" s="331">
        <v>0</v>
      </c>
      <c r="G540" s="42"/>
      <c r="H540" s="48"/>
    </row>
    <row r="541" s="2" customFormat="1" ht="16.8" customHeight="1">
      <c r="A541" s="42"/>
      <c r="B541" s="48"/>
      <c r="C541" s="330" t="s">
        <v>18</v>
      </c>
      <c r="D541" s="330" t="s">
        <v>4878</v>
      </c>
      <c r="E541" s="21" t="s">
        <v>18</v>
      </c>
      <c r="F541" s="331">
        <v>2.25</v>
      </c>
      <c r="G541" s="42"/>
      <c r="H541" s="48"/>
    </row>
    <row r="542" s="2" customFormat="1" ht="16.8" customHeight="1">
      <c r="A542" s="42"/>
      <c r="B542" s="48"/>
      <c r="C542" s="330" t="s">
        <v>18</v>
      </c>
      <c r="D542" s="330" t="s">
        <v>1129</v>
      </c>
      <c r="E542" s="21" t="s">
        <v>18</v>
      </c>
      <c r="F542" s="331">
        <v>0</v>
      </c>
      <c r="G542" s="42"/>
      <c r="H542" s="48"/>
    </row>
    <row r="543" s="2" customFormat="1" ht="16.8" customHeight="1">
      <c r="A543" s="42"/>
      <c r="B543" s="48"/>
      <c r="C543" s="330" t="s">
        <v>18</v>
      </c>
      <c r="D543" s="330" t="s">
        <v>4879</v>
      </c>
      <c r="E543" s="21" t="s">
        <v>18</v>
      </c>
      <c r="F543" s="331">
        <v>3.8399999999999999</v>
      </c>
      <c r="G543" s="42"/>
      <c r="H543" s="48"/>
    </row>
    <row r="544" s="2" customFormat="1" ht="16.8" customHeight="1">
      <c r="A544" s="42"/>
      <c r="B544" s="48"/>
      <c r="C544" s="330" t="s">
        <v>18</v>
      </c>
      <c r="D544" s="330" t="s">
        <v>4880</v>
      </c>
      <c r="E544" s="21" t="s">
        <v>18</v>
      </c>
      <c r="F544" s="331">
        <v>2.1899999999999999</v>
      </c>
      <c r="G544" s="42"/>
      <c r="H544" s="48"/>
    </row>
    <row r="545" s="2" customFormat="1" ht="16.8" customHeight="1">
      <c r="A545" s="42"/>
      <c r="B545" s="48"/>
      <c r="C545" s="330" t="s">
        <v>18</v>
      </c>
      <c r="D545" s="330" t="s">
        <v>4881</v>
      </c>
      <c r="E545" s="21" t="s">
        <v>18</v>
      </c>
      <c r="F545" s="331">
        <v>1.5700000000000001</v>
      </c>
      <c r="G545" s="42"/>
      <c r="H545" s="48"/>
    </row>
    <row r="546" s="2" customFormat="1" ht="16.8" customHeight="1">
      <c r="A546" s="42"/>
      <c r="B546" s="48"/>
      <c r="C546" s="330" t="s">
        <v>18</v>
      </c>
      <c r="D546" s="330" t="s">
        <v>4882</v>
      </c>
      <c r="E546" s="21" t="s">
        <v>18</v>
      </c>
      <c r="F546" s="331">
        <v>7</v>
      </c>
      <c r="G546" s="42"/>
      <c r="H546" s="48"/>
    </row>
    <row r="547" s="2" customFormat="1" ht="16.8" customHeight="1">
      <c r="A547" s="42"/>
      <c r="B547" s="48"/>
      <c r="C547" s="330" t="s">
        <v>18</v>
      </c>
      <c r="D547" s="330" t="s">
        <v>4877</v>
      </c>
      <c r="E547" s="21" t="s">
        <v>18</v>
      </c>
      <c r="F547" s="331">
        <v>1.8</v>
      </c>
      <c r="G547" s="42"/>
      <c r="H547" s="48"/>
    </row>
    <row r="548" s="2" customFormat="1" ht="16.8" customHeight="1">
      <c r="A548" s="42"/>
      <c r="B548" s="48"/>
      <c r="C548" s="330" t="s">
        <v>18</v>
      </c>
      <c r="D548" s="330" t="s">
        <v>480</v>
      </c>
      <c r="E548" s="21" t="s">
        <v>18</v>
      </c>
      <c r="F548" s="331">
        <v>0</v>
      </c>
      <c r="G548" s="42"/>
      <c r="H548" s="48"/>
    </row>
    <row r="549" s="2" customFormat="1" ht="16.8" customHeight="1">
      <c r="A549" s="42"/>
      <c r="B549" s="48"/>
      <c r="C549" s="330" t="s">
        <v>18</v>
      </c>
      <c r="D549" s="330" t="s">
        <v>4883</v>
      </c>
      <c r="E549" s="21" t="s">
        <v>18</v>
      </c>
      <c r="F549" s="331">
        <v>3.2999999999999998</v>
      </c>
      <c r="G549" s="42"/>
      <c r="H549" s="48"/>
    </row>
    <row r="550" s="2" customFormat="1" ht="16.8" customHeight="1">
      <c r="A550" s="42"/>
      <c r="B550" s="48"/>
      <c r="C550" s="330" t="s">
        <v>18</v>
      </c>
      <c r="D550" s="330" t="s">
        <v>4884</v>
      </c>
      <c r="E550" s="21" t="s">
        <v>18</v>
      </c>
      <c r="F550" s="331">
        <v>3</v>
      </c>
      <c r="G550" s="42"/>
      <c r="H550" s="48"/>
    </row>
    <row r="551" s="2" customFormat="1" ht="16.8" customHeight="1">
      <c r="A551" s="42"/>
      <c r="B551" s="48"/>
      <c r="C551" s="330" t="s">
        <v>18</v>
      </c>
      <c r="D551" s="330" t="s">
        <v>4885</v>
      </c>
      <c r="E551" s="21" t="s">
        <v>18</v>
      </c>
      <c r="F551" s="331">
        <v>3.4199999999999999</v>
      </c>
      <c r="G551" s="42"/>
      <c r="H551" s="48"/>
    </row>
    <row r="552" s="2" customFormat="1" ht="16.8" customHeight="1">
      <c r="A552" s="42"/>
      <c r="B552" s="48"/>
      <c r="C552" s="330" t="s">
        <v>18</v>
      </c>
      <c r="D552" s="330" t="s">
        <v>484</v>
      </c>
      <c r="E552" s="21" t="s">
        <v>18</v>
      </c>
      <c r="F552" s="331">
        <v>0</v>
      </c>
      <c r="G552" s="42"/>
      <c r="H552" s="48"/>
    </row>
    <row r="553" s="2" customFormat="1" ht="16.8" customHeight="1">
      <c r="A553" s="42"/>
      <c r="B553" s="48"/>
      <c r="C553" s="330" t="s">
        <v>18</v>
      </c>
      <c r="D553" s="330" t="s">
        <v>4886</v>
      </c>
      <c r="E553" s="21" t="s">
        <v>18</v>
      </c>
      <c r="F553" s="331">
        <v>4.9199999999999999</v>
      </c>
      <c r="G553" s="42"/>
      <c r="H553" s="48"/>
    </row>
    <row r="554" s="2" customFormat="1" ht="16.8" customHeight="1">
      <c r="A554" s="42"/>
      <c r="B554" s="48"/>
      <c r="C554" s="330" t="s">
        <v>18</v>
      </c>
      <c r="D554" s="330" t="s">
        <v>490</v>
      </c>
      <c r="E554" s="21" t="s">
        <v>18</v>
      </c>
      <c r="F554" s="331">
        <v>0</v>
      </c>
      <c r="G554" s="42"/>
      <c r="H554" s="48"/>
    </row>
    <row r="555" s="2" customFormat="1" ht="16.8" customHeight="1">
      <c r="A555" s="42"/>
      <c r="B555" s="48"/>
      <c r="C555" s="330" t="s">
        <v>18</v>
      </c>
      <c r="D555" s="330" t="s">
        <v>4887</v>
      </c>
      <c r="E555" s="21" t="s">
        <v>18</v>
      </c>
      <c r="F555" s="331">
        <v>6.7999999999999998</v>
      </c>
      <c r="G555" s="42"/>
      <c r="H555" s="48"/>
    </row>
    <row r="556" s="2" customFormat="1" ht="16.8" customHeight="1">
      <c r="A556" s="42"/>
      <c r="B556" s="48"/>
      <c r="C556" s="330" t="s">
        <v>18</v>
      </c>
      <c r="D556" s="330" t="s">
        <v>493</v>
      </c>
      <c r="E556" s="21" t="s">
        <v>18</v>
      </c>
      <c r="F556" s="331">
        <v>0</v>
      </c>
      <c r="G556" s="42"/>
      <c r="H556" s="48"/>
    </row>
    <row r="557" s="2" customFormat="1" ht="16.8" customHeight="1">
      <c r="A557" s="42"/>
      <c r="B557" s="48"/>
      <c r="C557" s="330" t="s">
        <v>18</v>
      </c>
      <c r="D557" s="330" t="s">
        <v>4888</v>
      </c>
      <c r="E557" s="21" t="s">
        <v>18</v>
      </c>
      <c r="F557" s="331">
        <v>11.42</v>
      </c>
      <c r="G557" s="42"/>
      <c r="H557" s="48"/>
    </row>
    <row r="558" s="2" customFormat="1" ht="16.8" customHeight="1">
      <c r="A558" s="42"/>
      <c r="B558" s="48"/>
      <c r="C558" s="330" t="s">
        <v>18</v>
      </c>
      <c r="D558" s="330" t="s">
        <v>244</v>
      </c>
      <c r="E558" s="21" t="s">
        <v>18</v>
      </c>
      <c r="F558" s="331">
        <v>62.450000000000003</v>
      </c>
      <c r="G558" s="42"/>
      <c r="H558" s="48"/>
    </row>
    <row r="559" s="2" customFormat="1" ht="16.8" customHeight="1">
      <c r="A559" s="42"/>
      <c r="B559" s="48"/>
      <c r="C559" s="332" t="s">
        <v>4704</v>
      </c>
      <c r="D559" s="42"/>
      <c r="E559" s="42"/>
      <c r="F559" s="42"/>
      <c r="G559" s="42"/>
      <c r="H559" s="48"/>
    </row>
    <row r="560" s="2" customFormat="1" ht="16.8" customHeight="1">
      <c r="A560" s="42"/>
      <c r="B560" s="48"/>
      <c r="C560" s="330" t="s">
        <v>1335</v>
      </c>
      <c r="D560" s="330" t="s">
        <v>4889</v>
      </c>
      <c r="E560" s="21" t="s">
        <v>317</v>
      </c>
      <c r="F560" s="331">
        <v>496.06999999999999</v>
      </c>
      <c r="G560" s="42"/>
      <c r="H560" s="48"/>
    </row>
    <row r="561" s="2" customFormat="1" ht="16.8" customHeight="1">
      <c r="A561" s="42"/>
      <c r="B561" s="48"/>
      <c r="C561" s="330" t="s">
        <v>1340</v>
      </c>
      <c r="D561" s="330" t="s">
        <v>4890</v>
      </c>
      <c r="E561" s="21" t="s">
        <v>317</v>
      </c>
      <c r="F561" s="331">
        <v>520.88</v>
      </c>
      <c r="G561" s="42"/>
      <c r="H561" s="48"/>
    </row>
    <row r="562" s="2" customFormat="1" ht="16.8" customHeight="1">
      <c r="A562" s="42"/>
      <c r="B562" s="48"/>
      <c r="C562" s="330" t="s">
        <v>2013</v>
      </c>
      <c r="D562" s="330" t="s">
        <v>4891</v>
      </c>
      <c r="E562" s="21" t="s">
        <v>317</v>
      </c>
      <c r="F562" s="331">
        <v>227.43000000000001</v>
      </c>
      <c r="G562" s="42"/>
      <c r="H562" s="48"/>
    </row>
    <row r="563" s="2" customFormat="1" ht="16.8" customHeight="1">
      <c r="A563" s="42"/>
      <c r="B563" s="48"/>
      <c r="C563" s="326" t="s">
        <v>917</v>
      </c>
      <c r="D563" s="327" t="s">
        <v>918</v>
      </c>
      <c r="E563" s="328" t="s">
        <v>157</v>
      </c>
      <c r="F563" s="329">
        <v>164.97999999999999</v>
      </c>
      <c r="G563" s="42"/>
      <c r="H563" s="48"/>
    </row>
    <row r="564" s="2" customFormat="1" ht="16.8" customHeight="1">
      <c r="A564" s="42"/>
      <c r="B564" s="48"/>
      <c r="C564" s="330" t="s">
        <v>18</v>
      </c>
      <c r="D564" s="330" t="s">
        <v>442</v>
      </c>
      <c r="E564" s="21" t="s">
        <v>18</v>
      </c>
      <c r="F564" s="331">
        <v>0</v>
      </c>
      <c r="G564" s="42"/>
      <c r="H564" s="48"/>
    </row>
    <row r="565" s="2" customFormat="1" ht="16.8" customHeight="1">
      <c r="A565" s="42"/>
      <c r="B565" s="48"/>
      <c r="C565" s="330" t="s">
        <v>18</v>
      </c>
      <c r="D565" s="330" t="s">
        <v>4892</v>
      </c>
      <c r="E565" s="21" t="s">
        <v>18</v>
      </c>
      <c r="F565" s="331">
        <v>35.799999999999997</v>
      </c>
      <c r="G565" s="42"/>
      <c r="H565" s="48"/>
    </row>
    <row r="566" s="2" customFormat="1" ht="16.8" customHeight="1">
      <c r="A566" s="42"/>
      <c r="B566" s="48"/>
      <c r="C566" s="330" t="s">
        <v>18</v>
      </c>
      <c r="D566" s="330" t="s">
        <v>4893</v>
      </c>
      <c r="E566" s="21" t="s">
        <v>18</v>
      </c>
      <c r="F566" s="331">
        <v>-3.6000000000000001</v>
      </c>
      <c r="G566" s="42"/>
      <c r="H566" s="48"/>
    </row>
    <row r="567" s="2" customFormat="1" ht="16.8" customHeight="1">
      <c r="A567" s="42"/>
      <c r="B567" s="48"/>
      <c r="C567" s="330" t="s">
        <v>18</v>
      </c>
      <c r="D567" s="330" t="s">
        <v>4894</v>
      </c>
      <c r="E567" s="21" t="s">
        <v>18</v>
      </c>
      <c r="F567" s="331">
        <v>-7</v>
      </c>
      <c r="G567" s="42"/>
      <c r="H567" s="48"/>
    </row>
    <row r="568" s="2" customFormat="1" ht="16.8" customHeight="1">
      <c r="A568" s="42"/>
      <c r="B568" s="48"/>
      <c r="C568" s="330" t="s">
        <v>18</v>
      </c>
      <c r="D568" s="330" t="s">
        <v>4895</v>
      </c>
      <c r="E568" s="21" t="s">
        <v>18</v>
      </c>
      <c r="F568" s="331">
        <v>1.8899999999999999</v>
      </c>
      <c r="G568" s="42"/>
      <c r="H568" s="48"/>
    </row>
    <row r="569" s="2" customFormat="1" ht="16.8" customHeight="1">
      <c r="A569" s="42"/>
      <c r="B569" s="48"/>
      <c r="C569" s="330" t="s">
        <v>18</v>
      </c>
      <c r="D569" s="330" t="s">
        <v>1213</v>
      </c>
      <c r="E569" s="21" t="s">
        <v>18</v>
      </c>
      <c r="F569" s="331">
        <v>0</v>
      </c>
      <c r="G569" s="42"/>
      <c r="H569" s="48"/>
    </row>
    <row r="570" s="2" customFormat="1" ht="16.8" customHeight="1">
      <c r="A570" s="42"/>
      <c r="B570" s="48"/>
      <c r="C570" s="330" t="s">
        <v>18</v>
      </c>
      <c r="D570" s="330" t="s">
        <v>4896</v>
      </c>
      <c r="E570" s="21" t="s">
        <v>18</v>
      </c>
      <c r="F570" s="331">
        <v>12.279999999999999</v>
      </c>
      <c r="G570" s="42"/>
      <c r="H570" s="48"/>
    </row>
    <row r="571" s="2" customFormat="1" ht="16.8" customHeight="1">
      <c r="A571" s="42"/>
      <c r="B571" s="48"/>
      <c r="C571" s="330" t="s">
        <v>18</v>
      </c>
      <c r="D571" s="330" t="s">
        <v>4683</v>
      </c>
      <c r="E571" s="21" t="s">
        <v>18</v>
      </c>
      <c r="F571" s="331">
        <v>0</v>
      </c>
      <c r="G571" s="42"/>
      <c r="H571" s="48"/>
    </row>
    <row r="572" s="2" customFormat="1" ht="16.8" customHeight="1">
      <c r="A572" s="42"/>
      <c r="B572" s="48"/>
      <c r="C572" s="330" t="s">
        <v>18</v>
      </c>
      <c r="D572" s="330" t="s">
        <v>4897</v>
      </c>
      <c r="E572" s="21" t="s">
        <v>18</v>
      </c>
      <c r="F572" s="331">
        <v>6.71</v>
      </c>
      <c r="G572" s="42"/>
      <c r="H572" s="48"/>
    </row>
    <row r="573" s="2" customFormat="1" ht="16.8" customHeight="1">
      <c r="A573" s="42"/>
      <c r="B573" s="48"/>
      <c r="C573" s="330" t="s">
        <v>18</v>
      </c>
      <c r="D573" s="330" t="s">
        <v>1129</v>
      </c>
      <c r="E573" s="21" t="s">
        <v>18</v>
      </c>
      <c r="F573" s="331">
        <v>0</v>
      </c>
      <c r="G573" s="42"/>
      <c r="H573" s="48"/>
    </row>
    <row r="574" s="2" customFormat="1" ht="16.8" customHeight="1">
      <c r="A574" s="42"/>
      <c r="B574" s="48"/>
      <c r="C574" s="330" t="s">
        <v>18</v>
      </c>
      <c r="D574" s="330" t="s">
        <v>4898</v>
      </c>
      <c r="E574" s="21" t="s">
        <v>18</v>
      </c>
      <c r="F574" s="331">
        <v>1.76</v>
      </c>
      <c r="G574" s="42"/>
      <c r="H574" s="48"/>
    </row>
    <row r="575" s="2" customFormat="1" ht="16.8" customHeight="1">
      <c r="A575" s="42"/>
      <c r="B575" s="48"/>
      <c r="C575" s="330" t="s">
        <v>18</v>
      </c>
      <c r="D575" s="330" t="s">
        <v>4899</v>
      </c>
      <c r="E575" s="21" t="s">
        <v>18</v>
      </c>
      <c r="F575" s="331">
        <v>0</v>
      </c>
      <c r="G575" s="42"/>
      <c r="H575" s="48"/>
    </row>
    <row r="576" s="2" customFormat="1" ht="16.8" customHeight="1">
      <c r="A576" s="42"/>
      <c r="B576" s="48"/>
      <c r="C576" s="330" t="s">
        <v>18</v>
      </c>
      <c r="D576" s="330" t="s">
        <v>4900</v>
      </c>
      <c r="E576" s="21" t="s">
        <v>18</v>
      </c>
      <c r="F576" s="331">
        <v>53.140000000000001</v>
      </c>
      <c r="G576" s="42"/>
      <c r="H576" s="48"/>
    </row>
    <row r="577" s="2" customFormat="1" ht="16.8" customHeight="1">
      <c r="A577" s="42"/>
      <c r="B577" s="48"/>
      <c r="C577" s="330" t="s">
        <v>18</v>
      </c>
      <c r="D577" s="330" t="s">
        <v>4901</v>
      </c>
      <c r="E577" s="21" t="s">
        <v>18</v>
      </c>
      <c r="F577" s="331">
        <v>11.08</v>
      </c>
      <c r="G577" s="42"/>
      <c r="H577" s="48"/>
    </row>
    <row r="578" s="2" customFormat="1" ht="16.8" customHeight="1">
      <c r="A578" s="42"/>
      <c r="B578" s="48"/>
      <c r="C578" s="330" t="s">
        <v>18</v>
      </c>
      <c r="D578" s="330" t="s">
        <v>4902</v>
      </c>
      <c r="E578" s="21" t="s">
        <v>18</v>
      </c>
      <c r="F578" s="331">
        <v>0</v>
      </c>
      <c r="G578" s="42"/>
      <c r="H578" s="48"/>
    </row>
    <row r="579" s="2" customFormat="1" ht="16.8" customHeight="1">
      <c r="A579" s="42"/>
      <c r="B579" s="48"/>
      <c r="C579" s="330" t="s">
        <v>18</v>
      </c>
      <c r="D579" s="330" t="s">
        <v>4903</v>
      </c>
      <c r="E579" s="21" t="s">
        <v>18</v>
      </c>
      <c r="F579" s="331">
        <v>3.6600000000000001</v>
      </c>
      <c r="G579" s="42"/>
      <c r="H579" s="48"/>
    </row>
    <row r="580" s="2" customFormat="1" ht="16.8" customHeight="1">
      <c r="A580" s="42"/>
      <c r="B580" s="48"/>
      <c r="C580" s="330" t="s">
        <v>18</v>
      </c>
      <c r="D580" s="330" t="s">
        <v>480</v>
      </c>
      <c r="E580" s="21" t="s">
        <v>18</v>
      </c>
      <c r="F580" s="331">
        <v>0</v>
      </c>
      <c r="G580" s="42"/>
      <c r="H580" s="48"/>
    </row>
    <row r="581" s="2" customFormat="1" ht="16.8" customHeight="1">
      <c r="A581" s="42"/>
      <c r="B581" s="48"/>
      <c r="C581" s="330" t="s">
        <v>18</v>
      </c>
      <c r="D581" s="330" t="s">
        <v>4904</v>
      </c>
      <c r="E581" s="21" t="s">
        <v>18</v>
      </c>
      <c r="F581" s="331">
        <v>5.3799999999999999</v>
      </c>
      <c r="G581" s="42"/>
      <c r="H581" s="48"/>
    </row>
    <row r="582" s="2" customFormat="1" ht="16.8" customHeight="1">
      <c r="A582" s="42"/>
      <c r="B582" s="48"/>
      <c r="C582" s="330" t="s">
        <v>18</v>
      </c>
      <c r="D582" s="330" t="s">
        <v>225</v>
      </c>
      <c r="E582" s="21" t="s">
        <v>18</v>
      </c>
      <c r="F582" s="331">
        <v>0</v>
      </c>
      <c r="G582" s="42"/>
      <c r="H582" s="48"/>
    </row>
    <row r="583" s="2" customFormat="1" ht="16.8" customHeight="1">
      <c r="A583" s="42"/>
      <c r="B583" s="48"/>
      <c r="C583" s="330" t="s">
        <v>18</v>
      </c>
      <c r="D583" s="330" t="s">
        <v>4905</v>
      </c>
      <c r="E583" s="21" t="s">
        <v>18</v>
      </c>
      <c r="F583" s="331">
        <v>12.9</v>
      </c>
      <c r="G583" s="42"/>
      <c r="H583" s="48"/>
    </row>
    <row r="584" s="2" customFormat="1" ht="16.8" customHeight="1">
      <c r="A584" s="42"/>
      <c r="B584" s="48"/>
      <c r="C584" s="330" t="s">
        <v>18</v>
      </c>
      <c r="D584" s="330" t="s">
        <v>487</v>
      </c>
      <c r="E584" s="21" t="s">
        <v>18</v>
      </c>
      <c r="F584" s="331">
        <v>0</v>
      </c>
      <c r="G584" s="42"/>
      <c r="H584" s="48"/>
    </row>
    <row r="585" s="2" customFormat="1" ht="16.8" customHeight="1">
      <c r="A585" s="42"/>
      <c r="B585" s="48"/>
      <c r="C585" s="330" t="s">
        <v>18</v>
      </c>
      <c r="D585" s="330" t="s">
        <v>4906</v>
      </c>
      <c r="E585" s="21" t="s">
        <v>18</v>
      </c>
      <c r="F585" s="331">
        <v>5.0599999999999996</v>
      </c>
      <c r="G585" s="42"/>
      <c r="H585" s="48"/>
    </row>
    <row r="586" s="2" customFormat="1" ht="16.8" customHeight="1">
      <c r="A586" s="42"/>
      <c r="B586" s="48"/>
      <c r="C586" s="330" t="s">
        <v>18</v>
      </c>
      <c r="D586" s="330" t="s">
        <v>464</v>
      </c>
      <c r="E586" s="21" t="s">
        <v>18</v>
      </c>
      <c r="F586" s="331">
        <v>0</v>
      </c>
      <c r="G586" s="42"/>
      <c r="H586" s="48"/>
    </row>
    <row r="587" s="2" customFormat="1" ht="16.8" customHeight="1">
      <c r="A587" s="42"/>
      <c r="B587" s="48"/>
      <c r="C587" s="330" t="s">
        <v>18</v>
      </c>
      <c r="D587" s="330" t="s">
        <v>4907</v>
      </c>
      <c r="E587" s="21" t="s">
        <v>18</v>
      </c>
      <c r="F587" s="331">
        <v>4.8600000000000003</v>
      </c>
      <c r="G587" s="42"/>
      <c r="H587" s="48"/>
    </row>
    <row r="588" s="2" customFormat="1" ht="16.8" customHeight="1">
      <c r="A588" s="42"/>
      <c r="B588" s="48"/>
      <c r="C588" s="330" t="s">
        <v>18</v>
      </c>
      <c r="D588" s="330" t="s">
        <v>863</v>
      </c>
      <c r="E588" s="21" t="s">
        <v>18</v>
      </c>
      <c r="F588" s="331">
        <v>0</v>
      </c>
      <c r="G588" s="42"/>
      <c r="H588" s="48"/>
    </row>
    <row r="589" s="2" customFormat="1" ht="16.8" customHeight="1">
      <c r="A589" s="42"/>
      <c r="B589" s="48"/>
      <c r="C589" s="330" t="s">
        <v>18</v>
      </c>
      <c r="D589" s="330" t="s">
        <v>4908</v>
      </c>
      <c r="E589" s="21" t="s">
        <v>18</v>
      </c>
      <c r="F589" s="331">
        <v>4.96</v>
      </c>
      <c r="G589" s="42"/>
      <c r="H589" s="48"/>
    </row>
    <row r="590" s="2" customFormat="1" ht="16.8" customHeight="1">
      <c r="A590" s="42"/>
      <c r="B590" s="48"/>
      <c r="C590" s="330" t="s">
        <v>18</v>
      </c>
      <c r="D590" s="330" t="s">
        <v>865</v>
      </c>
      <c r="E590" s="21" t="s">
        <v>18</v>
      </c>
      <c r="F590" s="331">
        <v>0</v>
      </c>
      <c r="G590" s="42"/>
      <c r="H590" s="48"/>
    </row>
    <row r="591" s="2" customFormat="1" ht="16.8" customHeight="1">
      <c r="A591" s="42"/>
      <c r="B591" s="48"/>
      <c r="C591" s="330" t="s">
        <v>18</v>
      </c>
      <c r="D591" s="330" t="s">
        <v>4909</v>
      </c>
      <c r="E591" s="21" t="s">
        <v>18</v>
      </c>
      <c r="F591" s="331">
        <v>9.3399999999999999</v>
      </c>
      <c r="G591" s="42"/>
      <c r="H591" s="48"/>
    </row>
    <row r="592" s="2" customFormat="1" ht="16.8" customHeight="1">
      <c r="A592" s="42"/>
      <c r="B592" s="48"/>
      <c r="C592" s="330" t="s">
        <v>18</v>
      </c>
      <c r="D592" s="330" t="s">
        <v>493</v>
      </c>
      <c r="E592" s="21" t="s">
        <v>18</v>
      </c>
      <c r="F592" s="331">
        <v>0</v>
      </c>
      <c r="G592" s="42"/>
      <c r="H592" s="48"/>
    </row>
    <row r="593" s="2" customFormat="1" ht="16.8" customHeight="1">
      <c r="A593" s="42"/>
      <c r="B593" s="48"/>
      <c r="C593" s="330" t="s">
        <v>18</v>
      </c>
      <c r="D593" s="330" t="s">
        <v>4910</v>
      </c>
      <c r="E593" s="21" t="s">
        <v>18</v>
      </c>
      <c r="F593" s="331">
        <v>6.7599999999999998</v>
      </c>
      <c r="G593" s="42"/>
      <c r="H593" s="48"/>
    </row>
    <row r="594" s="2" customFormat="1" ht="16.8" customHeight="1">
      <c r="A594" s="42"/>
      <c r="B594" s="48"/>
      <c r="C594" s="330" t="s">
        <v>18</v>
      </c>
      <c r="D594" s="330" t="s">
        <v>244</v>
      </c>
      <c r="E594" s="21" t="s">
        <v>18</v>
      </c>
      <c r="F594" s="331">
        <v>164.97999999999999</v>
      </c>
      <c r="G594" s="42"/>
      <c r="H594" s="48"/>
    </row>
    <row r="595" s="2" customFormat="1" ht="16.8" customHeight="1">
      <c r="A595" s="42"/>
      <c r="B595" s="48"/>
      <c r="C595" s="332" t="s">
        <v>4704</v>
      </c>
      <c r="D595" s="42"/>
      <c r="E595" s="42"/>
      <c r="F595" s="42"/>
      <c r="G595" s="42"/>
      <c r="H595" s="48"/>
    </row>
    <row r="596" s="2" customFormat="1" ht="16.8" customHeight="1">
      <c r="A596" s="42"/>
      <c r="B596" s="48"/>
      <c r="C596" s="330" t="s">
        <v>1335</v>
      </c>
      <c r="D596" s="330" t="s">
        <v>4889</v>
      </c>
      <c r="E596" s="21" t="s">
        <v>317</v>
      </c>
      <c r="F596" s="331">
        <v>496.06999999999999</v>
      </c>
      <c r="G596" s="42"/>
      <c r="H596" s="48"/>
    </row>
    <row r="597" s="2" customFormat="1" ht="16.8" customHeight="1">
      <c r="A597" s="42"/>
      <c r="B597" s="48"/>
      <c r="C597" s="330" t="s">
        <v>1340</v>
      </c>
      <c r="D597" s="330" t="s">
        <v>4890</v>
      </c>
      <c r="E597" s="21" t="s">
        <v>317</v>
      </c>
      <c r="F597" s="331">
        <v>520.88</v>
      </c>
      <c r="G597" s="42"/>
      <c r="H597" s="48"/>
    </row>
    <row r="598" s="2" customFormat="1" ht="16.8" customHeight="1">
      <c r="A598" s="42"/>
      <c r="B598" s="48"/>
      <c r="C598" s="330" t="s">
        <v>1962</v>
      </c>
      <c r="D598" s="330" t="s">
        <v>4911</v>
      </c>
      <c r="E598" s="21" t="s">
        <v>317</v>
      </c>
      <c r="F598" s="331">
        <v>164.97999999999999</v>
      </c>
      <c r="G598" s="42"/>
      <c r="H598" s="48"/>
    </row>
    <row r="599" s="2" customFormat="1" ht="16.8" customHeight="1">
      <c r="A599" s="42"/>
      <c r="B599" s="48"/>
      <c r="C599" s="330" t="s">
        <v>2013</v>
      </c>
      <c r="D599" s="330" t="s">
        <v>4891</v>
      </c>
      <c r="E599" s="21" t="s">
        <v>317</v>
      </c>
      <c r="F599" s="331">
        <v>227.43000000000001</v>
      </c>
      <c r="G599" s="42"/>
      <c r="H599" s="48"/>
    </row>
    <row r="600" s="2" customFormat="1" ht="16.8" customHeight="1">
      <c r="A600" s="42"/>
      <c r="B600" s="48"/>
      <c r="C600" s="330" t="s">
        <v>2346</v>
      </c>
      <c r="D600" s="330" t="s">
        <v>4859</v>
      </c>
      <c r="E600" s="21" t="s">
        <v>129</v>
      </c>
      <c r="F600" s="331">
        <v>212.46000000000001</v>
      </c>
      <c r="G600" s="42"/>
      <c r="H600" s="48"/>
    </row>
    <row r="601" s="2" customFormat="1" ht="16.8" customHeight="1">
      <c r="A601" s="42"/>
      <c r="B601" s="48"/>
      <c r="C601" s="330" t="s">
        <v>1967</v>
      </c>
      <c r="D601" s="330" t="s">
        <v>1968</v>
      </c>
      <c r="E601" s="21" t="s">
        <v>317</v>
      </c>
      <c r="F601" s="331">
        <v>173.22999999999999</v>
      </c>
      <c r="G601" s="42"/>
      <c r="H601" s="48"/>
    </row>
    <row r="602" s="2" customFormat="1" ht="16.8" customHeight="1">
      <c r="A602" s="42"/>
      <c r="B602" s="48"/>
      <c r="C602" s="326" t="s">
        <v>920</v>
      </c>
      <c r="D602" s="327" t="s">
        <v>921</v>
      </c>
      <c r="E602" s="328" t="s">
        <v>157</v>
      </c>
      <c r="F602" s="329">
        <v>105.38</v>
      </c>
      <c r="G602" s="42"/>
      <c r="H602" s="48"/>
    </row>
    <row r="603" s="2" customFormat="1" ht="16.8" customHeight="1">
      <c r="A603" s="42"/>
      <c r="B603" s="48"/>
      <c r="C603" s="330" t="s">
        <v>18</v>
      </c>
      <c r="D603" s="330" t="s">
        <v>4912</v>
      </c>
      <c r="E603" s="21" t="s">
        <v>18</v>
      </c>
      <c r="F603" s="331">
        <v>0</v>
      </c>
      <c r="G603" s="42"/>
      <c r="H603" s="48"/>
    </row>
    <row r="604" s="2" customFormat="1" ht="16.8" customHeight="1">
      <c r="A604" s="42"/>
      <c r="B604" s="48"/>
      <c r="C604" s="330" t="s">
        <v>18</v>
      </c>
      <c r="D604" s="330" t="s">
        <v>1213</v>
      </c>
      <c r="E604" s="21" t="s">
        <v>18</v>
      </c>
      <c r="F604" s="331">
        <v>0</v>
      </c>
      <c r="G604" s="42"/>
      <c r="H604" s="48"/>
    </row>
    <row r="605" s="2" customFormat="1" ht="16.8" customHeight="1">
      <c r="A605" s="42"/>
      <c r="B605" s="48"/>
      <c r="C605" s="330" t="s">
        <v>18</v>
      </c>
      <c r="D605" s="330" t="s">
        <v>4913</v>
      </c>
      <c r="E605" s="21" t="s">
        <v>18</v>
      </c>
      <c r="F605" s="331">
        <v>17.059999999999999</v>
      </c>
      <c r="G605" s="42"/>
      <c r="H605" s="48"/>
    </row>
    <row r="606" s="2" customFormat="1" ht="16.8" customHeight="1">
      <c r="A606" s="42"/>
      <c r="B606" s="48"/>
      <c r="C606" s="330" t="s">
        <v>18</v>
      </c>
      <c r="D606" s="330" t="s">
        <v>4914</v>
      </c>
      <c r="E606" s="21" t="s">
        <v>18</v>
      </c>
      <c r="F606" s="331">
        <v>6.2000000000000002</v>
      </c>
      <c r="G606" s="42"/>
      <c r="H606" s="48"/>
    </row>
    <row r="607" s="2" customFormat="1" ht="16.8" customHeight="1">
      <c r="A607" s="42"/>
      <c r="B607" s="48"/>
      <c r="C607" s="330" t="s">
        <v>18</v>
      </c>
      <c r="D607" s="330" t="s">
        <v>4683</v>
      </c>
      <c r="E607" s="21" t="s">
        <v>18</v>
      </c>
      <c r="F607" s="331">
        <v>0</v>
      </c>
      <c r="G607" s="42"/>
      <c r="H607" s="48"/>
    </row>
    <row r="608" s="2" customFormat="1" ht="16.8" customHeight="1">
      <c r="A608" s="42"/>
      <c r="B608" s="48"/>
      <c r="C608" s="330" t="s">
        <v>18</v>
      </c>
      <c r="D608" s="330" t="s">
        <v>4915</v>
      </c>
      <c r="E608" s="21" t="s">
        <v>18</v>
      </c>
      <c r="F608" s="331">
        <v>9.7599999999999998</v>
      </c>
      <c r="G608" s="42"/>
      <c r="H608" s="48"/>
    </row>
    <row r="609" s="2" customFormat="1" ht="16.8" customHeight="1">
      <c r="A609" s="42"/>
      <c r="B609" s="48"/>
      <c r="C609" s="330" t="s">
        <v>18</v>
      </c>
      <c r="D609" s="330" t="s">
        <v>1129</v>
      </c>
      <c r="E609" s="21" t="s">
        <v>18</v>
      </c>
      <c r="F609" s="331">
        <v>0</v>
      </c>
      <c r="G609" s="42"/>
      <c r="H609" s="48"/>
    </row>
    <row r="610" s="2" customFormat="1" ht="16.8" customHeight="1">
      <c r="A610" s="42"/>
      <c r="B610" s="48"/>
      <c r="C610" s="330" t="s">
        <v>18</v>
      </c>
      <c r="D610" s="330" t="s">
        <v>4916</v>
      </c>
      <c r="E610" s="21" t="s">
        <v>18</v>
      </c>
      <c r="F610" s="331">
        <v>18.91</v>
      </c>
      <c r="G610" s="42"/>
      <c r="H610" s="48"/>
    </row>
    <row r="611" s="2" customFormat="1" ht="16.8" customHeight="1">
      <c r="A611" s="42"/>
      <c r="B611" s="48"/>
      <c r="C611" s="330" t="s">
        <v>18</v>
      </c>
      <c r="D611" s="330" t="s">
        <v>480</v>
      </c>
      <c r="E611" s="21" t="s">
        <v>18</v>
      </c>
      <c r="F611" s="331">
        <v>0</v>
      </c>
      <c r="G611" s="42"/>
      <c r="H611" s="48"/>
    </row>
    <row r="612" s="2" customFormat="1" ht="16.8" customHeight="1">
      <c r="A612" s="42"/>
      <c r="B612" s="48"/>
      <c r="C612" s="330" t="s">
        <v>18</v>
      </c>
      <c r="D612" s="330" t="s">
        <v>4917</v>
      </c>
      <c r="E612" s="21" t="s">
        <v>18</v>
      </c>
      <c r="F612" s="331">
        <v>15.449999999999999</v>
      </c>
      <c r="G612" s="42"/>
      <c r="H612" s="48"/>
    </row>
    <row r="613" s="2" customFormat="1" ht="16.8" customHeight="1">
      <c r="A613" s="42"/>
      <c r="B613" s="48"/>
      <c r="C613" s="330" t="s">
        <v>18</v>
      </c>
      <c r="D613" s="330" t="s">
        <v>484</v>
      </c>
      <c r="E613" s="21" t="s">
        <v>18</v>
      </c>
      <c r="F613" s="331">
        <v>0</v>
      </c>
      <c r="G613" s="42"/>
      <c r="H613" s="48"/>
    </row>
    <row r="614" s="2" customFormat="1" ht="16.8" customHeight="1">
      <c r="A614" s="42"/>
      <c r="B614" s="48"/>
      <c r="C614" s="330" t="s">
        <v>18</v>
      </c>
      <c r="D614" s="330" t="s">
        <v>4918</v>
      </c>
      <c r="E614" s="21" t="s">
        <v>18</v>
      </c>
      <c r="F614" s="331">
        <v>5.5199999999999996</v>
      </c>
      <c r="G614" s="42"/>
      <c r="H614" s="48"/>
    </row>
    <row r="615" s="2" customFormat="1" ht="16.8" customHeight="1">
      <c r="A615" s="42"/>
      <c r="B615" s="48"/>
      <c r="C615" s="330" t="s">
        <v>18</v>
      </c>
      <c r="D615" s="330" t="s">
        <v>490</v>
      </c>
      <c r="E615" s="21" t="s">
        <v>18</v>
      </c>
      <c r="F615" s="331">
        <v>0</v>
      </c>
      <c r="G615" s="42"/>
      <c r="H615" s="48"/>
    </row>
    <row r="616" s="2" customFormat="1" ht="16.8" customHeight="1">
      <c r="A616" s="42"/>
      <c r="B616" s="48"/>
      <c r="C616" s="330" t="s">
        <v>18</v>
      </c>
      <c r="D616" s="330" t="s">
        <v>4919</v>
      </c>
      <c r="E616" s="21" t="s">
        <v>18</v>
      </c>
      <c r="F616" s="331">
        <v>7.7000000000000002</v>
      </c>
      <c r="G616" s="42"/>
      <c r="H616" s="48"/>
    </row>
    <row r="617" s="2" customFormat="1" ht="16.8" customHeight="1">
      <c r="A617" s="42"/>
      <c r="B617" s="48"/>
      <c r="C617" s="330" t="s">
        <v>18</v>
      </c>
      <c r="D617" s="330" t="s">
        <v>493</v>
      </c>
      <c r="E617" s="21" t="s">
        <v>18</v>
      </c>
      <c r="F617" s="331">
        <v>0</v>
      </c>
      <c r="G617" s="42"/>
      <c r="H617" s="48"/>
    </row>
    <row r="618" s="2" customFormat="1" ht="16.8" customHeight="1">
      <c r="A618" s="42"/>
      <c r="B618" s="48"/>
      <c r="C618" s="330" t="s">
        <v>18</v>
      </c>
      <c r="D618" s="330" t="s">
        <v>4920</v>
      </c>
      <c r="E618" s="21" t="s">
        <v>18</v>
      </c>
      <c r="F618" s="331">
        <v>24.780000000000001</v>
      </c>
      <c r="G618" s="42"/>
      <c r="H618" s="48"/>
    </row>
    <row r="619" s="2" customFormat="1" ht="16.8" customHeight="1">
      <c r="A619" s="42"/>
      <c r="B619" s="48"/>
      <c r="C619" s="330" t="s">
        <v>18</v>
      </c>
      <c r="D619" s="330" t="s">
        <v>244</v>
      </c>
      <c r="E619" s="21" t="s">
        <v>18</v>
      </c>
      <c r="F619" s="331">
        <v>105.38</v>
      </c>
      <c r="G619" s="42"/>
      <c r="H619" s="48"/>
    </row>
    <row r="620" s="2" customFormat="1" ht="16.8" customHeight="1">
      <c r="A620" s="42"/>
      <c r="B620" s="48"/>
      <c r="C620" s="332" t="s">
        <v>4704</v>
      </c>
      <c r="D620" s="42"/>
      <c r="E620" s="42"/>
      <c r="F620" s="42"/>
      <c r="G620" s="42"/>
      <c r="H620" s="48"/>
    </row>
    <row r="621" s="2" customFormat="1" ht="16.8" customHeight="1">
      <c r="A621" s="42"/>
      <c r="B621" s="48"/>
      <c r="C621" s="330" t="s">
        <v>2007</v>
      </c>
      <c r="D621" s="330" t="s">
        <v>4834</v>
      </c>
      <c r="E621" s="21" t="s">
        <v>129</v>
      </c>
      <c r="F621" s="331">
        <v>79.060000000000002</v>
      </c>
      <c r="G621" s="42"/>
      <c r="H621" s="48"/>
    </row>
    <row r="622" s="2" customFormat="1" ht="16.8" customHeight="1">
      <c r="A622" s="42"/>
      <c r="B622" s="48"/>
      <c r="C622" s="330" t="s">
        <v>2058</v>
      </c>
      <c r="D622" s="330" t="s">
        <v>4921</v>
      </c>
      <c r="E622" s="21" t="s">
        <v>317</v>
      </c>
      <c r="F622" s="331">
        <v>105.38</v>
      </c>
      <c r="G622" s="42"/>
      <c r="H622" s="48"/>
    </row>
    <row r="623" s="2" customFormat="1" ht="16.8" customHeight="1">
      <c r="A623" s="42"/>
      <c r="B623" s="48"/>
      <c r="C623" s="326" t="s">
        <v>923</v>
      </c>
      <c r="D623" s="327" t="s">
        <v>924</v>
      </c>
      <c r="E623" s="328" t="s">
        <v>157</v>
      </c>
      <c r="F623" s="329">
        <v>268.63999999999999</v>
      </c>
      <c r="G623" s="42"/>
      <c r="H623" s="48"/>
    </row>
    <row r="624" s="2" customFormat="1" ht="16.8" customHeight="1">
      <c r="A624" s="42"/>
      <c r="B624" s="48"/>
      <c r="C624" s="330" t="s">
        <v>18</v>
      </c>
      <c r="D624" s="330" t="s">
        <v>4711</v>
      </c>
      <c r="E624" s="21" t="s">
        <v>18</v>
      </c>
      <c r="F624" s="331">
        <v>0</v>
      </c>
      <c r="G624" s="42"/>
      <c r="H624" s="48"/>
    </row>
    <row r="625" s="2" customFormat="1" ht="16.8" customHeight="1">
      <c r="A625" s="42"/>
      <c r="B625" s="48"/>
      <c r="C625" s="330" t="s">
        <v>18</v>
      </c>
      <c r="D625" s="330" t="s">
        <v>4922</v>
      </c>
      <c r="E625" s="21" t="s">
        <v>18</v>
      </c>
      <c r="F625" s="331">
        <v>12.779999999999999</v>
      </c>
      <c r="G625" s="42"/>
      <c r="H625" s="48"/>
    </row>
    <row r="626" s="2" customFormat="1" ht="16.8" customHeight="1">
      <c r="A626" s="42"/>
      <c r="B626" s="48"/>
      <c r="C626" s="330" t="s">
        <v>18</v>
      </c>
      <c r="D626" s="330" t="s">
        <v>4713</v>
      </c>
      <c r="E626" s="21" t="s">
        <v>18</v>
      </c>
      <c r="F626" s="331">
        <v>0</v>
      </c>
      <c r="G626" s="42"/>
      <c r="H626" s="48"/>
    </row>
    <row r="627" s="2" customFormat="1" ht="16.8" customHeight="1">
      <c r="A627" s="42"/>
      <c r="B627" s="48"/>
      <c r="C627" s="330" t="s">
        <v>18</v>
      </c>
      <c r="D627" s="330" t="s">
        <v>4923</v>
      </c>
      <c r="E627" s="21" t="s">
        <v>18</v>
      </c>
      <c r="F627" s="331">
        <v>12.26</v>
      </c>
      <c r="G627" s="42"/>
      <c r="H627" s="48"/>
    </row>
    <row r="628" s="2" customFormat="1" ht="16.8" customHeight="1">
      <c r="A628" s="42"/>
      <c r="B628" s="48"/>
      <c r="C628" s="330" t="s">
        <v>18</v>
      </c>
      <c r="D628" s="330" t="s">
        <v>476</v>
      </c>
      <c r="E628" s="21" t="s">
        <v>18</v>
      </c>
      <c r="F628" s="331">
        <v>0</v>
      </c>
      <c r="G628" s="42"/>
      <c r="H628" s="48"/>
    </row>
    <row r="629" s="2" customFormat="1" ht="16.8" customHeight="1">
      <c r="A629" s="42"/>
      <c r="B629" s="48"/>
      <c r="C629" s="330" t="s">
        <v>18</v>
      </c>
      <c r="D629" s="330" t="s">
        <v>4924</v>
      </c>
      <c r="E629" s="21" t="s">
        <v>18</v>
      </c>
      <c r="F629" s="331">
        <v>15.44</v>
      </c>
      <c r="G629" s="42"/>
      <c r="H629" s="48"/>
    </row>
    <row r="630" s="2" customFormat="1" ht="16.8" customHeight="1">
      <c r="A630" s="42"/>
      <c r="B630" s="48"/>
      <c r="C630" s="330" t="s">
        <v>18</v>
      </c>
      <c r="D630" s="330" t="s">
        <v>367</v>
      </c>
      <c r="E630" s="21" t="s">
        <v>18</v>
      </c>
      <c r="F630" s="331">
        <v>0</v>
      </c>
      <c r="G630" s="42"/>
      <c r="H630" s="48"/>
    </row>
    <row r="631" s="2" customFormat="1" ht="16.8" customHeight="1">
      <c r="A631" s="42"/>
      <c r="B631" s="48"/>
      <c r="C631" s="330" t="s">
        <v>18</v>
      </c>
      <c r="D631" s="330" t="s">
        <v>4925</v>
      </c>
      <c r="E631" s="21" t="s">
        <v>18</v>
      </c>
      <c r="F631" s="331">
        <v>11.640000000000001</v>
      </c>
      <c r="G631" s="42"/>
      <c r="H631" s="48"/>
    </row>
    <row r="632" s="2" customFormat="1" ht="16.8" customHeight="1">
      <c r="A632" s="42"/>
      <c r="B632" s="48"/>
      <c r="C632" s="330" t="s">
        <v>18</v>
      </c>
      <c r="D632" s="330" t="s">
        <v>223</v>
      </c>
      <c r="E632" s="21" t="s">
        <v>18</v>
      </c>
      <c r="F632" s="331">
        <v>0</v>
      </c>
      <c r="G632" s="42"/>
      <c r="H632" s="48"/>
    </row>
    <row r="633" s="2" customFormat="1" ht="16.8" customHeight="1">
      <c r="A633" s="42"/>
      <c r="B633" s="48"/>
      <c r="C633" s="330" t="s">
        <v>18</v>
      </c>
      <c r="D633" s="330" t="s">
        <v>4926</v>
      </c>
      <c r="E633" s="21" t="s">
        <v>18</v>
      </c>
      <c r="F633" s="331">
        <v>12.1</v>
      </c>
      <c r="G633" s="42"/>
      <c r="H633" s="48"/>
    </row>
    <row r="634" s="2" customFormat="1" ht="16.8" customHeight="1">
      <c r="A634" s="42"/>
      <c r="B634" s="48"/>
      <c r="C634" s="330" t="s">
        <v>18</v>
      </c>
      <c r="D634" s="330" t="s">
        <v>780</v>
      </c>
      <c r="E634" s="21" t="s">
        <v>18</v>
      </c>
      <c r="F634" s="331">
        <v>0</v>
      </c>
      <c r="G634" s="42"/>
      <c r="H634" s="48"/>
    </row>
    <row r="635" s="2" customFormat="1" ht="16.8" customHeight="1">
      <c r="A635" s="42"/>
      <c r="B635" s="48"/>
      <c r="C635" s="330" t="s">
        <v>18</v>
      </c>
      <c r="D635" s="330" t="s">
        <v>4927</v>
      </c>
      <c r="E635" s="21" t="s">
        <v>18</v>
      </c>
      <c r="F635" s="331">
        <v>16.300000000000001</v>
      </c>
      <c r="G635" s="42"/>
      <c r="H635" s="48"/>
    </row>
    <row r="636" s="2" customFormat="1" ht="16.8" customHeight="1">
      <c r="A636" s="42"/>
      <c r="B636" s="48"/>
      <c r="C636" s="330" t="s">
        <v>18</v>
      </c>
      <c r="D636" s="330" t="s">
        <v>4928</v>
      </c>
      <c r="E636" s="21" t="s">
        <v>18</v>
      </c>
      <c r="F636" s="331">
        <v>0</v>
      </c>
      <c r="G636" s="42"/>
      <c r="H636" s="48"/>
    </row>
    <row r="637" s="2" customFormat="1" ht="16.8" customHeight="1">
      <c r="A637" s="42"/>
      <c r="B637" s="48"/>
      <c r="C637" s="330" t="s">
        <v>18</v>
      </c>
      <c r="D637" s="330" t="s">
        <v>4929</v>
      </c>
      <c r="E637" s="21" t="s">
        <v>18</v>
      </c>
      <c r="F637" s="331">
        <v>7.6600000000000001</v>
      </c>
      <c r="G637" s="42"/>
      <c r="H637" s="48"/>
    </row>
    <row r="638" s="2" customFormat="1" ht="16.8" customHeight="1">
      <c r="A638" s="42"/>
      <c r="B638" s="48"/>
      <c r="C638" s="330" t="s">
        <v>18</v>
      </c>
      <c r="D638" s="330" t="s">
        <v>4930</v>
      </c>
      <c r="E638" s="21" t="s">
        <v>18</v>
      </c>
      <c r="F638" s="331">
        <v>15.66</v>
      </c>
      <c r="G638" s="42"/>
      <c r="H638" s="48"/>
    </row>
    <row r="639" s="2" customFormat="1" ht="16.8" customHeight="1">
      <c r="A639" s="42"/>
      <c r="B639" s="48"/>
      <c r="C639" s="330" t="s">
        <v>18</v>
      </c>
      <c r="D639" s="330" t="s">
        <v>4931</v>
      </c>
      <c r="E639" s="21" t="s">
        <v>18</v>
      </c>
      <c r="F639" s="331">
        <v>35.780000000000001</v>
      </c>
      <c r="G639" s="42"/>
      <c r="H639" s="48"/>
    </row>
    <row r="640" s="2" customFormat="1" ht="16.8" customHeight="1">
      <c r="A640" s="42"/>
      <c r="B640" s="48"/>
      <c r="C640" s="330" t="s">
        <v>18</v>
      </c>
      <c r="D640" s="330" t="s">
        <v>4932</v>
      </c>
      <c r="E640" s="21" t="s">
        <v>18</v>
      </c>
      <c r="F640" s="331">
        <v>9.3800000000000008</v>
      </c>
      <c r="G640" s="42"/>
      <c r="H640" s="48"/>
    </row>
    <row r="641" s="2" customFormat="1" ht="16.8" customHeight="1">
      <c r="A641" s="42"/>
      <c r="B641" s="48"/>
      <c r="C641" s="330" t="s">
        <v>18</v>
      </c>
      <c r="D641" s="330" t="s">
        <v>4933</v>
      </c>
      <c r="E641" s="21" t="s">
        <v>18</v>
      </c>
      <c r="F641" s="331">
        <v>13.84</v>
      </c>
      <c r="G641" s="42"/>
      <c r="H641" s="48"/>
    </row>
    <row r="642" s="2" customFormat="1" ht="16.8" customHeight="1">
      <c r="A642" s="42"/>
      <c r="B642" s="48"/>
      <c r="C642" s="330" t="s">
        <v>18</v>
      </c>
      <c r="D642" s="330" t="s">
        <v>4934</v>
      </c>
      <c r="E642" s="21" t="s">
        <v>18</v>
      </c>
      <c r="F642" s="331">
        <v>8.9800000000000004</v>
      </c>
      <c r="G642" s="42"/>
      <c r="H642" s="48"/>
    </row>
    <row r="643" s="2" customFormat="1" ht="16.8" customHeight="1">
      <c r="A643" s="42"/>
      <c r="B643" s="48"/>
      <c r="C643" s="330" t="s">
        <v>18</v>
      </c>
      <c r="D643" s="330" t="s">
        <v>4935</v>
      </c>
      <c r="E643" s="21" t="s">
        <v>18</v>
      </c>
      <c r="F643" s="331">
        <v>11.02</v>
      </c>
      <c r="G643" s="42"/>
      <c r="H643" s="48"/>
    </row>
    <row r="644" s="2" customFormat="1" ht="16.8" customHeight="1">
      <c r="A644" s="42"/>
      <c r="B644" s="48"/>
      <c r="C644" s="330" t="s">
        <v>18</v>
      </c>
      <c r="D644" s="330" t="s">
        <v>4936</v>
      </c>
      <c r="E644" s="21" t="s">
        <v>18</v>
      </c>
      <c r="F644" s="331">
        <v>13.68</v>
      </c>
      <c r="G644" s="42"/>
      <c r="H644" s="48"/>
    </row>
    <row r="645" s="2" customFormat="1" ht="16.8" customHeight="1">
      <c r="A645" s="42"/>
      <c r="B645" s="48"/>
      <c r="C645" s="330" t="s">
        <v>18</v>
      </c>
      <c r="D645" s="330" t="s">
        <v>4937</v>
      </c>
      <c r="E645" s="21" t="s">
        <v>18</v>
      </c>
      <c r="F645" s="331">
        <v>13.779999999999999</v>
      </c>
      <c r="G645" s="42"/>
      <c r="H645" s="48"/>
    </row>
    <row r="646" s="2" customFormat="1" ht="16.8" customHeight="1">
      <c r="A646" s="42"/>
      <c r="B646" s="48"/>
      <c r="C646" s="330" t="s">
        <v>18</v>
      </c>
      <c r="D646" s="330" t="s">
        <v>4938</v>
      </c>
      <c r="E646" s="21" t="s">
        <v>18</v>
      </c>
      <c r="F646" s="331">
        <v>35.200000000000003</v>
      </c>
      <c r="G646" s="42"/>
      <c r="H646" s="48"/>
    </row>
    <row r="647" s="2" customFormat="1" ht="16.8" customHeight="1">
      <c r="A647" s="42"/>
      <c r="B647" s="48"/>
      <c r="C647" s="330" t="s">
        <v>18</v>
      </c>
      <c r="D647" s="330" t="s">
        <v>4939</v>
      </c>
      <c r="E647" s="21" t="s">
        <v>18</v>
      </c>
      <c r="F647" s="331">
        <v>23.140000000000001</v>
      </c>
      <c r="G647" s="42"/>
      <c r="H647" s="48"/>
    </row>
    <row r="648" s="2" customFormat="1" ht="16.8" customHeight="1">
      <c r="A648" s="42"/>
      <c r="B648" s="48"/>
      <c r="C648" s="330" t="s">
        <v>18</v>
      </c>
      <c r="D648" s="330" t="s">
        <v>244</v>
      </c>
      <c r="E648" s="21" t="s">
        <v>18</v>
      </c>
      <c r="F648" s="331">
        <v>268.63999999999999</v>
      </c>
      <c r="G648" s="42"/>
      <c r="H648" s="48"/>
    </row>
    <row r="649" s="2" customFormat="1" ht="16.8" customHeight="1">
      <c r="A649" s="42"/>
      <c r="B649" s="48"/>
      <c r="C649" s="332" t="s">
        <v>4704</v>
      </c>
      <c r="D649" s="42"/>
      <c r="E649" s="42"/>
      <c r="F649" s="42"/>
      <c r="G649" s="42"/>
      <c r="H649" s="48"/>
    </row>
    <row r="650" s="2" customFormat="1" ht="16.8" customHeight="1">
      <c r="A650" s="42"/>
      <c r="B650" s="48"/>
      <c r="C650" s="330" t="s">
        <v>1335</v>
      </c>
      <c r="D650" s="330" t="s">
        <v>4889</v>
      </c>
      <c r="E650" s="21" t="s">
        <v>317</v>
      </c>
      <c r="F650" s="331">
        <v>496.06999999999999</v>
      </c>
      <c r="G650" s="42"/>
      <c r="H650" s="48"/>
    </row>
    <row r="651" s="2" customFormat="1" ht="16.8" customHeight="1">
      <c r="A651" s="42"/>
      <c r="B651" s="48"/>
      <c r="C651" s="330" t="s">
        <v>1340</v>
      </c>
      <c r="D651" s="330" t="s">
        <v>4890</v>
      </c>
      <c r="E651" s="21" t="s">
        <v>317</v>
      </c>
      <c r="F651" s="331">
        <v>520.88</v>
      </c>
      <c r="G651" s="42"/>
      <c r="H651" s="48"/>
    </row>
    <row r="652" s="2" customFormat="1" ht="16.8" customHeight="1">
      <c r="A652" s="42"/>
      <c r="B652" s="48"/>
      <c r="C652" s="326" t="s">
        <v>926</v>
      </c>
      <c r="D652" s="327" t="s">
        <v>927</v>
      </c>
      <c r="E652" s="328" t="s">
        <v>129</v>
      </c>
      <c r="F652" s="329">
        <v>110.04000000000001</v>
      </c>
      <c r="G652" s="42"/>
      <c r="H652" s="48"/>
    </row>
    <row r="653" s="2" customFormat="1" ht="16.8" customHeight="1">
      <c r="A653" s="42"/>
      <c r="B653" s="48"/>
      <c r="C653" s="330" t="s">
        <v>18</v>
      </c>
      <c r="D653" s="330" t="s">
        <v>1190</v>
      </c>
      <c r="E653" s="21" t="s">
        <v>18</v>
      </c>
      <c r="F653" s="331">
        <v>0</v>
      </c>
      <c r="G653" s="42"/>
      <c r="H653" s="48"/>
    </row>
    <row r="654" s="2" customFormat="1" ht="16.8" customHeight="1">
      <c r="A654" s="42"/>
      <c r="B654" s="48"/>
      <c r="C654" s="330" t="s">
        <v>18</v>
      </c>
      <c r="D654" s="330" t="s">
        <v>444</v>
      </c>
      <c r="E654" s="21" t="s">
        <v>18</v>
      </c>
      <c r="F654" s="331">
        <v>0</v>
      </c>
      <c r="G654" s="42"/>
      <c r="H654" s="48"/>
    </row>
    <row r="655" s="2" customFormat="1" ht="16.8" customHeight="1">
      <c r="A655" s="42"/>
      <c r="B655" s="48"/>
      <c r="C655" s="330" t="s">
        <v>18</v>
      </c>
      <c r="D655" s="330" t="s">
        <v>1191</v>
      </c>
      <c r="E655" s="21" t="s">
        <v>18</v>
      </c>
      <c r="F655" s="331">
        <v>9.4499999999999993</v>
      </c>
      <c r="G655" s="42"/>
      <c r="H655" s="48"/>
    </row>
    <row r="656" s="2" customFormat="1" ht="16.8" customHeight="1">
      <c r="A656" s="42"/>
      <c r="B656" s="48"/>
      <c r="C656" s="330" t="s">
        <v>18</v>
      </c>
      <c r="D656" s="330" t="s">
        <v>1192</v>
      </c>
      <c r="E656" s="21" t="s">
        <v>18</v>
      </c>
      <c r="F656" s="331">
        <v>2.2200000000000002</v>
      </c>
      <c r="G656" s="42"/>
      <c r="H656" s="48"/>
    </row>
    <row r="657" s="2" customFormat="1" ht="16.8" customHeight="1">
      <c r="A657" s="42"/>
      <c r="B657" s="48"/>
      <c r="C657" s="330" t="s">
        <v>18</v>
      </c>
      <c r="D657" s="330" t="s">
        <v>1193</v>
      </c>
      <c r="E657" s="21" t="s">
        <v>18</v>
      </c>
      <c r="F657" s="331">
        <v>3.5899999999999999</v>
      </c>
      <c r="G657" s="42"/>
      <c r="H657" s="48"/>
    </row>
    <row r="658" s="2" customFormat="1" ht="16.8" customHeight="1">
      <c r="A658" s="42"/>
      <c r="B658" s="48"/>
      <c r="C658" s="330" t="s">
        <v>18</v>
      </c>
      <c r="D658" s="330" t="s">
        <v>1194</v>
      </c>
      <c r="E658" s="21" t="s">
        <v>18</v>
      </c>
      <c r="F658" s="331">
        <v>11.66</v>
      </c>
      <c r="G658" s="42"/>
      <c r="H658" s="48"/>
    </row>
    <row r="659" s="2" customFormat="1" ht="16.8" customHeight="1">
      <c r="A659" s="42"/>
      <c r="B659" s="48"/>
      <c r="C659" s="330" t="s">
        <v>18</v>
      </c>
      <c r="D659" s="330" t="s">
        <v>225</v>
      </c>
      <c r="E659" s="21" t="s">
        <v>18</v>
      </c>
      <c r="F659" s="331">
        <v>0</v>
      </c>
      <c r="G659" s="42"/>
      <c r="H659" s="48"/>
    </row>
    <row r="660" s="2" customFormat="1" ht="16.8" customHeight="1">
      <c r="A660" s="42"/>
      <c r="B660" s="48"/>
      <c r="C660" s="330" t="s">
        <v>18</v>
      </c>
      <c r="D660" s="330" t="s">
        <v>1195</v>
      </c>
      <c r="E660" s="21" t="s">
        <v>18</v>
      </c>
      <c r="F660" s="331">
        <v>2.7799999999999998</v>
      </c>
      <c r="G660" s="42"/>
      <c r="H660" s="48"/>
    </row>
    <row r="661" s="2" customFormat="1" ht="16.8" customHeight="1">
      <c r="A661" s="42"/>
      <c r="B661" s="48"/>
      <c r="C661" s="330" t="s">
        <v>18</v>
      </c>
      <c r="D661" s="330" t="s">
        <v>1196</v>
      </c>
      <c r="E661" s="21" t="s">
        <v>18</v>
      </c>
      <c r="F661" s="331">
        <v>1.5800000000000001</v>
      </c>
      <c r="G661" s="42"/>
      <c r="H661" s="48"/>
    </row>
    <row r="662" s="2" customFormat="1" ht="16.8" customHeight="1">
      <c r="A662" s="42"/>
      <c r="B662" s="48"/>
      <c r="C662" s="330" t="s">
        <v>18</v>
      </c>
      <c r="D662" s="330" t="s">
        <v>780</v>
      </c>
      <c r="E662" s="21" t="s">
        <v>18</v>
      </c>
      <c r="F662" s="331">
        <v>0</v>
      </c>
      <c r="G662" s="42"/>
      <c r="H662" s="48"/>
    </row>
    <row r="663" s="2" customFormat="1" ht="16.8" customHeight="1">
      <c r="A663" s="42"/>
      <c r="B663" s="48"/>
      <c r="C663" s="330" t="s">
        <v>18</v>
      </c>
      <c r="D663" s="330" t="s">
        <v>1197</v>
      </c>
      <c r="E663" s="21" t="s">
        <v>18</v>
      </c>
      <c r="F663" s="331">
        <v>1.8899999999999999</v>
      </c>
      <c r="G663" s="42"/>
      <c r="H663" s="48"/>
    </row>
    <row r="664" s="2" customFormat="1" ht="16.8" customHeight="1">
      <c r="A664" s="42"/>
      <c r="B664" s="48"/>
      <c r="C664" s="330" t="s">
        <v>18</v>
      </c>
      <c r="D664" s="330" t="s">
        <v>1198</v>
      </c>
      <c r="E664" s="21" t="s">
        <v>18</v>
      </c>
      <c r="F664" s="331">
        <v>14.19</v>
      </c>
      <c r="G664" s="42"/>
      <c r="H664" s="48"/>
    </row>
    <row r="665" s="2" customFormat="1" ht="16.8" customHeight="1">
      <c r="A665" s="42"/>
      <c r="B665" s="48"/>
      <c r="C665" s="330" t="s">
        <v>18</v>
      </c>
      <c r="D665" s="330" t="s">
        <v>1199</v>
      </c>
      <c r="E665" s="21" t="s">
        <v>18</v>
      </c>
      <c r="F665" s="331">
        <v>0</v>
      </c>
      <c r="G665" s="42"/>
      <c r="H665" s="48"/>
    </row>
    <row r="666" s="2" customFormat="1" ht="16.8" customHeight="1">
      <c r="A666" s="42"/>
      <c r="B666" s="48"/>
      <c r="C666" s="330" t="s">
        <v>18</v>
      </c>
      <c r="D666" s="330" t="s">
        <v>1200</v>
      </c>
      <c r="E666" s="21" t="s">
        <v>18</v>
      </c>
      <c r="F666" s="331">
        <v>12.66</v>
      </c>
      <c r="G666" s="42"/>
      <c r="H666" s="48"/>
    </row>
    <row r="667" s="2" customFormat="1" ht="16.8" customHeight="1">
      <c r="A667" s="42"/>
      <c r="B667" s="48"/>
      <c r="C667" s="330" t="s">
        <v>18</v>
      </c>
      <c r="D667" s="330" t="s">
        <v>490</v>
      </c>
      <c r="E667" s="21" t="s">
        <v>18</v>
      </c>
      <c r="F667" s="331">
        <v>0</v>
      </c>
      <c r="G667" s="42"/>
      <c r="H667" s="48"/>
    </row>
    <row r="668" s="2" customFormat="1" ht="16.8" customHeight="1">
      <c r="A668" s="42"/>
      <c r="B668" s="48"/>
      <c r="C668" s="330" t="s">
        <v>18</v>
      </c>
      <c r="D668" s="330" t="s">
        <v>1201</v>
      </c>
      <c r="E668" s="21" t="s">
        <v>18</v>
      </c>
      <c r="F668" s="331">
        <v>0.90000000000000002</v>
      </c>
      <c r="G668" s="42"/>
      <c r="H668" s="48"/>
    </row>
    <row r="669" s="2" customFormat="1" ht="16.8" customHeight="1">
      <c r="A669" s="42"/>
      <c r="B669" s="48"/>
      <c r="C669" s="330" t="s">
        <v>18</v>
      </c>
      <c r="D669" s="330" t="s">
        <v>1202</v>
      </c>
      <c r="E669" s="21" t="s">
        <v>18</v>
      </c>
      <c r="F669" s="331">
        <v>1.47</v>
      </c>
      <c r="G669" s="42"/>
      <c r="H669" s="48"/>
    </row>
    <row r="670" s="2" customFormat="1" ht="16.8" customHeight="1">
      <c r="A670" s="42"/>
      <c r="B670" s="48"/>
      <c r="C670" s="330" t="s">
        <v>18</v>
      </c>
      <c r="D670" s="330" t="s">
        <v>493</v>
      </c>
      <c r="E670" s="21" t="s">
        <v>18</v>
      </c>
      <c r="F670" s="331">
        <v>0</v>
      </c>
      <c r="G670" s="42"/>
      <c r="H670" s="48"/>
    </row>
    <row r="671" s="2" customFormat="1" ht="16.8" customHeight="1">
      <c r="A671" s="42"/>
      <c r="B671" s="48"/>
      <c r="C671" s="330" t="s">
        <v>18</v>
      </c>
      <c r="D671" s="330" t="s">
        <v>1203</v>
      </c>
      <c r="E671" s="21" t="s">
        <v>18</v>
      </c>
      <c r="F671" s="331">
        <v>8.8000000000000007</v>
      </c>
      <c r="G671" s="42"/>
      <c r="H671" s="48"/>
    </row>
    <row r="672" s="2" customFormat="1" ht="16.8" customHeight="1">
      <c r="A672" s="42"/>
      <c r="B672" s="48"/>
      <c r="C672" s="330" t="s">
        <v>18</v>
      </c>
      <c r="D672" s="330" t="s">
        <v>495</v>
      </c>
      <c r="E672" s="21" t="s">
        <v>18</v>
      </c>
      <c r="F672" s="331">
        <v>0</v>
      </c>
      <c r="G672" s="42"/>
      <c r="H672" s="48"/>
    </row>
    <row r="673" s="2" customFormat="1" ht="16.8" customHeight="1">
      <c r="A673" s="42"/>
      <c r="B673" s="48"/>
      <c r="C673" s="330" t="s">
        <v>18</v>
      </c>
      <c r="D673" s="330" t="s">
        <v>1204</v>
      </c>
      <c r="E673" s="21" t="s">
        <v>18</v>
      </c>
      <c r="F673" s="331">
        <v>2.25</v>
      </c>
      <c r="G673" s="42"/>
      <c r="H673" s="48"/>
    </row>
    <row r="674" s="2" customFormat="1" ht="16.8" customHeight="1">
      <c r="A674" s="42"/>
      <c r="B674" s="48"/>
      <c r="C674" s="330" t="s">
        <v>18</v>
      </c>
      <c r="D674" s="330" t="s">
        <v>232</v>
      </c>
      <c r="E674" s="21" t="s">
        <v>18</v>
      </c>
      <c r="F674" s="331">
        <v>0</v>
      </c>
      <c r="G674" s="42"/>
      <c r="H674" s="48"/>
    </row>
    <row r="675" s="2" customFormat="1" ht="16.8" customHeight="1">
      <c r="A675" s="42"/>
      <c r="B675" s="48"/>
      <c r="C675" s="330" t="s">
        <v>18</v>
      </c>
      <c r="D675" s="330" t="s">
        <v>1205</v>
      </c>
      <c r="E675" s="21" t="s">
        <v>18</v>
      </c>
      <c r="F675" s="331">
        <v>14.66</v>
      </c>
      <c r="G675" s="42"/>
      <c r="H675" s="48"/>
    </row>
    <row r="676" s="2" customFormat="1" ht="16.8" customHeight="1">
      <c r="A676" s="42"/>
      <c r="B676" s="48"/>
      <c r="C676" s="330" t="s">
        <v>18</v>
      </c>
      <c r="D676" s="330" t="s">
        <v>1206</v>
      </c>
      <c r="E676" s="21" t="s">
        <v>18</v>
      </c>
      <c r="F676" s="331">
        <v>0</v>
      </c>
      <c r="G676" s="42"/>
      <c r="H676" s="48"/>
    </row>
    <row r="677" s="2" customFormat="1" ht="16.8" customHeight="1">
      <c r="A677" s="42"/>
      <c r="B677" s="48"/>
      <c r="C677" s="330" t="s">
        <v>18</v>
      </c>
      <c r="D677" s="330" t="s">
        <v>1207</v>
      </c>
      <c r="E677" s="21" t="s">
        <v>18</v>
      </c>
      <c r="F677" s="331">
        <v>0.97999999999999998</v>
      </c>
      <c r="G677" s="42"/>
      <c r="H677" s="48"/>
    </row>
    <row r="678" s="2" customFormat="1" ht="16.8" customHeight="1">
      <c r="A678" s="42"/>
      <c r="B678" s="48"/>
      <c r="C678" s="330" t="s">
        <v>18</v>
      </c>
      <c r="D678" s="330" t="s">
        <v>1208</v>
      </c>
      <c r="E678" s="21" t="s">
        <v>18</v>
      </c>
      <c r="F678" s="331">
        <v>0.69999999999999996</v>
      </c>
      <c r="G678" s="42"/>
      <c r="H678" s="48"/>
    </row>
    <row r="679" s="2" customFormat="1" ht="16.8" customHeight="1">
      <c r="A679" s="42"/>
      <c r="B679" s="48"/>
      <c r="C679" s="330" t="s">
        <v>18</v>
      </c>
      <c r="D679" s="330" t="s">
        <v>1209</v>
      </c>
      <c r="E679" s="21" t="s">
        <v>18</v>
      </c>
      <c r="F679" s="331">
        <v>0.72999999999999998</v>
      </c>
      <c r="G679" s="42"/>
      <c r="H679" s="48"/>
    </row>
    <row r="680" s="2" customFormat="1" ht="16.8" customHeight="1">
      <c r="A680" s="42"/>
      <c r="B680" s="48"/>
      <c r="C680" s="330" t="s">
        <v>18</v>
      </c>
      <c r="D680" s="330" t="s">
        <v>1210</v>
      </c>
      <c r="E680" s="21" t="s">
        <v>18</v>
      </c>
      <c r="F680" s="331">
        <v>0.64000000000000001</v>
      </c>
      <c r="G680" s="42"/>
      <c r="H680" s="48"/>
    </row>
    <row r="681" s="2" customFormat="1" ht="16.8" customHeight="1">
      <c r="A681" s="42"/>
      <c r="B681" s="48"/>
      <c r="C681" s="330" t="s">
        <v>18</v>
      </c>
      <c r="D681" s="330" t="s">
        <v>1211</v>
      </c>
      <c r="E681" s="21" t="s">
        <v>18</v>
      </c>
      <c r="F681" s="331">
        <v>0</v>
      </c>
      <c r="G681" s="42"/>
      <c r="H681" s="48"/>
    </row>
    <row r="682" s="2" customFormat="1" ht="16.8" customHeight="1">
      <c r="A682" s="42"/>
      <c r="B682" s="48"/>
      <c r="C682" s="330" t="s">
        <v>18</v>
      </c>
      <c r="D682" s="330" t="s">
        <v>1042</v>
      </c>
      <c r="E682" s="21" t="s">
        <v>18</v>
      </c>
      <c r="F682" s="331">
        <v>0</v>
      </c>
      <c r="G682" s="42"/>
      <c r="H682" s="48"/>
    </row>
    <row r="683" s="2" customFormat="1" ht="16.8" customHeight="1">
      <c r="A683" s="42"/>
      <c r="B683" s="48"/>
      <c r="C683" s="330" t="s">
        <v>18</v>
      </c>
      <c r="D683" s="330" t="s">
        <v>1212</v>
      </c>
      <c r="E683" s="21" t="s">
        <v>18</v>
      </c>
      <c r="F683" s="331">
        <v>6.75</v>
      </c>
      <c r="G683" s="42"/>
      <c r="H683" s="48"/>
    </row>
    <row r="684" s="2" customFormat="1" ht="16.8" customHeight="1">
      <c r="A684" s="42"/>
      <c r="B684" s="48"/>
      <c r="C684" s="330" t="s">
        <v>18</v>
      </c>
      <c r="D684" s="330" t="s">
        <v>1213</v>
      </c>
      <c r="E684" s="21" t="s">
        <v>18</v>
      </c>
      <c r="F684" s="331">
        <v>0</v>
      </c>
      <c r="G684" s="42"/>
      <c r="H684" s="48"/>
    </row>
    <row r="685" s="2" customFormat="1" ht="16.8" customHeight="1">
      <c r="A685" s="42"/>
      <c r="B685" s="48"/>
      <c r="C685" s="330" t="s">
        <v>18</v>
      </c>
      <c r="D685" s="330" t="s">
        <v>376</v>
      </c>
      <c r="E685" s="21" t="s">
        <v>18</v>
      </c>
      <c r="F685" s="331">
        <v>0.56000000000000005</v>
      </c>
      <c r="G685" s="42"/>
      <c r="H685" s="48"/>
    </row>
    <row r="686" s="2" customFormat="1" ht="16.8" customHeight="1">
      <c r="A686" s="42"/>
      <c r="B686" s="48"/>
      <c r="C686" s="330" t="s">
        <v>18</v>
      </c>
      <c r="D686" s="330" t="s">
        <v>1129</v>
      </c>
      <c r="E686" s="21" t="s">
        <v>18</v>
      </c>
      <c r="F686" s="331">
        <v>0</v>
      </c>
      <c r="G686" s="42"/>
      <c r="H686" s="48"/>
    </row>
    <row r="687" s="2" customFormat="1" ht="16.8" customHeight="1">
      <c r="A687" s="42"/>
      <c r="B687" s="48"/>
      <c r="C687" s="330" t="s">
        <v>18</v>
      </c>
      <c r="D687" s="330" t="s">
        <v>1214</v>
      </c>
      <c r="E687" s="21" t="s">
        <v>18</v>
      </c>
      <c r="F687" s="331">
        <v>1.73</v>
      </c>
      <c r="G687" s="42"/>
      <c r="H687" s="48"/>
    </row>
    <row r="688" s="2" customFormat="1" ht="16.8" customHeight="1">
      <c r="A688" s="42"/>
      <c r="B688" s="48"/>
      <c r="C688" s="330" t="s">
        <v>18</v>
      </c>
      <c r="D688" s="330" t="s">
        <v>780</v>
      </c>
      <c r="E688" s="21" t="s">
        <v>18</v>
      </c>
      <c r="F688" s="331">
        <v>0</v>
      </c>
      <c r="G688" s="42"/>
      <c r="H688" s="48"/>
    </row>
    <row r="689" s="2" customFormat="1" ht="16.8" customHeight="1">
      <c r="A689" s="42"/>
      <c r="B689" s="48"/>
      <c r="C689" s="330" t="s">
        <v>18</v>
      </c>
      <c r="D689" s="330" t="s">
        <v>1215</v>
      </c>
      <c r="E689" s="21" t="s">
        <v>18</v>
      </c>
      <c r="F689" s="331">
        <v>0.64000000000000001</v>
      </c>
      <c r="G689" s="42"/>
      <c r="H689" s="48"/>
    </row>
    <row r="690" s="2" customFormat="1" ht="16.8" customHeight="1">
      <c r="A690" s="42"/>
      <c r="B690" s="48"/>
      <c r="C690" s="330" t="s">
        <v>18</v>
      </c>
      <c r="D690" s="330" t="s">
        <v>1216</v>
      </c>
      <c r="E690" s="21" t="s">
        <v>18</v>
      </c>
      <c r="F690" s="331">
        <v>0</v>
      </c>
      <c r="G690" s="42"/>
      <c r="H690" s="48"/>
    </row>
    <row r="691" s="2" customFormat="1" ht="16.8" customHeight="1">
      <c r="A691" s="42"/>
      <c r="B691" s="48"/>
      <c r="C691" s="330" t="s">
        <v>18</v>
      </c>
      <c r="D691" s="330" t="s">
        <v>1217</v>
      </c>
      <c r="E691" s="21" t="s">
        <v>18</v>
      </c>
      <c r="F691" s="331">
        <v>5.5700000000000003</v>
      </c>
      <c r="G691" s="42"/>
      <c r="H691" s="48"/>
    </row>
    <row r="692" s="2" customFormat="1" ht="16.8" customHeight="1">
      <c r="A692" s="42"/>
      <c r="B692" s="48"/>
      <c r="C692" s="330" t="s">
        <v>18</v>
      </c>
      <c r="D692" s="330" t="s">
        <v>1218</v>
      </c>
      <c r="E692" s="21" t="s">
        <v>18</v>
      </c>
      <c r="F692" s="331">
        <v>3.6400000000000001</v>
      </c>
      <c r="G692" s="42"/>
      <c r="H692" s="48"/>
    </row>
    <row r="693" s="2" customFormat="1" ht="16.8" customHeight="1">
      <c r="A693" s="42"/>
      <c r="B693" s="48"/>
      <c r="C693" s="330" t="s">
        <v>18</v>
      </c>
      <c r="D693" s="330" t="s">
        <v>18</v>
      </c>
      <c r="E693" s="21" t="s">
        <v>18</v>
      </c>
      <c r="F693" s="331">
        <v>0</v>
      </c>
      <c r="G693" s="42"/>
      <c r="H693" s="48"/>
    </row>
    <row r="694" s="2" customFormat="1" ht="16.8" customHeight="1">
      <c r="A694" s="42"/>
      <c r="B694" s="48"/>
      <c r="C694" s="330" t="s">
        <v>18</v>
      </c>
      <c r="D694" s="330" t="s">
        <v>244</v>
      </c>
      <c r="E694" s="21" t="s">
        <v>18</v>
      </c>
      <c r="F694" s="331">
        <v>110.04000000000001</v>
      </c>
      <c r="G694" s="42"/>
      <c r="H694" s="48"/>
    </row>
    <row r="695" s="2" customFormat="1" ht="16.8" customHeight="1">
      <c r="A695" s="42"/>
      <c r="B695" s="48"/>
      <c r="C695" s="332" t="s">
        <v>4704</v>
      </c>
      <c r="D695" s="42"/>
      <c r="E695" s="42"/>
      <c r="F695" s="42"/>
      <c r="G695" s="42"/>
      <c r="H695" s="48"/>
    </row>
    <row r="696" s="2" customFormat="1" ht="16.8" customHeight="1">
      <c r="A696" s="42"/>
      <c r="B696" s="48"/>
      <c r="C696" s="330" t="s">
        <v>1250</v>
      </c>
      <c r="D696" s="330" t="s">
        <v>4940</v>
      </c>
      <c r="E696" s="21" t="s">
        <v>129</v>
      </c>
      <c r="F696" s="331">
        <v>346.69999999999999</v>
      </c>
      <c r="G696" s="42"/>
      <c r="H696" s="48"/>
    </row>
    <row r="697" s="2" customFormat="1" ht="16.8" customHeight="1">
      <c r="A697" s="42"/>
      <c r="B697" s="48"/>
      <c r="C697" s="326" t="s">
        <v>929</v>
      </c>
      <c r="D697" s="327" t="s">
        <v>930</v>
      </c>
      <c r="E697" s="328" t="s">
        <v>129</v>
      </c>
      <c r="F697" s="329">
        <v>225.68000000000001</v>
      </c>
      <c r="G697" s="42"/>
      <c r="H697" s="48"/>
    </row>
    <row r="698" s="2" customFormat="1" ht="16.8" customHeight="1">
      <c r="A698" s="42"/>
      <c r="B698" s="48"/>
      <c r="C698" s="330" t="s">
        <v>18</v>
      </c>
      <c r="D698" s="330" t="s">
        <v>442</v>
      </c>
      <c r="E698" s="21" t="s">
        <v>18</v>
      </c>
      <c r="F698" s="331">
        <v>0</v>
      </c>
      <c r="G698" s="42"/>
      <c r="H698" s="48"/>
    </row>
    <row r="699" s="2" customFormat="1" ht="16.8" customHeight="1">
      <c r="A699" s="42"/>
      <c r="B699" s="48"/>
      <c r="C699" s="330" t="s">
        <v>18</v>
      </c>
      <c r="D699" s="330" t="s">
        <v>4828</v>
      </c>
      <c r="E699" s="21" t="s">
        <v>18</v>
      </c>
      <c r="F699" s="331">
        <v>59.969999999999999</v>
      </c>
      <c r="G699" s="42"/>
      <c r="H699" s="48"/>
    </row>
    <row r="700" s="2" customFormat="1" ht="16.8" customHeight="1">
      <c r="A700" s="42"/>
      <c r="B700" s="48"/>
      <c r="C700" s="330" t="s">
        <v>18</v>
      </c>
      <c r="D700" s="330" t="s">
        <v>1213</v>
      </c>
      <c r="E700" s="21" t="s">
        <v>18</v>
      </c>
      <c r="F700" s="331">
        <v>0</v>
      </c>
      <c r="G700" s="42"/>
      <c r="H700" s="48"/>
    </row>
    <row r="701" s="2" customFormat="1" ht="16.8" customHeight="1">
      <c r="A701" s="42"/>
      <c r="B701" s="48"/>
      <c r="C701" s="330" t="s">
        <v>18</v>
      </c>
      <c r="D701" s="330" t="s">
        <v>4816</v>
      </c>
      <c r="E701" s="21" t="s">
        <v>18</v>
      </c>
      <c r="F701" s="331">
        <v>9.6600000000000001</v>
      </c>
      <c r="G701" s="42"/>
      <c r="H701" s="48"/>
    </row>
    <row r="702" s="2" customFormat="1" ht="16.8" customHeight="1">
      <c r="A702" s="42"/>
      <c r="B702" s="48"/>
      <c r="C702" s="330" t="s">
        <v>18</v>
      </c>
      <c r="D702" s="330" t="s">
        <v>4683</v>
      </c>
      <c r="E702" s="21" t="s">
        <v>18</v>
      </c>
      <c r="F702" s="331">
        <v>0</v>
      </c>
      <c r="G702" s="42"/>
      <c r="H702" s="48"/>
    </row>
    <row r="703" s="2" customFormat="1" ht="16.8" customHeight="1">
      <c r="A703" s="42"/>
      <c r="B703" s="48"/>
      <c r="C703" s="330" t="s">
        <v>18</v>
      </c>
      <c r="D703" s="330" t="s">
        <v>4817</v>
      </c>
      <c r="E703" s="21" t="s">
        <v>18</v>
      </c>
      <c r="F703" s="331">
        <v>4.1600000000000001</v>
      </c>
      <c r="G703" s="42"/>
      <c r="H703" s="48"/>
    </row>
    <row r="704" s="2" customFormat="1" ht="16.8" customHeight="1">
      <c r="A704" s="42"/>
      <c r="B704" s="48"/>
      <c r="C704" s="330" t="s">
        <v>18</v>
      </c>
      <c r="D704" s="330" t="s">
        <v>1129</v>
      </c>
      <c r="E704" s="21" t="s">
        <v>18</v>
      </c>
      <c r="F704" s="331">
        <v>0</v>
      </c>
      <c r="G704" s="42"/>
      <c r="H704" s="48"/>
    </row>
    <row r="705" s="2" customFormat="1" ht="16.8" customHeight="1">
      <c r="A705" s="42"/>
      <c r="B705" s="48"/>
      <c r="C705" s="330" t="s">
        <v>18</v>
      </c>
      <c r="D705" s="330" t="s">
        <v>4818</v>
      </c>
      <c r="E705" s="21" t="s">
        <v>18</v>
      </c>
      <c r="F705" s="331">
        <v>8.1500000000000004</v>
      </c>
      <c r="G705" s="42"/>
      <c r="H705" s="48"/>
    </row>
    <row r="706" s="2" customFormat="1" ht="16.8" customHeight="1">
      <c r="A706" s="42"/>
      <c r="B706" s="48"/>
      <c r="C706" s="330" t="s">
        <v>18</v>
      </c>
      <c r="D706" s="330" t="s">
        <v>1042</v>
      </c>
      <c r="E706" s="21" t="s">
        <v>18</v>
      </c>
      <c r="F706" s="331">
        <v>0</v>
      </c>
      <c r="G706" s="42"/>
      <c r="H706" s="48"/>
    </row>
    <row r="707" s="2" customFormat="1" ht="16.8" customHeight="1">
      <c r="A707" s="42"/>
      <c r="B707" s="48"/>
      <c r="C707" s="330" t="s">
        <v>18</v>
      </c>
      <c r="D707" s="330" t="s">
        <v>4829</v>
      </c>
      <c r="E707" s="21" t="s">
        <v>18</v>
      </c>
      <c r="F707" s="331">
        <v>54.090000000000003</v>
      </c>
      <c r="G707" s="42"/>
      <c r="H707" s="48"/>
    </row>
    <row r="708" s="2" customFormat="1" ht="16.8" customHeight="1">
      <c r="A708" s="42"/>
      <c r="B708" s="48"/>
      <c r="C708" s="330" t="s">
        <v>18</v>
      </c>
      <c r="D708" s="330" t="s">
        <v>750</v>
      </c>
      <c r="E708" s="21" t="s">
        <v>18</v>
      </c>
      <c r="F708" s="331">
        <v>0</v>
      </c>
      <c r="G708" s="42"/>
      <c r="H708" s="48"/>
    </row>
    <row r="709" s="2" customFormat="1" ht="16.8" customHeight="1">
      <c r="A709" s="42"/>
      <c r="B709" s="48"/>
      <c r="C709" s="330" t="s">
        <v>18</v>
      </c>
      <c r="D709" s="330" t="s">
        <v>4830</v>
      </c>
      <c r="E709" s="21" t="s">
        <v>18</v>
      </c>
      <c r="F709" s="331">
        <v>9.5600000000000005</v>
      </c>
      <c r="G709" s="42"/>
      <c r="H709" s="48"/>
    </row>
    <row r="710" s="2" customFormat="1" ht="16.8" customHeight="1">
      <c r="A710" s="42"/>
      <c r="B710" s="48"/>
      <c r="C710" s="330" t="s">
        <v>18</v>
      </c>
      <c r="D710" s="330" t="s">
        <v>4716</v>
      </c>
      <c r="E710" s="21" t="s">
        <v>18</v>
      </c>
      <c r="F710" s="331">
        <v>0</v>
      </c>
      <c r="G710" s="42"/>
      <c r="H710" s="48"/>
    </row>
    <row r="711" s="2" customFormat="1" ht="16.8" customHeight="1">
      <c r="A711" s="42"/>
      <c r="B711" s="48"/>
      <c r="C711" s="330" t="s">
        <v>18</v>
      </c>
      <c r="D711" s="330" t="s">
        <v>4831</v>
      </c>
      <c r="E711" s="21" t="s">
        <v>18</v>
      </c>
      <c r="F711" s="331">
        <v>9.75</v>
      </c>
      <c r="G711" s="42"/>
      <c r="H711" s="48"/>
    </row>
    <row r="712" s="2" customFormat="1" ht="16.8" customHeight="1">
      <c r="A712" s="42"/>
      <c r="B712" s="48"/>
      <c r="C712" s="330" t="s">
        <v>18</v>
      </c>
      <c r="D712" s="330" t="s">
        <v>480</v>
      </c>
      <c r="E712" s="21" t="s">
        <v>18</v>
      </c>
      <c r="F712" s="331">
        <v>0</v>
      </c>
      <c r="G712" s="42"/>
      <c r="H712" s="48"/>
    </row>
    <row r="713" s="2" customFormat="1" ht="16.8" customHeight="1">
      <c r="A713" s="42"/>
      <c r="B713" s="48"/>
      <c r="C713" s="330" t="s">
        <v>18</v>
      </c>
      <c r="D713" s="330" t="s">
        <v>4941</v>
      </c>
      <c r="E713" s="21" t="s">
        <v>18</v>
      </c>
      <c r="F713" s="331">
        <v>5.75</v>
      </c>
      <c r="G713" s="42"/>
      <c r="H713" s="48"/>
    </row>
    <row r="714" s="2" customFormat="1" ht="16.8" customHeight="1">
      <c r="A714" s="42"/>
      <c r="B714" s="48"/>
      <c r="C714" s="330" t="s">
        <v>18</v>
      </c>
      <c r="D714" s="330" t="s">
        <v>225</v>
      </c>
      <c r="E714" s="21" t="s">
        <v>18</v>
      </c>
      <c r="F714" s="331">
        <v>0</v>
      </c>
      <c r="G714" s="42"/>
      <c r="H714" s="48"/>
    </row>
    <row r="715" s="2" customFormat="1" ht="16.8" customHeight="1">
      <c r="A715" s="42"/>
      <c r="B715" s="48"/>
      <c r="C715" s="330" t="s">
        <v>18</v>
      </c>
      <c r="D715" s="330" t="s">
        <v>4832</v>
      </c>
      <c r="E715" s="21" t="s">
        <v>18</v>
      </c>
      <c r="F715" s="331">
        <v>15.08</v>
      </c>
      <c r="G715" s="42"/>
      <c r="H715" s="48"/>
    </row>
    <row r="716" s="2" customFormat="1" ht="16.8" customHeight="1">
      <c r="A716" s="42"/>
      <c r="B716" s="48"/>
      <c r="C716" s="330" t="s">
        <v>18</v>
      </c>
      <c r="D716" s="330" t="s">
        <v>484</v>
      </c>
      <c r="E716" s="21" t="s">
        <v>18</v>
      </c>
      <c r="F716" s="331">
        <v>0</v>
      </c>
      <c r="G716" s="42"/>
      <c r="H716" s="48"/>
    </row>
    <row r="717" s="2" customFormat="1" ht="16.8" customHeight="1">
      <c r="A717" s="42"/>
      <c r="B717" s="48"/>
      <c r="C717" s="330" t="s">
        <v>18</v>
      </c>
      <c r="D717" s="330" t="s">
        <v>4942</v>
      </c>
      <c r="E717" s="21" t="s">
        <v>18</v>
      </c>
      <c r="F717" s="331">
        <v>1.78</v>
      </c>
      <c r="G717" s="42"/>
      <c r="H717" s="48"/>
    </row>
    <row r="718" s="2" customFormat="1" ht="16.8" customHeight="1">
      <c r="A718" s="42"/>
      <c r="B718" s="48"/>
      <c r="C718" s="330" t="s">
        <v>18</v>
      </c>
      <c r="D718" s="330" t="s">
        <v>487</v>
      </c>
      <c r="E718" s="21" t="s">
        <v>18</v>
      </c>
      <c r="F718" s="331">
        <v>0</v>
      </c>
      <c r="G718" s="42"/>
      <c r="H718" s="48"/>
    </row>
    <row r="719" s="2" customFormat="1" ht="16.8" customHeight="1">
      <c r="A719" s="42"/>
      <c r="B719" s="48"/>
      <c r="C719" s="330" t="s">
        <v>18</v>
      </c>
      <c r="D719" s="330" t="s">
        <v>4820</v>
      </c>
      <c r="E719" s="21" t="s">
        <v>18</v>
      </c>
      <c r="F719" s="331">
        <v>2.0699999999999998</v>
      </c>
      <c r="G719" s="42"/>
      <c r="H719" s="48"/>
    </row>
    <row r="720" s="2" customFormat="1" ht="16.8" customHeight="1">
      <c r="A720" s="42"/>
      <c r="B720" s="48"/>
      <c r="C720" s="330" t="s">
        <v>18</v>
      </c>
      <c r="D720" s="330" t="s">
        <v>464</v>
      </c>
      <c r="E720" s="21" t="s">
        <v>18</v>
      </c>
      <c r="F720" s="331">
        <v>0</v>
      </c>
      <c r="G720" s="42"/>
      <c r="H720" s="48"/>
    </row>
    <row r="721" s="2" customFormat="1" ht="16.8" customHeight="1">
      <c r="A721" s="42"/>
      <c r="B721" s="48"/>
      <c r="C721" s="330" t="s">
        <v>18</v>
      </c>
      <c r="D721" s="330" t="s">
        <v>4821</v>
      </c>
      <c r="E721" s="21" t="s">
        <v>18</v>
      </c>
      <c r="F721" s="331">
        <v>1.8899999999999999</v>
      </c>
      <c r="G721" s="42"/>
      <c r="H721" s="48"/>
    </row>
    <row r="722" s="2" customFormat="1" ht="16.8" customHeight="1">
      <c r="A722" s="42"/>
      <c r="B722" s="48"/>
      <c r="C722" s="330" t="s">
        <v>18</v>
      </c>
      <c r="D722" s="330" t="s">
        <v>863</v>
      </c>
      <c r="E722" s="21" t="s">
        <v>18</v>
      </c>
      <c r="F722" s="331">
        <v>0</v>
      </c>
      <c r="G722" s="42"/>
      <c r="H722" s="48"/>
    </row>
    <row r="723" s="2" customFormat="1" ht="16.8" customHeight="1">
      <c r="A723" s="42"/>
      <c r="B723" s="48"/>
      <c r="C723" s="330" t="s">
        <v>18</v>
      </c>
      <c r="D723" s="330" t="s">
        <v>4822</v>
      </c>
      <c r="E723" s="21" t="s">
        <v>18</v>
      </c>
      <c r="F723" s="331">
        <v>1.98</v>
      </c>
      <c r="G723" s="42"/>
      <c r="H723" s="48"/>
    </row>
    <row r="724" s="2" customFormat="1" ht="16.8" customHeight="1">
      <c r="A724" s="42"/>
      <c r="B724" s="48"/>
      <c r="C724" s="330" t="s">
        <v>18</v>
      </c>
      <c r="D724" s="330" t="s">
        <v>865</v>
      </c>
      <c r="E724" s="21" t="s">
        <v>18</v>
      </c>
      <c r="F724" s="331">
        <v>0</v>
      </c>
      <c r="G724" s="42"/>
      <c r="H724" s="48"/>
    </row>
    <row r="725" s="2" customFormat="1" ht="16.8" customHeight="1">
      <c r="A725" s="42"/>
      <c r="B725" s="48"/>
      <c r="C725" s="330" t="s">
        <v>18</v>
      </c>
      <c r="D725" s="330" t="s">
        <v>4823</v>
      </c>
      <c r="E725" s="21" t="s">
        <v>18</v>
      </c>
      <c r="F725" s="331">
        <v>5.7599999999999998</v>
      </c>
      <c r="G725" s="42"/>
      <c r="H725" s="48"/>
    </row>
    <row r="726" s="2" customFormat="1" ht="16.8" customHeight="1">
      <c r="A726" s="42"/>
      <c r="B726" s="48"/>
      <c r="C726" s="330" t="s">
        <v>18</v>
      </c>
      <c r="D726" s="330" t="s">
        <v>2039</v>
      </c>
      <c r="E726" s="21" t="s">
        <v>18</v>
      </c>
      <c r="F726" s="331">
        <v>0</v>
      </c>
      <c r="G726" s="42"/>
      <c r="H726" s="48"/>
    </row>
    <row r="727" s="2" customFormat="1" ht="16.8" customHeight="1">
      <c r="A727" s="42"/>
      <c r="B727" s="48"/>
      <c r="C727" s="330" t="s">
        <v>18</v>
      </c>
      <c r="D727" s="330" t="s">
        <v>4723</v>
      </c>
      <c r="E727" s="21" t="s">
        <v>18</v>
      </c>
      <c r="F727" s="331">
        <v>8.5899999999999999</v>
      </c>
      <c r="G727" s="42"/>
      <c r="H727" s="48"/>
    </row>
    <row r="728" s="2" customFormat="1" ht="16.8" customHeight="1">
      <c r="A728" s="42"/>
      <c r="B728" s="48"/>
      <c r="C728" s="330" t="s">
        <v>18</v>
      </c>
      <c r="D728" s="330" t="s">
        <v>490</v>
      </c>
      <c r="E728" s="21" t="s">
        <v>18</v>
      </c>
      <c r="F728" s="331">
        <v>0</v>
      </c>
      <c r="G728" s="42"/>
      <c r="H728" s="48"/>
    </row>
    <row r="729" s="2" customFormat="1" ht="16.8" customHeight="1">
      <c r="A729" s="42"/>
      <c r="B729" s="48"/>
      <c r="C729" s="330" t="s">
        <v>18</v>
      </c>
      <c r="D729" s="330" t="s">
        <v>4824</v>
      </c>
      <c r="E729" s="21" t="s">
        <v>18</v>
      </c>
      <c r="F729" s="331">
        <v>3.6499999999999999</v>
      </c>
      <c r="G729" s="42"/>
      <c r="H729" s="48"/>
    </row>
    <row r="730" s="2" customFormat="1" ht="16.8" customHeight="1">
      <c r="A730" s="42"/>
      <c r="B730" s="48"/>
      <c r="C730" s="330" t="s">
        <v>18</v>
      </c>
      <c r="D730" s="330" t="s">
        <v>493</v>
      </c>
      <c r="E730" s="21" t="s">
        <v>18</v>
      </c>
      <c r="F730" s="331">
        <v>0</v>
      </c>
      <c r="G730" s="42"/>
      <c r="H730" s="48"/>
    </row>
    <row r="731" s="2" customFormat="1" ht="16.8" customHeight="1">
      <c r="A731" s="42"/>
      <c r="B731" s="48"/>
      <c r="C731" s="330" t="s">
        <v>18</v>
      </c>
      <c r="D731" s="330" t="s">
        <v>4825</v>
      </c>
      <c r="E731" s="21" t="s">
        <v>18</v>
      </c>
      <c r="F731" s="331">
        <v>23.789999999999999</v>
      </c>
      <c r="G731" s="42"/>
      <c r="H731" s="48"/>
    </row>
    <row r="732" s="2" customFormat="1" ht="16.8" customHeight="1">
      <c r="A732" s="42"/>
      <c r="B732" s="48"/>
      <c r="C732" s="330" t="s">
        <v>18</v>
      </c>
      <c r="D732" s="330" t="s">
        <v>18</v>
      </c>
      <c r="E732" s="21" t="s">
        <v>18</v>
      </c>
      <c r="F732" s="331">
        <v>0</v>
      </c>
      <c r="G732" s="42"/>
      <c r="H732" s="48"/>
    </row>
    <row r="733" s="2" customFormat="1" ht="16.8" customHeight="1">
      <c r="A733" s="42"/>
      <c r="B733" s="48"/>
      <c r="C733" s="330" t="s">
        <v>18</v>
      </c>
      <c r="D733" s="330" t="s">
        <v>244</v>
      </c>
      <c r="E733" s="21" t="s">
        <v>18</v>
      </c>
      <c r="F733" s="331">
        <v>225.68000000000001</v>
      </c>
      <c r="G733" s="42"/>
      <c r="H733" s="48"/>
    </row>
    <row r="734" s="2" customFormat="1" ht="16.8" customHeight="1">
      <c r="A734" s="42"/>
      <c r="B734" s="48"/>
      <c r="C734" s="332" t="s">
        <v>4704</v>
      </c>
      <c r="D734" s="42"/>
      <c r="E734" s="42"/>
      <c r="F734" s="42"/>
      <c r="G734" s="42"/>
      <c r="H734" s="48"/>
    </row>
    <row r="735" s="2" customFormat="1" ht="16.8" customHeight="1">
      <c r="A735" s="42"/>
      <c r="B735" s="48"/>
      <c r="C735" s="330" t="s">
        <v>1246</v>
      </c>
      <c r="D735" s="330" t="s">
        <v>4943</v>
      </c>
      <c r="E735" s="21" t="s">
        <v>129</v>
      </c>
      <c r="F735" s="331">
        <v>460.85000000000002</v>
      </c>
      <c r="G735" s="42"/>
      <c r="H735" s="48"/>
    </row>
    <row r="736" s="2" customFormat="1" ht="16.8" customHeight="1">
      <c r="A736" s="42"/>
      <c r="B736" s="48"/>
      <c r="C736" s="330" t="s">
        <v>1256</v>
      </c>
      <c r="D736" s="330" t="s">
        <v>4944</v>
      </c>
      <c r="E736" s="21" t="s">
        <v>129</v>
      </c>
      <c r="F736" s="331">
        <v>921.70000000000005</v>
      </c>
      <c r="G736" s="42"/>
      <c r="H736" s="48"/>
    </row>
    <row r="737" s="2" customFormat="1" ht="16.8" customHeight="1">
      <c r="A737" s="42"/>
      <c r="B737" s="48"/>
      <c r="C737" s="330" t="s">
        <v>1920</v>
      </c>
      <c r="D737" s="330" t="s">
        <v>4945</v>
      </c>
      <c r="E737" s="21" t="s">
        <v>129</v>
      </c>
      <c r="F737" s="331">
        <v>225.68000000000001</v>
      </c>
      <c r="G737" s="42"/>
      <c r="H737" s="48"/>
    </row>
    <row r="738" s="2" customFormat="1" ht="16.8" customHeight="1">
      <c r="A738" s="42"/>
      <c r="B738" s="48"/>
      <c r="C738" s="330" t="s">
        <v>1925</v>
      </c>
      <c r="D738" s="330" t="s">
        <v>4946</v>
      </c>
      <c r="E738" s="21" t="s">
        <v>129</v>
      </c>
      <c r="F738" s="331">
        <v>225.68000000000001</v>
      </c>
      <c r="G738" s="42"/>
      <c r="H738" s="48"/>
    </row>
    <row r="739" s="2" customFormat="1" ht="16.8" customHeight="1">
      <c r="A739" s="42"/>
      <c r="B739" s="48"/>
      <c r="C739" s="330" t="s">
        <v>2063</v>
      </c>
      <c r="D739" s="330" t="s">
        <v>4947</v>
      </c>
      <c r="E739" s="21" t="s">
        <v>129</v>
      </c>
      <c r="F739" s="331">
        <v>225.68000000000001</v>
      </c>
      <c r="G739" s="42"/>
      <c r="H739" s="48"/>
    </row>
    <row r="740" s="2" customFormat="1" ht="16.8" customHeight="1">
      <c r="A740" s="42"/>
      <c r="B740" s="48"/>
      <c r="C740" s="330" t="s">
        <v>2341</v>
      </c>
      <c r="D740" s="330" t="s">
        <v>4948</v>
      </c>
      <c r="E740" s="21" t="s">
        <v>129</v>
      </c>
      <c r="F740" s="331">
        <v>460.85000000000002</v>
      </c>
      <c r="G740" s="42"/>
      <c r="H740" s="48"/>
    </row>
    <row r="741" s="2" customFormat="1" ht="16.8" customHeight="1">
      <c r="A741" s="42"/>
      <c r="B741" s="48"/>
      <c r="C741" s="330" t="s">
        <v>249</v>
      </c>
      <c r="D741" s="330" t="s">
        <v>4732</v>
      </c>
      <c r="E741" s="21" t="s">
        <v>129</v>
      </c>
      <c r="F741" s="331">
        <v>462.35000000000002</v>
      </c>
      <c r="G741" s="42"/>
      <c r="H741" s="48"/>
    </row>
    <row r="742" s="2" customFormat="1" ht="16.8" customHeight="1">
      <c r="A742" s="42"/>
      <c r="B742" s="48"/>
      <c r="C742" s="330" t="s">
        <v>1456</v>
      </c>
      <c r="D742" s="330" t="s">
        <v>4949</v>
      </c>
      <c r="E742" s="21" t="s">
        <v>129</v>
      </c>
      <c r="F742" s="331">
        <v>921.70000000000005</v>
      </c>
      <c r="G742" s="42"/>
      <c r="H742" s="48"/>
    </row>
    <row r="743" s="2" customFormat="1" ht="16.8" customHeight="1">
      <c r="A743" s="42"/>
      <c r="B743" s="48"/>
      <c r="C743" s="330" t="s">
        <v>2362</v>
      </c>
      <c r="D743" s="330" t="s">
        <v>2363</v>
      </c>
      <c r="E743" s="21" t="s">
        <v>129</v>
      </c>
      <c r="F743" s="331">
        <v>706.98000000000002</v>
      </c>
      <c r="G743" s="42"/>
      <c r="H743" s="48"/>
    </row>
    <row r="744" s="2" customFormat="1" ht="16.8" customHeight="1">
      <c r="A744" s="42"/>
      <c r="B744" s="48"/>
      <c r="C744" s="326" t="s">
        <v>932</v>
      </c>
      <c r="D744" s="327" t="s">
        <v>933</v>
      </c>
      <c r="E744" s="328" t="s">
        <v>129</v>
      </c>
      <c r="F744" s="329">
        <v>460.85000000000002</v>
      </c>
      <c r="G744" s="42"/>
      <c r="H744" s="48"/>
    </row>
    <row r="745" s="2" customFormat="1" ht="16.8" customHeight="1">
      <c r="A745" s="42"/>
      <c r="B745" s="48"/>
      <c r="C745" s="330" t="s">
        <v>18</v>
      </c>
      <c r="D745" s="330" t="s">
        <v>4950</v>
      </c>
      <c r="E745" s="21" t="s">
        <v>18</v>
      </c>
      <c r="F745" s="331">
        <v>202.31999999999999</v>
      </c>
      <c r="G745" s="42"/>
      <c r="H745" s="48"/>
    </row>
    <row r="746" s="2" customFormat="1" ht="16.8" customHeight="1">
      <c r="A746" s="42"/>
      <c r="B746" s="48"/>
      <c r="C746" s="330" t="s">
        <v>18</v>
      </c>
      <c r="D746" s="330" t="s">
        <v>4951</v>
      </c>
      <c r="E746" s="21" t="s">
        <v>18</v>
      </c>
      <c r="F746" s="331">
        <v>59.530000000000001</v>
      </c>
      <c r="G746" s="42"/>
      <c r="H746" s="48"/>
    </row>
    <row r="747" s="2" customFormat="1" ht="16.8" customHeight="1">
      <c r="A747" s="42"/>
      <c r="B747" s="48"/>
      <c r="C747" s="330" t="s">
        <v>18</v>
      </c>
      <c r="D747" s="330" t="s">
        <v>4952</v>
      </c>
      <c r="E747" s="21" t="s">
        <v>18</v>
      </c>
      <c r="F747" s="331">
        <v>199</v>
      </c>
      <c r="G747" s="42"/>
      <c r="H747" s="48"/>
    </row>
    <row r="748" s="2" customFormat="1" ht="16.8" customHeight="1">
      <c r="A748" s="42"/>
      <c r="B748" s="48"/>
      <c r="C748" s="330" t="s">
        <v>18</v>
      </c>
      <c r="D748" s="330" t="s">
        <v>244</v>
      </c>
      <c r="E748" s="21" t="s">
        <v>18</v>
      </c>
      <c r="F748" s="331">
        <v>460.85000000000002</v>
      </c>
      <c r="G748" s="42"/>
      <c r="H748" s="48"/>
    </row>
    <row r="749" s="2" customFormat="1" ht="16.8" customHeight="1">
      <c r="A749" s="42"/>
      <c r="B749" s="48"/>
      <c r="C749" s="332" t="s">
        <v>4704</v>
      </c>
      <c r="D749" s="42"/>
      <c r="E749" s="42"/>
      <c r="F749" s="42"/>
      <c r="G749" s="42"/>
      <c r="H749" s="48"/>
    </row>
    <row r="750" s="2" customFormat="1" ht="16.8" customHeight="1">
      <c r="A750" s="42"/>
      <c r="B750" s="48"/>
      <c r="C750" s="330" t="s">
        <v>1452</v>
      </c>
      <c r="D750" s="330" t="s">
        <v>4953</v>
      </c>
      <c r="E750" s="21" t="s">
        <v>129</v>
      </c>
      <c r="F750" s="331">
        <v>460.85000000000002</v>
      </c>
      <c r="G750" s="42"/>
      <c r="H750" s="48"/>
    </row>
    <row r="751" s="2" customFormat="1" ht="16.8" customHeight="1">
      <c r="A751" s="42"/>
      <c r="B751" s="48"/>
      <c r="C751" s="326" t="s">
        <v>935</v>
      </c>
      <c r="D751" s="327" t="s">
        <v>936</v>
      </c>
      <c r="E751" s="328" t="s">
        <v>129</v>
      </c>
      <c r="F751" s="329">
        <v>58.590000000000003</v>
      </c>
      <c r="G751" s="42"/>
      <c r="H751" s="48"/>
    </row>
    <row r="752" s="2" customFormat="1" ht="16.8" customHeight="1">
      <c r="A752" s="42"/>
      <c r="B752" s="48"/>
      <c r="C752" s="330" t="s">
        <v>18</v>
      </c>
      <c r="D752" s="330" t="s">
        <v>1136</v>
      </c>
      <c r="E752" s="21" t="s">
        <v>18</v>
      </c>
      <c r="F752" s="331">
        <v>0</v>
      </c>
      <c r="G752" s="42"/>
      <c r="H752" s="48"/>
    </row>
    <row r="753" s="2" customFormat="1" ht="16.8" customHeight="1">
      <c r="A753" s="42"/>
      <c r="B753" s="48"/>
      <c r="C753" s="330" t="s">
        <v>18</v>
      </c>
      <c r="D753" s="330" t="s">
        <v>4954</v>
      </c>
      <c r="E753" s="21" t="s">
        <v>18</v>
      </c>
      <c r="F753" s="331">
        <v>25.370000000000001</v>
      </c>
      <c r="G753" s="42"/>
      <c r="H753" s="48"/>
    </row>
    <row r="754" s="2" customFormat="1" ht="16.8" customHeight="1">
      <c r="A754" s="42"/>
      <c r="B754" s="48"/>
      <c r="C754" s="330" t="s">
        <v>18</v>
      </c>
      <c r="D754" s="330" t="s">
        <v>4955</v>
      </c>
      <c r="E754" s="21" t="s">
        <v>18</v>
      </c>
      <c r="F754" s="331">
        <v>-4.3300000000000001</v>
      </c>
      <c r="G754" s="42"/>
      <c r="H754" s="48"/>
    </row>
    <row r="755" s="2" customFormat="1" ht="16.8" customHeight="1">
      <c r="A755" s="42"/>
      <c r="B755" s="48"/>
      <c r="C755" s="330" t="s">
        <v>18</v>
      </c>
      <c r="D755" s="330" t="s">
        <v>1129</v>
      </c>
      <c r="E755" s="21" t="s">
        <v>18</v>
      </c>
      <c r="F755" s="331">
        <v>0</v>
      </c>
      <c r="G755" s="42"/>
      <c r="H755" s="48"/>
    </row>
    <row r="756" s="2" customFormat="1" ht="16.8" customHeight="1">
      <c r="A756" s="42"/>
      <c r="B756" s="48"/>
      <c r="C756" s="330" t="s">
        <v>18</v>
      </c>
      <c r="D756" s="330" t="s">
        <v>4956</v>
      </c>
      <c r="E756" s="21" t="s">
        <v>18</v>
      </c>
      <c r="F756" s="331">
        <v>6.3600000000000003</v>
      </c>
      <c r="G756" s="42"/>
      <c r="H756" s="48"/>
    </row>
    <row r="757" s="2" customFormat="1" ht="16.8" customHeight="1">
      <c r="A757" s="42"/>
      <c r="B757" s="48"/>
      <c r="C757" s="330" t="s">
        <v>18</v>
      </c>
      <c r="D757" s="330" t="s">
        <v>4957</v>
      </c>
      <c r="E757" s="21" t="s">
        <v>18</v>
      </c>
      <c r="F757" s="331">
        <v>-2.7599999999999998</v>
      </c>
      <c r="G757" s="42"/>
      <c r="H757" s="48"/>
    </row>
    <row r="758" s="2" customFormat="1" ht="16.8" customHeight="1">
      <c r="A758" s="42"/>
      <c r="B758" s="48"/>
      <c r="C758" s="330" t="s">
        <v>18</v>
      </c>
      <c r="D758" s="330" t="s">
        <v>480</v>
      </c>
      <c r="E758" s="21" t="s">
        <v>18</v>
      </c>
      <c r="F758" s="331">
        <v>0</v>
      </c>
      <c r="G758" s="42"/>
      <c r="H758" s="48"/>
    </row>
    <row r="759" s="2" customFormat="1" ht="16.8" customHeight="1">
      <c r="A759" s="42"/>
      <c r="B759" s="48"/>
      <c r="C759" s="330" t="s">
        <v>18</v>
      </c>
      <c r="D759" s="330" t="s">
        <v>4958</v>
      </c>
      <c r="E759" s="21" t="s">
        <v>18</v>
      </c>
      <c r="F759" s="331">
        <v>17.690000000000001</v>
      </c>
      <c r="G759" s="42"/>
      <c r="H759" s="48"/>
    </row>
    <row r="760" s="2" customFormat="1" ht="16.8" customHeight="1">
      <c r="A760" s="42"/>
      <c r="B760" s="48"/>
      <c r="C760" s="330" t="s">
        <v>18</v>
      </c>
      <c r="D760" s="330" t="s">
        <v>4959</v>
      </c>
      <c r="E760" s="21" t="s">
        <v>18</v>
      </c>
      <c r="F760" s="331">
        <v>0.68999999999999995</v>
      </c>
      <c r="G760" s="42"/>
      <c r="H760" s="48"/>
    </row>
    <row r="761" s="2" customFormat="1" ht="16.8" customHeight="1">
      <c r="A761" s="42"/>
      <c r="B761" s="48"/>
      <c r="C761" s="330" t="s">
        <v>18</v>
      </c>
      <c r="D761" s="330" t="s">
        <v>4960</v>
      </c>
      <c r="E761" s="21" t="s">
        <v>18</v>
      </c>
      <c r="F761" s="331">
        <v>0</v>
      </c>
      <c r="G761" s="42"/>
      <c r="H761" s="48"/>
    </row>
    <row r="762" s="2" customFormat="1" ht="16.8" customHeight="1">
      <c r="A762" s="42"/>
      <c r="B762" s="48"/>
      <c r="C762" s="330" t="s">
        <v>18</v>
      </c>
      <c r="D762" s="330" t="s">
        <v>4961</v>
      </c>
      <c r="E762" s="21" t="s">
        <v>18</v>
      </c>
      <c r="F762" s="331">
        <v>15.57</v>
      </c>
      <c r="G762" s="42"/>
      <c r="H762" s="48"/>
    </row>
    <row r="763" s="2" customFormat="1" ht="16.8" customHeight="1">
      <c r="A763" s="42"/>
      <c r="B763" s="48"/>
      <c r="C763" s="330" t="s">
        <v>18</v>
      </c>
      <c r="D763" s="330" t="s">
        <v>18</v>
      </c>
      <c r="E763" s="21" t="s">
        <v>18</v>
      </c>
      <c r="F763" s="331">
        <v>0</v>
      </c>
      <c r="G763" s="42"/>
      <c r="H763" s="48"/>
    </row>
    <row r="764" s="2" customFormat="1" ht="16.8" customHeight="1">
      <c r="A764" s="42"/>
      <c r="B764" s="48"/>
      <c r="C764" s="330" t="s">
        <v>18</v>
      </c>
      <c r="D764" s="330" t="s">
        <v>244</v>
      </c>
      <c r="E764" s="21" t="s">
        <v>18</v>
      </c>
      <c r="F764" s="331">
        <v>58.590000000000003</v>
      </c>
      <c r="G764" s="42"/>
      <c r="H764" s="48"/>
    </row>
    <row r="765" s="2" customFormat="1" ht="16.8" customHeight="1">
      <c r="A765" s="42"/>
      <c r="B765" s="48"/>
      <c r="C765" s="332" t="s">
        <v>4704</v>
      </c>
      <c r="D765" s="42"/>
      <c r="E765" s="42"/>
      <c r="F765" s="42"/>
      <c r="G765" s="42"/>
      <c r="H765" s="48"/>
    </row>
    <row r="766" s="2" customFormat="1" ht="16.8" customHeight="1">
      <c r="A766" s="42"/>
      <c r="B766" s="48"/>
      <c r="C766" s="330" t="s">
        <v>1140</v>
      </c>
      <c r="D766" s="330" t="s">
        <v>4962</v>
      </c>
      <c r="E766" s="21" t="s">
        <v>129</v>
      </c>
      <c r="F766" s="331">
        <v>58.590000000000003</v>
      </c>
      <c r="G766" s="42"/>
      <c r="H766" s="48"/>
    </row>
    <row r="767" s="2" customFormat="1" ht="16.8" customHeight="1">
      <c r="A767" s="42"/>
      <c r="B767" s="48"/>
      <c r="C767" s="326" t="s">
        <v>938</v>
      </c>
      <c r="D767" s="327" t="s">
        <v>939</v>
      </c>
      <c r="E767" s="328" t="s">
        <v>129</v>
      </c>
      <c r="F767" s="329">
        <v>3.77</v>
      </c>
      <c r="G767" s="42"/>
      <c r="H767" s="48"/>
    </row>
    <row r="768" s="2" customFormat="1" ht="16.8" customHeight="1">
      <c r="A768" s="42"/>
      <c r="B768" s="48"/>
      <c r="C768" s="330" t="s">
        <v>18</v>
      </c>
      <c r="D768" s="330" t="s">
        <v>1129</v>
      </c>
      <c r="E768" s="21" t="s">
        <v>18</v>
      </c>
      <c r="F768" s="331">
        <v>0</v>
      </c>
      <c r="G768" s="42"/>
      <c r="H768" s="48"/>
    </row>
    <row r="769" s="2" customFormat="1" ht="16.8" customHeight="1">
      <c r="A769" s="42"/>
      <c r="B769" s="48"/>
      <c r="C769" s="330" t="s">
        <v>18</v>
      </c>
      <c r="D769" s="330" t="s">
        <v>4963</v>
      </c>
      <c r="E769" s="21" t="s">
        <v>18</v>
      </c>
      <c r="F769" s="331">
        <v>3.77</v>
      </c>
      <c r="G769" s="42"/>
      <c r="H769" s="48"/>
    </row>
    <row r="770" s="2" customFormat="1" ht="16.8" customHeight="1">
      <c r="A770" s="42"/>
      <c r="B770" s="48"/>
      <c r="C770" s="332" t="s">
        <v>4704</v>
      </c>
      <c r="D770" s="42"/>
      <c r="E770" s="42"/>
      <c r="F770" s="42"/>
      <c r="G770" s="42"/>
      <c r="H770" s="48"/>
    </row>
    <row r="771" s="2" customFormat="1" ht="16.8" customHeight="1">
      <c r="A771" s="42"/>
      <c r="B771" s="48"/>
      <c r="C771" s="330" t="s">
        <v>1144</v>
      </c>
      <c r="D771" s="330" t="s">
        <v>4964</v>
      </c>
      <c r="E771" s="21" t="s">
        <v>129</v>
      </c>
      <c r="F771" s="331">
        <v>3.77</v>
      </c>
      <c r="G771" s="42"/>
      <c r="H771" s="48"/>
    </row>
    <row r="772" s="2" customFormat="1" ht="16.8" customHeight="1">
      <c r="A772" s="42"/>
      <c r="B772" s="48"/>
      <c r="C772" s="330" t="s">
        <v>1186</v>
      </c>
      <c r="D772" s="330" t="s">
        <v>4965</v>
      </c>
      <c r="E772" s="21" t="s">
        <v>129</v>
      </c>
      <c r="F772" s="331">
        <v>330.45999999999998</v>
      </c>
      <c r="G772" s="42"/>
      <c r="H772" s="48"/>
    </row>
    <row r="773" s="2" customFormat="1" ht="16.8" customHeight="1">
      <c r="A773" s="42"/>
      <c r="B773" s="48"/>
      <c r="C773" s="326" t="s">
        <v>941</v>
      </c>
      <c r="D773" s="327" t="s">
        <v>942</v>
      </c>
      <c r="E773" s="328" t="s">
        <v>129</v>
      </c>
      <c r="F773" s="329">
        <v>106.44</v>
      </c>
      <c r="G773" s="42"/>
      <c r="H773" s="48"/>
    </row>
    <row r="774" s="2" customFormat="1" ht="16.8" customHeight="1">
      <c r="A774" s="42"/>
      <c r="B774" s="48"/>
      <c r="C774" s="330" t="s">
        <v>18</v>
      </c>
      <c r="D774" s="330" t="s">
        <v>480</v>
      </c>
      <c r="E774" s="21" t="s">
        <v>18</v>
      </c>
      <c r="F774" s="331">
        <v>0</v>
      </c>
      <c r="G774" s="42"/>
      <c r="H774" s="48"/>
    </row>
    <row r="775" s="2" customFormat="1" ht="16.8" customHeight="1">
      <c r="A775" s="42"/>
      <c r="B775" s="48"/>
      <c r="C775" s="330" t="s">
        <v>18</v>
      </c>
      <c r="D775" s="330" t="s">
        <v>4966</v>
      </c>
      <c r="E775" s="21" t="s">
        <v>18</v>
      </c>
      <c r="F775" s="331">
        <v>15.359999999999999</v>
      </c>
      <c r="G775" s="42"/>
      <c r="H775" s="48"/>
    </row>
    <row r="776" s="2" customFormat="1" ht="16.8" customHeight="1">
      <c r="A776" s="42"/>
      <c r="B776" s="48"/>
      <c r="C776" s="330" t="s">
        <v>18</v>
      </c>
      <c r="D776" s="330" t="s">
        <v>4967</v>
      </c>
      <c r="E776" s="21" t="s">
        <v>18</v>
      </c>
      <c r="F776" s="331">
        <v>-1.5800000000000001</v>
      </c>
      <c r="G776" s="42"/>
      <c r="H776" s="48"/>
    </row>
    <row r="777" s="2" customFormat="1" ht="16.8" customHeight="1">
      <c r="A777" s="42"/>
      <c r="B777" s="48"/>
      <c r="C777" s="330" t="s">
        <v>18</v>
      </c>
      <c r="D777" s="330" t="s">
        <v>223</v>
      </c>
      <c r="E777" s="21" t="s">
        <v>18</v>
      </c>
      <c r="F777" s="331">
        <v>0</v>
      </c>
      <c r="G777" s="42"/>
      <c r="H777" s="48"/>
    </row>
    <row r="778" s="2" customFormat="1" ht="16.8" customHeight="1">
      <c r="A778" s="42"/>
      <c r="B778" s="48"/>
      <c r="C778" s="330" t="s">
        <v>18</v>
      </c>
      <c r="D778" s="330" t="s">
        <v>4968</v>
      </c>
      <c r="E778" s="21" t="s">
        <v>18</v>
      </c>
      <c r="F778" s="331">
        <v>11.800000000000001</v>
      </c>
      <c r="G778" s="42"/>
      <c r="H778" s="48"/>
    </row>
    <row r="779" s="2" customFormat="1" ht="16.8" customHeight="1">
      <c r="A779" s="42"/>
      <c r="B779" s="48"/>
      <c r="C779" s="330" t="s">
        <v>18</v>
      </c>
      <c r="D779" s="330" t="s">
        <v>4967</v>
      </c>
      <c r="E779" s="21" t="s">
        <v>18</v>
      </c>
      <c r="F779" s="331">
        <v>-1.5800000000000001</v>
      </c>
      <c r="G779" s="42"/>
      <c r="H779" s="48"/>
    </row>
    <row r="780" s="2" customFormat="1" ht="16.8" customHeight="1">
      <c r="A780" s="42"/>
      <c r="B780" s="48"/>
      <c r="C780" s="330" t="s">
        <v>18</v>
      </c>
      <c r="D780" s="330" t="s">
        <v>4969</v>
      </c>
      <c r="E780" s="21" t="s">
        <v>18</v>
      </c>
      <c r="F780" s="331">
        <v>0</v>
      </c>
      <c r="G780" s="42"/>
      <c r="H780" s="48"/>
    </row>
    <row r="781" s="2" customFormat="1" ht="16.8" customHeight="1">
      <c r="A781" s="42"/>
      <c r="B781" s="48"/>
      <c r="C781" s="330" t="s">
        <v>18</v>
      </c>
      <c r="D781" s="330" t="s">
        <v>4970</v>
      </c>
      <c r="E781" s="21" t="s">
        <v>18</v>
      </c>
      <c r="F781" s="331">
        <v>15.66</v>
      </c>
      <c r="G781" s="42"/>
      <c r="H781" s="48"/>
    </row>
    <row r="782" s="2" customFormat="1" ht="16.8" customHeight="1">
      <c r="A782" s="42"/>
      <c r="B782" s="48"/>
      <c r="C782" s="330" t="s">
        <v>18</v>
      </c>
      <c r="D782" s="330" t="s">
        <v>4971</v>
      </c>
      <c r="E782" s="21" t="s">
        <v>18</v>
      </c>
      <c r="F782" s="331">
        <v>34.149999999999999</v>
      </c>
      <c r="G782" s="42"/>
      <c r="H782" s="48"/>
    </row>
    <row r="783" s="2" customFormat="1" ht="16.8" customHeight="1">
      <c r="A783" s="42"/>
      <c r="B783" s="48"/>
      <c r="C783" s="330" t="s">
        <v>18</v>
      </c>
      <c r="D783" s="330" t="s">
        <v>4972</v>
      </c>
      <c r="E783" s="21" t="s">
        <v>18</v>
      </c>
      <c r="F783" s="331">
        <v>11.73</v>
      </c>
      <c r="G783" s="42"/>
      <c r="H783" s="48"/>
    </row>
    <row r="784" s="2" customFormat="1" ht="16.8" customHeight="1">
      <c r="A784" s="42"/>
      <c r="B784" s="48"/>
      <c r="C784" s="330" t="s">
        <v>18</v>
      </c>
      <c r="D784" s="330" t="s">
        <v>4973</v>
      </c>
      <c r="E784" s="21" t="s">
        <v>18</v>
      </c>
      <c r="F784" s="331">
        <v>12.140000000000001</v>
      </c>
      <c r="G784" s="42"/>
      <c r="H784" s="48"/>
    </row>
    <row r="785" s="2" customFormat="1" ht="16.8" customHeight="1">
      <c r="A785" s="42"/>
      <c r="B785" s="48"/>
      <c r="C785" s="330" t="s">
        <v>18</v>
      </c>
      <c r="D785" s="330" t="s">
        <v>4974</v>
      </c>
      <c r="E785" s="21" t="s">
        <v>18</v>
      </c>
      <c r="F785" s="331">
        <v>2.5099999999999998</v>
      </c>
      <c r="G785" s="42"/>
      <c r="H785" s="48"/>
    </row>
    <row r="786" s="2" customFormat="1" ht="16.8" customHeight="1">
      <c r="A786" s="42"/>
      <c r="B786" s="48"/>
      <c r="C786" s="330" t="s">
        <v>18</v>
      </c>
      <c r="D786" s="330" t="s">
        <v>1496</v>
      </c>
      <c r="E786" s="21" t="s">
        <v>18</v>
      </c>
      <c r="F786" s="331">
        <v>0</v>
      </c>
      <c r="G786" s="42"/>
      <c r="H786" s="48"/>
    </row>
    <row r="787" s="2" customFormat="1" ht="16.8" customHeight="1">
      <c r="A787" s="42"/>
      <c r="B787" s="48"/>
      <c r="C787" s="330" t="s">
        <v>18</v>
      </c>
      <c r="D787" s="330" t="s">
        <v>4975</v>
      </c>
      <c r="E787" s="21" t="s">
        <v>18</v>
      </c>
      <c r="F787" s="331">
        <v>6.25</v>
      </c>
      <c r="G787" s="42"/>
      <c r="H787" s="48"/>
    </row>
    <row r="788" s="2" customFormat="1" ht="16.8" customHeight="1">
      <c r="A788" s="42"/>
      <c r="B788" s="48"/>
      <c r="C788" s="330" t="s">
        <v>18</v>
      </c>
      <c r="D788" s="330" t="s">
        <v>244</v>
      </c>
      <c r="E788" s="21" t="s">
        <v>18</v>
      </c>
      <c r="F788" s="331">
        <v>106.44</v>
      </c>
      <c r="G788" s="42"/>
      <c r="H788" s="48"/>
    </row>
    <row r="789" s="2" customFormat="1" ht="16.8" customHeight="1">
      <c r="A789" s="42"/>
      <c r="B789" s="48"/>
      <c r="C789" s="332" t="s">
        <v>4704</v>
      </c>
      <c r="D789" s="42"/>
      <c r="E789" s="42"/>
      <c r="F789" s="42"/>
      <c r="G789" s="42"/>
      <c r="H789" s="48"/>
    </row>
    <row r="790" s="2" customFormat="1" ht="16.8" customHeight="1">
      <c r="A790" s="42"/>
      <c r="B790" s="48"/>
      <c r="C790" s="330" t="s">
        <v>1148</v>
      </c>
      <c r="D790" s="330" t="s">
        <v>4976</v>
      </c>
      <c r="E790" s="21" t="s">
        <v>129</v>
      </c>
      <c r="F790" s="331">
        <v>106.44</v>
      </c>
      <c r="G790" s="42"/>
      <c r="H790" s="48"/>
    </row>
    <row r="791" s="2" customFormat="1" ht="16.8" customHeight="1">
      <c r="A791" s="42"/>
      <c r="B791" s="48"/>
      <c r="C791" s="330" t="s">
        <v>1186</v>
      </c>
      <c r="D791" s="330" t="s">
        <v>4965</v>
      </c>
      <c r="E791" s="21" t="s">
        <v>129</v>
      </c>
      <c r="F791" s="331">
        <v>330.45999999999998</v>
      </c>
      <c r="G791" s="42"/>
      <c r="H791" s="48"/>
    </row>
    <row r="792" s="2" customFormat="1" ht="16.8" customHeight="1">
      <c r="A792" s="42"/>
      <c r="B792" s="48"/>
      <c r="C792" s="326" t="s">
        <v>944</v>
      </c>
      <c r="D792" s="327" t="s">
        <v>945</v>
      </c>
      <c r="E792" s="328" t="s">
        <v>129</v>
      </c>
      <c r="F792" s="329">
        <v>164.88999999999999</v>
      </c>
      <c r="G792" s="42"/>
      <c r="H792" s="48"/>
    </row>
    <row r="793" s="2" customFormat="1" ht="16.8" customHeight="1">
      <c r="A793" s="42"/>
      <c r="B793" s="48"/>
      <c r="C793" s="330" t="s">
        <v>18</v>
      </c>
      <c r="D793" s="330" t="s">
        <v>4711</v>
      </c>
      <c r="E793" s="21" t="s">
        <v>18</v>
      </c>
      <c r="F793" s="331">
        <v>0</v>
      </c>
      <c r="G793" s="42"/>
      <c r="H793" s="48"/>
    </row>
    <row r="794" s="2" customFormat="1" ht="16.8" customHeight="1">
      <c r="A794" s="42"/>
      <c r="B794" s="48"/>
      <c r="C794" s="330" t="s">
        <v>18</v>
      </c>
      <c r="D794" s="330" t="s">
        <v>4977</v>
      </c>
      <c r="E794" s="21" t="s">
        <v>18</v>
      </c>
      <c r="F794" s="331">
        <v>19.82</v>
      </c>
      <c r="G794" s="42"/>
      <c r="H794" s="48"/>
    </row>
    <row r="795" s="2" customFormat="1" ht="16.8" customHeight="1">
      <c r="A795" s="42"/>
      <c r="B795" s="48"/>
      <c r="C795" s="330" t="s">
        <v>18</v>
      </c>
      <c r="D795" s="330" t="s">
        <v>4978</v>
      </c>
      <c r="E795" s="21" t="s">
        <v>18</v>
      </c>
      <c r="F795" s="331">
        <v>-1.77</v>
      </c>
      <c r="G795" s="42"/>
      <c r="H795" s="48"/>
    </row>
    <row r="796" s="2" customFormat="1" ht="16.8" customHeight="1">
      <c r="A796" s="42"/>
      <c r="B796" s="48"/>
      <c r="C796" s="330" t="s">
        <v>18</v>
      </c>
      <c r="D796" s="330" t="s">
        <v>4979</v>
      </c>
      <c r="E796" s="21" t="s">
        <v>18</v>
      </c>
      <c r="F796" s="331">
        <v>0</v>
      </c>
      <c r="G796" s="42"/>
      <c r="H796" s="48"/>
    </row>
    <row r="797" s="2" customFormat="1" ht="16.8" customHeight="1">
      <c r="A797" s="42"/>
      <c r="B797" s="48"/>
      <c r="C797" s="330" t="s">
        <v>18</v>
      </c>
      <c r="D797" s="330" t="s">
        <v>4980</v>
      </c>
      <c r="E797" s="21" t="s">
        <v>18</v>
      </c>
      <c r="F797" s="331">
        <v>49.130000000000003</v>
      </c>
      <c r="G797" s="42"/>
      <c r="H797" s="48"/>
    </row>
    <row r="798" s="2" customFormat="1" ht="16.8" customHeight="1">
      <c r="A798" s="42"/>
      <c r="B798" s="48"/>
      <c r="C798" s="330" t="s">
        <v>18</v>
      </c>
      <c r="D798" s="330" t="s">
        <v>4981</v>
      </c>
      <c r="E798" s="21" t="s">
        <v>18</v>
      </c>
      <c r="F798" s="331">
        <v>-3.5499999999999998</v>
      </c>
      <c r="G798" s="42"/>
      <c r="H798" s="48"/>
    </row>
    <row r="799" s="2" customFormat="1" ht="16.8" customHeight="1">
      <c r="A799" s="42"/>
      <c r="B799" s="48"/>
      <c r="C799" s="330" t="s">
        <v>18</v>
      </c>
      <c r="D799" s="330" t="s">
        <v>367</v>
      </c>
      <c r="E799" s="21" t="s">
        <v>18</v>
      </c>
      <c r="F799" s="331">
        <v>0</v>
      </c>
      <c r="G799" s="42"/>
      <c r="H799" s="48"/>
    </row>
    <row r="800" s="2" customFormat="1" ht="16.8" customHeight="1">
      <c r="A800" s="42"/>
      <c r="B800" s="48"/>
      <c r="C800" s="330" t="s">
        <v>18</v>
      </c>
      <c r="D800" s="330" t="s">
        <v>4982</v>
      </c>
      <c r="E800" s="21" t="s">
        <v>18</v>
      </c>
      <c r="F800" s="331">
        <v>18.09</v>
      </c>
      <c r="G800" s="42"/>
      <c r="H800" s="48"/>
    </row>
    <row r="801" s="2" customFormat="1" ht="16.8" customHeight="1">
      <c r="A801" s="42"/>
      <c r="B801" s="48"/>
      <c r="C801" s="330" t="s">
        <v>18</v>
      </c>
      <c r="D801" s="330" t="s">
        <v>4978</v>
      </c>
      <c r="E801" s="21" t="s">
        <v>18</v>
      </c>
      <c r="F801" s="331">
        <v>-1.77</v>
      </c>
      <c r="G801" s="42"/>
      <c r="H801" s="48"/>
    </row>
    <row r="802" s="2" customFormat="1" ht="16.8" customHeight="1">
      <c r="A802" s="42"/>
      <c r="B802" s="48"/>
      <c r="C802" s="330" t="s">
        <v>18</v>
      </c>
      <c r="D802" s="330" t="s">
        <v>223</v>
      </c>
      <c r="E802" s="21" t="s">
        <v>18</v>
      </c>
      <c r="F802" s="331">
        <v>0</v>
      </c>
      <c r="G802" s="42"/>
      <c r="H802" s="48"/>
    </row>
    <row r="803" s="2" customFormat="1" ht="16.8" customHeight="1">
      <c r="A803" s="42"/>
      <c r="B803" s="48"/>
      <c r="C803" s="330" t="s">
        <v>18</v>
      </c>
      <c r="D803" s="330" t="s">
        <v>4968</v>
      </c>
      <c r="E803" s="21" t="s">
        <v>18</v>
      </c>
      <c r="F803" s="331">
        <v>11.800000000000001</v>
      </c>
      <c r="G803" s="42"/>
      <c r="H803" s="48"/>
    </row>
    <row r="804" s="2" customFormat="1" ht="16.8" customHeight="1">
      <c r="A804" s="42"/>
      <c r="B804" s="48"/>
      <c r="C804" s="330" t="s">
        <v>18</v>
      </c>
      <c r="D804" s="330" t="s">
        <v>4967</v>
      </c>
      <c r="E804" s="21" t="s">
        <v>18</v>
      </c>
      <c r="F804" s="331">
        <v>-1.5800000000000001</v>
      </c>
      <c r="G804" s="42"/>
      <c r="H804" s="48"/>
    </row>
    <row r="805" s="2" customFormat="1" ht="16.8" customHeight="1">
      <c r="A805" s="42"/>
      <c r="B805" s="48"/>
      <c r="C805" s="330" t="s">
        <v>18</v>
      </c>
      <c r="D805" s="330" t="s">
        <v>4983</v>
      </c>
      <c r="E805" s="21" t="s">
        <v>18</v>
      </c>
      <c r="F805" s="331">
        <v>0</v>
      </c>
      <c r="G805" s="42"/>
      <c r="H805" s="48"/>
    </row>
    <row r="806" s="2" customFormat="1" ht="16.8" customHeight="1">
      <c r="A806" s="42"/>
      <c r="B806" s="48"/>
      <c r="C806" s="330" t="s">
        <v>18</v>
      </c>
      <c r="D806" s="330" t="s">
        <v>4984</v>
      </c>
      <c r="E806" s="21" t="s">
        <v>18</v>
      </c>
      <c r="F806" s="331">
        <v>21.559999999999999</v>
      </c>
      <c r="G806" s="42"/>
      <c r="H806" s="48"/>
    </row>
    <row r="807" s="2" customFormat="1" ht="16.8" customHeight="1">
      <c r="A807" s="42"/>
      <c r="B807" s="48"/>
      <c r="C807" s="330" t="s">
        <v>18</v>
      </c>
      <c r="D807" s="330" t="s">
        <v>4978</v>
      </c>
      <c r="E807" s="21" t="s">
        <v>18</v>
      </c>
      <c r="F807" s="331">
        <v>-1.77</v>
      </c>
      <c r="G807" s="42"/>
      <c r="H807" s="48"/>
    </row>
    <row r="808" s="2" customFormat="1" ht="16.8" customHeight="1">
      <c r="A808" s="42"/>
      <c r="B808" s="48"/>
      <c r="C808" s="330" t="s">
        <v>18</v>
      </c>
      <c r="D808" s="330" t="s">
        <v>4985</v>
      </c>
      <c r="E808" s="21" t="s">
        <v>18</v>
      </c>
      <c r="F808" s="331">
        <v>0</v>
      </c>
      <c r="G808" s="42"/>
      <c r="H808" s="48"/>
    </row>
    <row r="809" s="2" customFormat="1" ht="16.8" customHeight="1">
      <c r="A809" s="42"/>
      <c r="B809" s="48"/>
      <c r="C809" s="330" t="s">
        <v>18</v>
      </c>
      <c r="D809" s="330" t="s">
        <v>4986</v>
      </c>
      <c r="E809" s="21" t="s">
        <v>18</v>
      </c>
      <c r="F809" s="331">
        <v>60.049999999999997</v>
      </c>
      <c r="G809" s="42"/>
      <c r="H809" s="48"/>
    </row>
    <row r="810" s="2" customFormat="1" ht="16.8" customHeight="1">
      <c r="A810" s="42"/>
      <c r="B810" s="48"/>
      <c r="C810" s="330" t="s">
        <v>18</v>
      </c>
      <c r="D810" s="330" t="s">
        <v>4987</v>
      </c>
      <c r="E810" s="21" t="s">
        <v>18</v>
      </c>
      <c r="F810" s="331">
        <v>-5.1200000000000001</v>
      </c>
      <c r="G810" s="42"/>
      <c r="H810" s="48"/>
    </row>
    <row r="811" s="2" customFormat="1" ht="16.8" customHeight="1">
      <c r="A811" s="42"/>
      <c r="B811" s="48"/>
      <c r="C811" s="330" t="s">
        <v>18</v>
      </c>
      <c r="D811" s="330" t="s">
        <v>244</v>
      </c>
      <c r="E811" s="21" t="s">
        <v>18</v>
      </c>
      <c r="F811" s="331">
        <v>164.88999999999999</v>
      </c>
      <c r="G811" s="42"/>
      <c r="H811" s="48"/>
    </row>
    <row r="812" s="2" customFormat="1" ht="16.8" customHeight="1">
      <c r="A812" s="42"/>
      <c r="B812" s="48"/>
      <c r="C812" s="332" t="s">
        <v>4704</v>
      </c>
      <c r="D812" s="42"/>
      <c r="E812" s="42"/>
      <c r="F812" s="42"/>
      <c r="G812" s="42"/>
      <c r="H812" s="48"/>
    </row>
    <row r="813" s="2" customFormat="1" ht="16.8" customHeight="1">
      <c r="A813" s="42"/>
      <c r="B813" s="48"/>
      <c r="C813" s="330" t="s">
        <v>1633</v>
      </c>
      <c r="D813" s="330" t="s">
        <v>4988</v>
      </c>
      <c r="E813" s="21" t="s">
        <v>129</v>
      </c>
      <c r="F813" s="331">
        <v>164.88999999999999</v>
      </c>
      <c r="G813" s="42"/>
      <c r="H813" s="48"/>
    </row>
    <row r="814" s="2" customFormat="1" ht="16.8" customHeight="1">
      <c r="A814" s="42"/>
      <c r="B814" s="48"/>
      <c r="C814" s="330" t="s">
        <v>1643</v>
      </c>
      <c r="D814" s="330" t="s">
        <v>4989</v>
      </c>
      <c r="E814" s="21" t="s">
        <v>129</v>
      </c>
      <c r="F814" s="331">
        <v>164.88999999999999</v>
      </c>
      <c r="G814" s="42"/>
      <c r="H814" s="48"/>
    </row>
    <row r="815" s="2" customFormat="1" ht="16.8" customHeight="1">
      <c r="A815" s="42"/>
      <c r="B815" s="48"/>
      <c r="C815" s="330" t="s">
        <v>2368</v>
      </c>
      <c r="D815" s="330" t="s">
        <v>4860</v>
      </c>
      <c r="E815" s="21" t="s">
        <v>129</v>
      </c>
      <c r="F815" s="331">
        <v>1696.4400000000001</v>
      </c>
      <c r="G815" s="42"/>
      <c r="H815" s="48"/>
    </row>
    <row r="816" s="2" customFormat="1" ht="16.8" customHeight="1">
      <c r="A816" s="42"/>
      <c r="B816" s="48"/>
      <c r="C816" s="330" t="s">
        <v>2377</v>
      </c>
      <c r="D816" s="330" t="s">
        <v>4861</v>
      </c>
      <c r="E816" s="21" t="s">
        <v>129</v>
      </c>
      <c r="F816" s="331">
        <v>1696.4400000000001</v>
      </c>
      <c r="G816" s="42"/>
      <c r="H816" s="48"/>
    </row>
    <row r="817" s="2" customFormat="1" ht="16.8" customHeight="1">
      <c r="A817" s="42"/>
      <c r="B817" s="48"/>
      <c r="C817" s="326" t="s">
        <v>947</v>
      </c>
      <c r="D817" s="327" t="s">
        <v>948</v>
      </c>
      <c r="E817" s="328" t="s">
        <v>157</v>
      </c>
      <c r="F817" s="329">
        <v>60.380000000000003</v>
      </c>
      <c r="G817" s="42"/>
      <c r="H817" s="48"/>
    </row>
    <row r="818" s="2" customFormat="1" ht="16.8" customHeight="1">
      <c r="A818" s="42"/>
      <c r="B818" s="48"/>
      <c r="C818" s="330" t="s">
        <v>18</v>
      </c>
      <c r="D818" s="330" t="s">
        <v>4711</v>
      </c>
      <c r="E818" s="21" t="s">
        <v>18</v>
      </c>
      <c r="F818" s="331">
        <v>0</v>
      </c>
      <c r="G818" s="42"/>
      <c r="H818" s="48"/>
    </row>
    <row r="819" s="2" customFormat="1" ht="16.8" customHeight="1">
      <c r="A819" s="42"/>
      <c r="B819" s="48"/>
      <c r="C819" s="330" t="s">
        <v>18</v>
      </c>
      <c r="D819" s="330" t="s">
        <v>4990</v>
      </c>
      <c r="E819" s="21" t="s">
        <v>18</v>
      </c>
      <c r="F819" s="331">
        <v>6.6900000000000004</v>
      </c>
      <c r="G819" s="42"/>
      <c r="H819" s="48"/>
    </row>
    <row r="820" s="2" customFormat="1" ht="16.8" customHeight="1">
      <c r="A820" s="42"/>
      <c r="B820" s="48"/>
      <c r="C820" s="330" t="s">
        <v>18</v>
      </c>
      <c r="D820" s="330" t="s">
        <v>4991</v>
      </c>
      <c r="E820" s="21" t="s">
        <v>18</v>
      </c>
      <c r="F820" s="331">
        <v>0</v>
      </c>
      <c r="G820" s="42"/>
      <c r="H820" s="48"/>
    </row>
    <row r="821" s="2" customFormat="1" ht="16.8" customHeight="1">
      <c r="A821" s="42"/>
      <c r="B821" s="48"/>
      <c r="C821" s="330" t="s">
        <v>18</v>
      </c>
      <c r="D821" s="330" t="s">
        <v>4992</v>
      </c>
      <c r="E821" s="21" t="s">
        <v>18</v>
      </c>
      <c r="F821" s="331">
        <v>26.93</v>
      </c>
      <c r="G821" s="42"/>
      <c r="H821" s="48"/>
    </row>
    <row r="822" s="2" customFormat="1" ht="16.8" customHeight="1">
      <c r="A822" s="42"/>
      <c r="B822" s="48"/>
      <c r="C822" s="330" t="s">
        <v>18</v>
      </c>
      <c r="D822" s="330" t="s">
        <v>4993</v>
      </c>
      <c r="E822" s="21" t="s">
        <v>18</v>
      </c>
      <c r="F822" s="331">
        <v>0</v>
      </c>
      <c r="G822" s="42"/>
      <c r="H822" s="48"/>
    </row>
    <row r="823" s="2" customFormat="1" ht="16.8" customHeight="1">
      <c r="A823" s="42"/>
      <c r="B823" s="48"/>
      <c r="C823" s="330" t="s">
        <v>18</v>
      </c>
      <c r="D823" s="330" t="s">
        <v>4994</v>
      </c>
      <c r="E823" s="21" t="s">
        <v>18</v>
      </c>
      <c r="F823" s="331">
        <v>26.760000000000002</v>
      </c>
      <c r="G823" s="42"/>
      <c r="H823" s="48"/>
    </row>
    <row r="824" s="2" customFormat="1" ht="16.8" customHeight="1">
      <c r="A824" s="42"/>
      <c r="B824" s="48"/>
      <c r="C824" s="330" t="s">
        <v>18</v>
      </c>
      <c r="D824" s="330" t="s">
        <v>244</v>
      </c>
      <c r="E824" s="21" t="s">
        <v>18</v>
      </c>
      <c r="F824" s="331">
        <v>60.380000000000003</v>
      </c>
      <c r="G824" s="42"/>
      <c r="H824" s="48"/>
    </row>
    <row r="825" s="2" customFormat="1" ht="16.8" customHeight="1">
      <c r="A825" s="42"/>
      <c r="B825" s="48"/>
      <c r="C825" s="332" t="s">
        <v>4704</v>
      </c>
      <c r="D825" s="42"/>
      <c r="E825" s="42"/>
      <c r="F825" s="42"/>
      <c r="G825" s="42"/>
      <c r="H825" s="48"/>
    </row>
    <row r="826" s="2" customFormat="1" ht="16.8" customHeight="1">
      <c r="A826" s="42"/>
      <c r="B826" s="48"/>
      <c r="C826" s="330" t="s">
        <v>1638</v>
      </c>
      <c r="D826" s="330" t="s">
        <v>4995</v>
      </c>
      <c r="E826" s="21" t="s">
        <v>317</v>
      </c>
      <c r="F826" s="331">
        <v>60.380000000000003</v>
      </c>
      <c r="G826" s="42"/>
      <c r="H826" s="48"/>
    </row>
    <row r="827" s="2" customFormat="1" ht="16.8" customHeight="1">
      <c r="A827" s="42"/>
      <c r="B827" s="48"/>
      <c r="C827" s="330" t="s">
        <v>1648</v>
      </c>
      <c r="D827" s="330" t="s">
        <v>4996</v>
      </c>
      <c r="E827" s="21" t="s">
        <v>317</v>
      </c>
      <c r="F827" s="331">
        <v>60.380000000000003</v>
      </c>
      <c r="G827" s="42"/>
      <c r="H827" s="48"/>
    </row>
    <row r="828" s="2" customFormat="1" ht="16.8" customHeight="1">
      <c r="A828" s="42"/>
      <c r="B828" s="48"/>
      <c r="C828" s="326" t="s">
        <v>950</v>
      </c>
      <c r="D828" s="327" t="s">
        <v>951</v>
      </c>
      <c r="E828" s="328" t="s">
        <v>129</v>
      </c>
      <c r="F828" s="329">
        <v>235.16999999999999</v>
      </c>
      <c r="G828" s="42"/>
      <c r="H828" s="48"/>
    </row>
    <row r="829" s="2" customFormat="1" ht="16.8" customHeight="1">
      <c r="A829" s="42"/>
      <c r="B829" s="48"/>
      <c r="C829" s="330" t="s">
        <v>18</v>
      </c>
      <c r="D829" s="330" t="s">
        <v>4711</v>
      </c>
      <c r="E829" s="21" t="s">
        <v>18</v>
      </c>
      <c r="F829" s="331">
        <v>0</v>
      </c>
      <c r="G829" s="42"/>
      <c r="H829" s="48"/>
    </row>
    <row r="830" s="2" customFormat="1" ht="16.8" customHeight="1">
      <c r="A830" s="42"/>
      <c r="B830" s="48"/>
      <c r="C830" s="330" t="s">
        <v>18</v>
      </c>
      <c r="D830" s="330" t="s">
        <v>4997</v>
      </c>
      <c r="E830" s="21" t="s">
        <v>18</v>
      </c>
      <c r="F830" s="331">
        <v>9.8699999999999992</v>
      </c>
      <c r="G830" s="42"/>
      <c r="H830" s="48"/>
    </row>
    <row r="831" s="2" customFormat="1" ht="16.8" customHeight="1">
      <c r="A831" s="42"/>
      <c r="B831" s="48"/>
      <c r="C831" s="330" t="s">
        <v>18</v>
      </c>
      <c r="D831" s="330" t="s">
        <v>4713</v>
      </c>
      <c r="E831" s="21" t="s">
        <v>18</v>
      </c>
      <c r="F831" s="331">
        <v>0</v>
      </c>
      <c r="G831" s="42"/>
      <c r="H831" s="48"/>
    </row>
    <row r="832" s="2" customFormat="1" ht="16.8" customHeight="1">
      <c r="A832" s="42"/>
      <c r="B832" s="48"/>
      <c r="C832" s="330" t="s">
        <v>18</v>
      </c>
      <c r="D832" s="330" t="s">
        <v>4998</v>
      </c>
      <c r="E832" s="21" t="s">
        <v>18</v>
      </c>
      <c r="F832" s="331">
        <v>9.1899999999999995</v>
      </c>
      <c r="G832" s="42"/>
      <c r="H832" s="48"/>
    </row>
    <row r="833" s="2" customFormat="1" ht="16.8" customHeight="1">
      <c r="A833" s="42"/>
      <c r="B833" s="48"/>
      <c r="C833" s="330" t="s">
        <v>18</v>
      </c>
      <c r="D833" s="330" t="s">
        <v>476</v>
      </c>
      <c r="E833" s="21" t="s">
        <v>18</v>
      </c>
      <c r="F833" s="331">
        <v>0</v>
      </c>
      <c r="G833" s="42"/>
      <c r="H833" s="48"/>
    </row>
    <row r="834" s="2" customFormat="1" ht="16.8" customHeight="1">
      <c r="A834" s="42"/>
      <c r="B834" s="48"/>
      <c r="C834" s="330" t="s">
        <v>18</v>
      </c>
      <c r="D834" s="330" t="s">
        <v>4999</v>
      </c>
      <c r="E834" s="21" t="s">
        <v>18</v>
      </c>
      <c r="F834" s="331">
        <v>13.4</v>
      </c>
      <c r="G834" s="42"/>
      <c r="H834" s="48"/>
    </row>
    <row r="835" s="2" customFormat="1" ht="16.8" customHeight="1">
      <c r="A835" s="42"/>
      <c r="B835" s="48"/>
      <c r="C835" s="330" t="s">
        <v>18</v>
      </c>
      <c r="D835" s="330" t="s">
        <v>367</v>
      </c>
      <c r="E835" s="21" t="s">
        <v>18</v>
      </c>
      <c r="F835" s="331">
        <v>0</v>
      </c>
      <c r="G835" s="42"/>
      <c r="H835" s="48"/>
    </row>
    <row r="836" s="2" customFormat="1" ht="16.8" customHeight="1">
      <c r="A836" s="42"/>
      <c r="B836" s="48"/>
      <c r="C836" s="330" t="s">
        <v>18</v>
      </c>
      <c r="D836" s="330" t="s">
        <v>5000</v>
      </c>
      <c r="E836" s="21" t="s">
        <v>18</v>
      </c>
      <c r="F836" s="331">
        <v>8.7699999999999996</v>
      </c>
      <c r="G836" s="42"/>
      <c r="H836" s="48"/>
    </row>
    <row r="837" s="2" customFormat="1" ht="16.8" customHeight="1">
      <c r="A837" s="42"/>
      <c r="B837" s="48"/>
      <c r="C837" s="330" t="s">
        <v>18</v>
      </c>
      <c r="D837" s="330" t="s">
        <v>223</v>
      </c>
      <c r="E837" s="21" t="s">
        <v>18</v>
      </c>
      <c r="F837" s="331">
        <v>0</v>
      </c>
      <c r="G837" s="42"/>
      <c r="H837" s="48"/>
    </row>
    <row r="838" s="2" customFormat="1" ht="16.8" customHeight="1">
      <c r="A838" s="42"/>
      <c r="B838" s="48"/>
      <c r="C838" s="330" t="s">
        <v>18</v>
      </c>
      <c r="D838" s="330" t="s">
        <v>985</v>
      </c>
      <c r="E838" s="21" t="s">
        <v>18</v>
      </c>
      <c r="F838" s="331">
        <v>8.4299999999999997</v>
      </c>
      <c r="G838" s="42"/>
      <c r="H838" s="48"/>
    </row>
    <row r="839" s="2" customFormat="1" ht="16.8" customHeight="1">
      <c r="A839" s="42"/>
      <c r="B839" s="48"/>
      <c r="C839" s="330" t="s">
        <v>18</v>
      </c>
      <c r="D839" s="330" t="s">
        <v>780</v>
      </c>
      <c r="E839" s="21" t="s">
        <v>18</v>
      </c>
      <c r="F839" s="331">
        <v>0</v>
      </c>
      <c r="G839" s="42"/>
      <c r="H839" s="48"/>
    </row>
    <row r="840" s="2" customFormat="1" ht="16.8" customHeight="1">
      <c r="A840" s="42"/>
      <c r="B840" s="48"/>
      <c r="C840" s="330" t="s">
        <v>18</v>
      </c>
      <c r="D840" s="330" t="s">
        <v>5001</v>
      </c>
      <c r="E840" s="21" t="s">
        <v>18</v>
      </c>
      <c r="F840" s="331">
        <v>10.300000000000001</v>
      </c>
      <c r="G840" s="42"/>
      <c r="H840" s="48"/>
    </row>
    <row r="841" s="2" customFormat="1" ht="16.8" customHeight="1">
      <c r="A841" s="42"/>
      <c r="B841" s="48"/>
      <c r="C841" s="330" t="s">
        <v>18</v>
      </c>
      <c r="D841" s="330" t="s">
        <v>495</v>
      </c>
      <c r="E841" s="21" t="s">
        <v>18</v>
      </c>
      <c r="F841" s="331">
        <v>0</v>
      </c>
      <c r="G841" s="42"/>
      <c r="H841" s="48"/>
    </row>
    <row r="842" s="2" customFormat="1" ht="16.8" customHeight="1">
      <c r="A842" s="42"/>
      <c r="B842" s="48"/>
      <c r="C842" s="330" t="s">
        <v>18</v>
      </c>
      <c r="D842" s="330" t="s">
        <v>5002</v>
      </c>
      <c r="E842" s="21" t="s">
        <v>18</v>
      </c>
      <c r="F842" s="331">
        <v>3.5299999999999998</v>
      </c>
      <c r="G842" s="42"/>
      <c r="H842" s="48"/>
    </row>
    <row r="843" s="2" customFormat="1" ht="16.8" customHeight="1">
      <c r="A843" s="42"/>
      <c r="B843" s="48"/>
      <c r="C843" s="330" t="s">
        <v>18</v>
      </c>
      <c r="D843" s="330" t="s">
        <v>232</v>
      </c>
      <c r="E843" s="21" t="s">
        <v>18</v>
      </c>
      <c r="F843" s="331">
        <v>0</v>
      </c>
      <c r="G843" s="42"/>
      <c r="H843" s="48"/>
    </row>
    <row r="844" s="2" customFormat="1" ht="16.8" customHeight="1">
      <c r="A844" s="42"/>
      <c r="B844" s="48"/>
      <c r="C844" s="330" t="s">
        <v>18</v>
      </c>
      <c r="D844" s="330" t="s">
        <v>5003</v>
      </c>
      <c r="E844" s="21" t="s">
        <v>18</v>
      </c>
      <c r="F844" s="331">
        <v>14.44</v>
      </c>
      <c r="G844" s="42"/>
      <c r="H844" s="48"/>
    </row>
    <row r="845" s="2" customFormat="1" ht="16.8" customHeight="1">
      <c r="A845" s="42"/>
      <c r="B845" s="48"/>
      <c r="C845" s="330" t="s">
        <v>18</v>
      </c>
      <c r="D845" s="330" t="s">
        <v>1216</v>
      </c>
      <c r="E845" s="21" t="s">
        <v>18</v>
      </c>
      <c r="F845" s="331">
        <v>0</v>
      </c>
      <c r="G845" s="42"/>
      <c r="H845" s="48"/>
    </row>
    <row r="846" s="2" customFormat="1" ht="16.8" customHeight="1">
      <c r="A846" s="42"/>
      <c r="B846" s="48"/>
      <c r="C846" s="330" t="s">
        <v>18</v>
      </c>
      <c r="D846" s="330" t="s">
        <v>5004</v>
      </c>
      <c r="E846" s="21" t="s">
        <v>18</v>
      </c>
      <c r="F846" s="331">
        <v>25.350000000000001</v>
      </c>
      <c r="G846" s="42"/>
      <c r="H846" s="48"/>
    </row>
    <row r="847" s="2" customFormat="1" ht="16.8" customHeight="1">
      <c r="A847" s="42"/>
      <c r="B847" s="48"/>
      <c r="C847" s="330" t="s">
        <v>18</v>
      </c>
      <c r="D847" s="330" t="s">
        <v>5005</v>
      </c>
      <c r="E847" s="21" t="s">
        <v>18</v>
      </c>
      <c r="F847" s="331">
        <v>0</v>
      </c>
      <c r="G847" s="42"/>
      <c r="H847" s="48"/>
    </row>
    <row r="848" s="2" customFormat="1" ht="16.8" customHeight="1">
      <c r="A848" s="42"/>
      <c r="B848" s="48"/>
      <c r="C848" s="330" t="s">
        <v>18</v>
      </c>
      <c r="D848" s="330" t="s">
        <v>5006</v>
      </c>
      <c r="E848" s="21" t="s">
        <v>18</v>
      </c>
      <c r="F848" s="331">
        <v>7.6399999999999997</v>
      </c>
      <c r="G848" s="42"/>
      <c r="H848" s="48"/>
    </row>
    <row r="849" s="2" customFormat="1" ht="16.8" customHeight="1">
      <c r="A849" s="42"/>
      <c r="B849" s="48"/>
      <c r="C849" s="330" t="s">
        <v>18</v>
      </c>
      <c r="D849" s="330" t="s">
        <v>4983</v>
      </c>
      <c r="E849" s="21" t="s">
        <v>18</v>
      </c>
      <c r="F849" s="331">
        <v>0</v>
      </c>
      <c r="G849" s="42"/>
      <c r="H849" s="48"/>
    </row>
    <row r="850" s="2" customFormat="1" ht="16.8" customHeight="1">
      <c r="A850" s="42"/>
      <c r="B850" s="48"/>
      <c r="C850" s="330" t="s">
        <v>18</v>
      </c>
      <c r="D850" s="330" t="s">
        <v>5007</v>
      </c>
      <c r="E850" s="21" t="s">
        <v>18</v>
      </c>
      <c r="F850" s="331">
        <v>11.960000000000001</v>
      </c>
      <c r="G850" s="42"/>
      <c r="H850" s="48"/>
    </row>
    <row r="851" s="2" customFormat="1" ht="16.8" customHeight="1">
      <c r="A851" s="42"/>
      <c r="B851" s="48"/>
      <c r="C851" s="330" t="s">
        <v>18</v>
      </c>
      <c r="D851" s="330" t="s">
        <v>5008</v>
      </c>
      <c r="E851" s="21" t="s">
        <v>18</v>
      </c>
      <c r="F851" s="331">
        <v>0</v>
      </c>
      <c r="G851" s="42"/>
      <c r="H851" s="48"/>
    </row>
    <row r="852" s="2" customFormat="1" ht="16.8" customHeight="1">
      <c r="A852" s="42"/>
      <c r="B852" s="48"/>
      <c r="C852" s="330" t="s">
        <v>18</v>
      </c>
      <c r="D852" s="330" t="s">
        <v>5009</v>
      </c>
      <c r="E852" s="21" t="s">
        <v>18</v>
      </c>
      <c r="F852" s="331">
        <v>5.9100000000000001</v>
      </c>
      <c r="G852" s="42"/>
      <c r="H852" s="48"/>
    </row>
    <row r="853" s="2" customFormat="1" ht="16.8" customHeight="1">
      <c r="A853" s="42"/>
      <c r="B853" s="48"/>
      <c r="C853" s="330" t="s">
        <v>18</v>
      </c>
      <c r="D853" s="330" t="s">
        <v>5010</v>
      </c>
      <c r="E853" s="21" t="s">
        <v>18</v>
      </c>
      <c r="F853" s="331">
        <v>0</v>
      </c>
      <c r="G853" s="42"/>
      <c r="H853" s="48"/>
    </row>
    <row r="854" s="2" customFormat="1" ht="16.8" customHeight="1">
      <c r="A854" s="42"/>
      <c r="B854" s="48"/>
      <c r="C854" s="330" t="s">
        <v>18</v>
      </c>
      <c r="D854" s="330" t="s">
        <v>5011</v>
      </c>
      <c r="E854" s="21" t="s">
        <v>18</v>
      </c>
      <c r="F854" s="331">
        <v>6.9699999999999998</v>
      </c>
      <c r="G854" s="42"/>
      <c r="H854" s="48"/>
    </row>
    <row r="855" s="2" customFormat="1" ht="16.8" customHeight="1">
      <c r="A855" s="42"/>
      <c r="B855" s="48"/>
      <c r="C855" s="330" t="s">
        <v>18</v>
      </c>
      <c r="D855" s="330" t="s">
        <v>5012</v>
      </c>
      <c r="E855" s="21" t="s">
        <v>18</v>
      </c>
      <c r="F855" s="331">
        <v>0</v>
      </c>
      <c r="G855" s="42"/>
      <c r="H855" s="48"/>
    </row>
    <row r="856" s="2" customFormat="1" ht="16.8" customHeight="1">
      <c r="A856" s="42"/>
      <c r="B856" s="48"/>
      <c r="C856" s="330" t="s">
        <v>18</v>
      </c>
      <c r="D856" s="330" t="s">
        <v>5013</v>
      </c>
      <c r="E856" s="21" t="s">
        <v>18</v>
      </c>
      <c r="F856" s="331">
        <v>11.67</v>
      </c>
      <c r="G856" s="42"/>
      <c r="H856" s="48"/>
    </row>
    <row r="857" s="2" customFormat="1" ht="16.8" customHeight="1">
      <c r="A857" s="42"/>
      <c r="B857" s="48"/>
      <c r="C857" s="330" t="s">
        <v>18</v>
      </c>
      <c r="D857" s="330" t="s">
        <v>1119</v>
      </c>
      <c r="E857" s="21" t="s">
        <v>18</v>
      </c>
      <c r="F857" s="331">
        <v>0</v>
      </c>
      <c r="G857" s="42"/>
      <c r="H857" s="48"/>
    </row>
    <row r="858" s="2" customFormat="1" ht="16.8" customHeight="1">
      <c r="A858" s="42"/>
      <c r="B858" s="48"/>
      <c r="C858" s="330" t="s">
        <v>18</v>
      </c>
      <c r="D858" s="330" t="s">
        <v>5014</v>
      </c>
      <c r="E858" s="21" t="s">
        <v>18</v>
      </c>
      <c r="F858" s="331">
        <v>11.85</v>
      </c>
      <c r="G858" s="42"/>
      <c r="H858" s="48"/>
    </row>
    <row r="859" s="2" customFormat="1" ht="16.8" customHeight="1">
      <c r="A859" s="42"/>
      <c r="B859" s="48"/>
      <c r="C859" s="330" t="s">
        <v>18</v>
      </c>
      <c r="D859" s="330" t="s">
        <v>1496</v>
      </c>
      <c r="E859" s="21" t="s">
        <v>18</v>
      </c>
      <c r="F859" s="331">
        <v>0</v>
      </c>
      <c r="G859" s="42"/>
      <c r="H859" s="48"/>
    </row>
    <row r="860" s="2" customFormat="1" ht="16.8" customHeight="1">
      <c r="A860" s="42"/>
      <c r="B860" s="48"/>
      <c r="C860" s="330" t="s">
        <v>18</v>
      </c>
      <c r="D860" s="330" t="s">
        <v>5015</v>
      </c>
      <c r="E860" s="21" t="s">
        <v>18</v>
      </c>
      <c r="F860" s="331">
        <v>47.649999999999999</v>
      </c>
      <c r="G860" s="42"/>
      <c r="H860" s="48"/>
    </row>
    <row r="861" s="2" customFormat="1" ht="16.8" customHeight="1">
      <c r="A861" s="42"/>
      <c r="B861" s="48"/>
      <c r="C861" s="330" t="s">
        <v>18</v>
      </c>
      <c r="D861" s="330" t="s">
        <v>236</v>
      </c>
      <c r="E861" s="21" t="s">
        <v>18</v>
      </c>
      <c r="F861" s="331">
        <v>0</v>
      </c>
      <c r="G861" s="42"/>
      <c r="H861" s="48"/>
    </row>
    <row r="862" s="2" customFormat="1" ht="16.8" customHeight="1">
      <c r="A862" s="42"/>
      <c r="B862" s="48"/>
      <c r="C862" s="330" t="s">
        <v>18</v>
      </c>
      <c r="D862" s="330" t="s">
        <v>4730</v>
      </c>
      <c r="E862" s="21" t="s">
        <v>18</v>
      </c>
      <c r="F862" s="331">
        <v>28.239999999999998</v>
      </c>
      <c r="G862" s="42"/>
      <c r="H862" s="48"/>
    </row>
    <row r="863" s="2" customFormat="1" ht="16.8" customHeight="1">
      <c r="A863" s="42"/>
      <c r="B863" s="48"/>
      <c r="C863" s="330" t="s">
        <v>18</v>
      </c>
      <c r="D863" s="330" t="s">
        <v>18</v>
      </c>
      <c r="E863" s="21" t="s">
        <v>18</v>
      </c>
      <c r="F863" s="331">
        <v>0</v>
      </c>
      <c r="G863" s="42"/>
      <c r="H863" s="48"/>
    </row>
    <row r="864" s="2" customFormat="1" ht="16.8" customHeight="1">
      <c r="A864" s="42"/>
      <c r="B864" s="48"/>
      <c r="C864" s="330" t="s">
        <v>18</v>
      </c>
      <c r="D864" s="330" t="s">
        <v>244</v>
      </c>
      <c r="E864" s="21" t="s">
        <v>18</v>
      </c>
      <c r="F864" s="331">
        <v>235.16999999999999</v>
      </c>
      <c r="G864" s="42"/>
      <c r="H864" s="48"/>
    </row>
    <row r="865" s="2" customFormat="1" ht="16.8" customHeight="1">
      <c r="A865" s="42"/>
      <c r="B865" s="48"/>
      <c r="C865" s="332" t="s">
        <v>4704</v>
      </c>
      <c r="D865" s="42"/>
      <c r="E865" s="42"/>
      <c r="F865" s="42"/>
      <c r="G865" s="42"/>
      <c r="H865" s="48"/>
    </row>
    <row r="866" s="2" customFormat="1" ht="16.8" customHeight="1">
      <c r="A866" s="42"/>
      <c r="B866" s="48"/>
      <c r="C866" s="330" t="s">
        <v>1246</v>
      </c>
      <c r="D866" s="330" t="s">
        <v>4943</v>
      </c>
      <c r="E866" s="21" t="s">
        <v>129</v>
      </c>
      <c r="F866" s="331">
        <v>460.85000000000002</v>
      </c>
      <c r="G866" s="42"/>
      <c r="H866" s="48"/>
    </row>
    <row r="867" s="2" customFormat="1" ht="16.8" customHeight="1">
      <c r="A867" s="42"/>
      <c r="B867" s="48"/>
      <c r="C867" s="330" t="s">
        <v>1256</v>
      </c>
      <c r="D867" s="330" t="s">
        <v>4944</v>
      </c>
      <c r="E867" s="21" t="s">
        <v>129</v>
      </c>
      <c r="F867" s="331">
        <v>921.70000000000005</v>
      </c>
      <c r="G867" s="42"/>
      <c r="H867" s="48"/>
    </row>
    <row r="868" s="2" customFormat="1" ht="16.8" customHeight="1">
      <c r="A868" s="42"/>
      <c r="B868" s="48"/>
      <c r="C868" s="330" t="s">
        <v>2074</v>
      </c>
      <c r="D868" s="330" t="s">
        <v>5016</v>
      </c>
      <c r="E868" s="21" t="s">
        <v>129</v>
      </c>
      <c r="F868" s="331">
        <v>235.16999999999999</v>
      </c>
      <c r="G868" s="42"/>
      <c r="H868" s="48"/>
    </row>
    <row r="869" s="2" customFormat="1" ht="16.8" customHeight="1">
      <c r="A869" s="42"/>
      <c r="B869" s="48"/>
      <c r="C869" s="330" t="s">
        <v>2079</v>
      </c>
      <c r="D869" s="330" t="s">
        <v>5017</v>
      </c>
      <c r="E869" s="21" t="s">
        <v>129</v>
      </c>
      <c r="F869" s="331">
        <v>235.16999999999999</v>
      </c>
      <c r="G869" s="42"/>
      <c r="H869" s="48"/>
    </row>
    <row r="870" s="2" customFormat="1" ht="16.8" customHeight="1">
      <c r="A870" s="42"/>
      <c r="B870" s="48"/>
      <c r="C870" s="330" t="s">
        <v>2084</v>
      </c>
      <c r="D870" s="330" t="s">
        <v>5018</v>
      </c>
      <c r="E870" s="21" t="s">
        <v>129</v>
      </c>
      <c r="F870" s="331">
        <v>235.16999999999999</v>
      </c>
      <c r="G870" s="42"/>
      <c r="H870" s="48"/>
    </row>
    <row r="871" s="2" customFormat="1" ht="16.8" customHeight="1">
      <c r="A871" s="42"/>
      <c r="B871" s="48"/>
      <c r="C871" s="330" t="s">
        <v>2089</v>
      </c>
      <c r="D871" s="330" t="s">
        <v>5019</v>
      </c>
      <c r="E871" s="21" t="s">
        <v>129</v>
      </c>
      <c r="F871" s="331">
        <v>235.16999999999999</v>
      </c>
      <c r="G871" s="42"/>
      <c r="H871" s="48"/>
    </row>
    <row r="872" s="2" customFormat="1" ht="16.8" customHeight="1">
      <c r="A872" s="42"/>
      <c r="B872" s="48"/>
      <c r="C872" s="330" t="s">
        <v>2094</v>
      </c>
      <c r="D872" s="330" t="s">
        <v>5020</v>
      </c>
      <c r="E872" s="21" t="s">
        <v>129</v>
      </c>
      <c r="F872" s="331">
        <v>235.16999999999999</v>
      </c>
      <c r="G872" s="42"/>
      <c r="H872" s="48"/>
    </row>
    <row r="873" s="2" customFormat="1" ht="16.8" customHeight="1">
      <c r="A873" s="42"/>
      <c r="B873" s="48"/>
      <c r="C873" s="330" t="s">
        <v>2341</v>
      </c>
      <c r="D873" s="330" t="s">
        <v>4948</v>
      </c>
      <c r="E873" s="21" t="s">
        <v>129</v>
      </c>
      <c r="F873" s="331">
        <v>460.85000000000002</v>
      </c>
      <c r="G873" s="42"/>
      <c r="H873" s="48"/>
    </row>
    <row r="874" s="2" customFormat="1" ht="16.8" customHeight="1">
      <c r="A874" s="42"/>
      <c r="B874" s="48"/>
      <c r="C874" s="330" t="s">
        <v>249</v>
      </c>
      <c r="D874" s="330" t="s">
        <v>4732</v>
      </c>
      <c r="E874" s="21" t="s">
        <v>129</v>
      </c>
      <c r="F874" s="331">
        <v>462.35000000000002</v>
      </c>
      <c r="G874" s="42"/>
      <c r="H874" s="48"/>
    </row>
    <row r="875" s="2" customFormat="1" ht="16.8" customHeight="1">
      <c r="A875" s="42"/>
      <c r="B875" s="48"/>
      <c r="C875" s="330" t="s">
        <v>1456</v>
      </c>
      <c r="D875" s="330" t="s">
        <v>4949</v>
      </c>
      <c r="E875" s="21" t="s">
        <v>129</v>
      </c>
      <c r="F875" s="331">
        <v>921.70000000000005</v>
      </c>
      <c r="G875" s="42"/>
      <c r="H875" s="48"/>
    </row>
    <row r="876" s="2" customFormat="1" ht="16.8" customHeight="1">
      <c r="A876" s="42"/>
      <c r="B876" s="48"/>
      <c r="C876" s="330" t="s">
        <v>2362</v>
      </c>
      <c r="D876" s="330" t="s">
        <v>2363</v>
      </c>
      <c r="E876" s="21" t="s">
        <v>129</v>
      </c>
      <c r="F876" s="331">
        <v>706.98000000000002</v>
      </c>
      <c r="G876" s="42"/>
      <c r="H876" s="48"/>
    </row>
    <row r="877" s="2" customFormat="1" ht="16.8" customHeight="1">
      <c r="A877" s="42"/>
      <c r="B877" s="48"/>
      <c r="C877" s="330" t="s">
        <v>2099</v>
      </c>
      <c r="D877" s="330" t="s">
        <v>2100</v>
      </c>
      <c r="E877" s="21" t="s">
        <v>129</v>
      </c>
      <c r="F877" s="331">
        <v>253.05000000000001</v>
      </c>
      <c r="G877" s="42"/>
      <c r="H877" s="48"/>
    </row>
    <row r="878" s="2" customFormat="1" ht="16.8" customHeight="1">
      <c r="A878" s="42"/>
      <c r="B878" s="48"/>
      <c r="C878" s="326" t="s">
        <v>953</v>
      </c>
      <c r="D878" s="327" t="s">
        <v>954</v>
      </c>
      <c r="E878" s="328" t="s">
        <v>157</v>
      </c>
      <c r="F878" s="329">
        <v>266.22000000000003</v>
      </c>
      <c r="G878" s="42"/>
      <c r="H878" s="48"/>
    </row>
    <row r="879" s="2" customFormat="1" ht="16.8" customHeight="1">
      <c r="A879" s="42"/>
      <c r="B879" s="48"/>
      <c r="C879" s="330" t="s">
        <v>18</v>
      </c>
      <c r="D879" s="330" t="s">
        <v>4711</v>
      </c>
      <c r="E879" s="21" t="s">
        <v>18</v>
      </c>
      <c r="F879" s="331">
        <v>0</v>
      </c>
      <c r="G879" s="42"/>
      <c r="H879" s="48"/>
    </row>
    <row r="880" s="2" customFormat="1" ht="16.8" customHeight="1">
      <c r="A880" s="42"/>
      <c r="B880" s="48"/>
      <c r="C880" s="330" t="s">
        <v>18</v>
      </c>
      <c r="D880" s="330" t="s">
        <v>4922</v>
      </c>
      <c r="E880" s="21" t="s">
        <v>18</v>
      </c>
      <c r="F880" s="331">
        <v>12.779999999999999</v>
      </c>
      <c r="G880" s="42"/>
      <c r="H880" s="48"/>
    </row>
    <row r="881" s="2" customFormat="1" ht="16.8" customHeight="1">
      <c r="A881" s="42"/>
      <c r="B881" s="48"/>
      <c r="C881" s="330" t="s">
        <v>18</v>
      </c>
      <c r="D881" s="330" t="s">
        <v>4713</v>
      </c>
      <c r="E881" s="21" t="s">
        <v>18</v>
      </c>
      <c r="F881" s="331">
        <v>0</v>
      </c>
      <c r="G881" s="42"/>
      <c r="H881" s="48"/>
    </row>
    <row r="882" s="2" customFormat="1" ht="16.8" customHeight="1">
      <c r="A882" s="42"/>
      <c r="B882" s="48"/>
      <c r="C882" s="330" t="s">
        <v>18</v>
      </c>
      <c r="D882" s="330" t="s">
        <v>5021</v>
      </c>
      <c r="E882" s="21" t="s">
        <v>18</v>
      </c>
      <c r="F882" s="331">
        <v>11.859999999999999</v>
      </c>
      <c r="G882" s="42"/>
      <c r="H882" s="48"/>
    </row>
    <row r="883" s="2" customFormat="1" ht="16.8" customHeight="1">
      <c r="A883" s="42"/>
      <c r="B883" s="48"/>
      <c r="C883" s="330" t="s">
        <v>18</v>
      </c>
      <c r="D883" s="330" t="s">
        <v>476</v>
      </c>
      <c r="E883" s="21" t="s">
        <v>18</v>
      </c>
      <c r="F883" s="331">
        <v>0</v>
      </c>
      <c r="G883" s="42"/>
      <c r="H883" s="48"/>
    </row>
    <row r="884" s="2" customFormat="1" ht="16.8" customHeight="1">
      <c r="A884" s="42"/>
      <c r="B884" s="48"/>
      <c r="C884" s="330" t="s">
        <v>18</v>
      </c>
      <c r="D884" s="330" t="s">
        <v>5022</v>
      </c>
      <c r="E884" s="21" t="s">
        <v>18</v>
      </c>
      <c r="F884" s="331">
        <v>15.08</v>
      </c>
      <c r="G884" s="42"/>
      <c r="H884" s="48"/>
    </row>
    <row r="885" s="2" customFormat="1" ht="16.8" customHeight="1">
      <c r="A885" s="42"/>
      <c r="B885" s="48"/>
      <c r="C885" s="330" t="s">
        <v>18</v>
      </c>
      <c r="D885" s="330" t="s">
        <v>367</v>
      </c>
      <c r="E885" s="21" t="s">
        <v>18</v>
      </c>
      <c r="F885" s="331">
        <v>0</v>
      </c>
      <c r="G885" s="42"/>
      <c r="H885" s="48"/>
    </row>
    <row r="886" s="2" customFormat="1" ht="16.8" customHeight="1">
      <c r="A886" s="42"/>
      <c r="B886" s="48"/>
      <c r="C886" s="330" t="s">
        <v>18</v>
      </c>
      <c r="D886" s="330" t="s">
        <v>5023</v>
      </c>
      <c r="E886" s="21" t="s">
        <v>18</v>
      </c>
      <c r="F886" s="331">
        <v>11.640000000000001</v>
      </c>
      <c r="G886" s="42"/>
      <c r="H886" s="48"/>
    </row>
    <row r="887" s="2" customFormat="1" ht="16.8" customHeight="1">
      <c r="A887" s="42"/>
      <c r="B887" s="48"/>
      <c r="C887" s="330" t="s">
        <v>18</v>
      </c>
      <c r="D887" s="330" t="s">
        <v>223</v>
      </c>
      <c r="E887" s="21" t="s">
        <v>18</v>
      </c>
      <c r="F887" s="331">
        <v>0</v>
      </c>
      <c r="G887" s="42"/>
      <c r="H887" s="48"/>
    </row>
    <row r="888" s="2" customFormat="1" ht="16.8" customHeight="1">
      <c r="A888" s="42"/>
      <c r="B888" s="48"/>
      <c r="C888" s="330" t="s">
        <v>18</v>
      </c>
      <c r="D888" s="330" t="s">
        <v>4926</v>
      </c>
      <c r="E888" s="21" t="s">
        <v>18</v>
      </c>
      <c r="F888" s="331">
        <v>12.1</v>
      </c>
      <c r="G888" s="42"/>
      <c r="H888" s="48"/>
    </row>
    <row r="889" s="2" customFormat="1" ht="16.8" customHeight="1">
      <c r="A889" s="42"/>
      <c r="B889" s="48"/>
      <c r="C889" s="330" t="s">
        <v>18</v>
      </c>
      <c r="D889" s="330" t="s">
        <v>780</v>
      </c>
      <c r="E889" s="21" t="s">
        <v>18</v>
      </c>
      <c r="F889" s="331">
        <v>0</v>
      </c>
      <c r="G889" s="42"/>
      <c r="H889" s="48"/>
    </row>
    <row r="890" s="2" customFormat="1" ht="16.8" customHeight="1">
      <c r="A890" s="42"/>
      <c r="B890" s="48"/>
      <c r="C890" s="330" t="s">
        <v>18</v>
      </c>
      <c r="D890" s="330" t="s">
        <v>4927</v>
      </c>
      <c r="E890" s="21" t="s">
        <v>18</v>
      </c>
      <c r="F890" s="331">
        <v>16.300000000000001</v>
      </c>
      <c r="G890" s="42"/>
      <c r="H890" s="48"/>
    </row>
    <row r="891" s="2" customFormat="1" ht="16.8" customHeight="1">
      <c r="A891" s="42"/>
      <c r="B891" s="48"/>
      <c r="C891" s="330" t="s">
        <v>18</v>
      </c>
      <c r="D891" s="330" t="s">
        <v>495</v>
      </c>
      <c r="E891" s="21" t="s">
        <v>18</v>
      </c>
      <c r="F891" s="331">
        <v>0</v>
      </c>
      <c r="G891" s="42"/>
      <c r="H891" s="48"/>
    </row>
    <row r="892" s="2" customFormat="1" ht="16.8" customHeight="1">
      <c r="A892" s="42"/>
      <c r="B892" s="48"/>
      <c r="C892" s="330" t="s">
        <v>18</v>
      </c>
      <c r="D892" s="330" t="s">
        <v>4929</v>
      </c>
      <c r="E892" s="21" t="s">
        <v>18</v>
      </c>
      <c r="F892" s="331">
        <v>7.6600000000000001</v>
      </c>
      <c r="G892" s="42"/>
      <c r="H892" s="48"/>
    </row>
    <row r="893" s="2" customFormat="1" ht="16.8" customHeight="1">
      <c r="A893" s="42"/>
      <c r="B893" s="48"/>
      <c r="C893" s="330" t="s">
        <v>18</v>
      </c>
      <c r="D893" s="330" t="s">
        <v>232</v>
      </c>
      <c r="E893" s="21" t="s">
        <v>18</v>
      </c>
      <c r="F893" s="331">
        <v>0</v>
      </c>
      <c r="G893" s="42"/>
      <c r="H893" s="48"/>
    </row>
    <row r="894" s="2" customFormat="1" ht="16.8" customHeight="1">
      <c r="A894" s="42"/>
      <c r="B894" s="48"/>
      <c r="C894" s="330" t="s">
        <v>18</v>
      </c>
      <c r="D894" s="330" t="s">
        <v>5024</v>
      </c>
      <c r="E894" s="21" t="s">
        <v>18</v>
      </c>
      <c r="F894" s="331">
        <v>15.66</v>
      </c>
      <c r="G894" s="42"/>
      <c r="H894" s="48"/>
    </row>
    <row r="895" s="2" customFormat="1" ht="16.8" customHeight="1">
      <c r="A895" s="42"/>
      <c r="B895" s="48"/>
      <c r="C895" s="330" t="s">
        <v>18</v>
      </c>
      <c r="D895" s="330" t="s">
        <v>1216</v>
      </c>
      <c r="E895" s="21" t="s">
        <v>18</v>
      </c>
      <c r="F895" s="331">
        <v>0</v>
      </c>
      <c r="G895" s="42"/>
      <c r="H895" s="48"/>
    </row>
    <row r="896" s="2" customFormat="1" ht="16.8" customHeight="1">
      <c r="A896" s="42"/>
      <c r="B896" s="48"/>
      <c r="C896" s="330" t="s">
        <v>18</v>
      </c>
      <c r="D896" s="330" t="s">
        <v>4931</v>
      </c>
      <c r="E896" s="21" t="s">
        <v>18</v>
      </c>
      <c r="F896" s="331">
        <v>35.780000000000001</v>
      </c>
      <c r="G896" s="42"/>
      <c r="H896" s="48"/>
    </row>
    <row r="897" s="2" customFormat="1" ht="16.8" customHeight="1">
      <c r="A897" s="42"/>
      <c r="B897" s="48"/>
      <c r="C897" s="330" t="s">
        <v>18</v>
      </c>
      <c r="D897" s="330" t="s">
        <v>5005</v>
      </c>
      <c r="E897" s="21" t="s">
        <v>18</v>
      </c>
      <c r="F897" s="331">
        <v>0</v>
      </c>
      <c r="G897" s="42"/>
      <c r="H897" s="48"/>
    </row>
    <row r="898" s="2" customFormat="1" ht="16.8" customHeight="1">
      <c r="A898" s="42"/>
      <c r="B898" s="48"/>
      <c r="C898" s="330" t="s">
        <v>18</v>
      </c>
      <c r="D898" s="330" t="s">
        <v>5025</v>
      </c>
      <c r="E898" s="21" t="s">
        <v>18</v>
      </c>
      <c r="F898" s="331">
        <v>9.3800000000000008</v>
      </c>
      <c r="G898" s="42"/>
      <c r="H898" s="48"/>
    </row>
    <row r="899" s="2" customFormat="1" ht="16.8" customHeight="1">
      <c r="A899" s="42"/>
      <c r="B899" s="48"/>
      <c r="C899" s="330" t="s">
        <v>18</v>
      </c>
      <c r="D899" s="330" t="s">
        <v>4983</v>
      </c>
      <c r="E899" s="21" t="s">
        <v>18</v>
      </c>
      <c r="F899" s="331">
        <v>0</v>
      </c>
      <c r="G899" s="42"/>
      <c r="H899" s="48"/>
    </row>
    <row r="900" s="2" customFormat="1" ht="16.8" customHeight="1">
      <c r="A900" s="42"/>
      <c r="B900" s="48"/>
      <c r="C900" s="330" t="s">
        <v>18</v>
      </c>
      <c r="D900" s="330" t="s">
        <v>5026</v>
      </c>
      <c r="E900" s="21" t="s">
        <v>18</v>
      </c>
      <c r="F900" s="331">
        <v>13.84</v>
      </c>
      <c r="G900" s="42"/>
      <c r="H900" s="48"/>
    </row>
    <row r="901" s="2" customFormat="1" ht="16.8" customHeight="1">
      <c r="A901" s="42"/>
      <c r="B901" s="48"/>
      <c r="C901" s="330" t="s">
        <v>18</v>
      </c>
      <c r="D901" s="330" t="s">
        <v>5008</v>
      </c>
      <c r="E901" s="21" t="s">
        <v>18</v>
      </c>
      <c r="F901" s="331">
        <v>0</v>
      </c>
      <c r="G901" s="42"/>
      <c r="H901" s="48"/>
    </row>
    <row r="902" s="2" customFormat="1" ht="16.8" customHeight="1">
      <c r="A902" s="42"/>
      <c r="B902" s="48"/>
      <c r="C902" s="330" t="s">
        <v>18</v>
      </c>
      <c r="D902" s="330" t="s">
        <v>5027</v>
      </c>
      <c r="E902" s="21" t="s">
        <v>18</v>
      </c>
      <c r="F902" s="331">
        <v>8.9800000000000004</v>
      </c>
      <c r="G902" s="42"/>
      <c r="H902" s="48"/>
    </row>
    <row r="903" s="2" customFormat="1" ht="16.8" customHeight="1">
      <c r="A903" s="42"/>
      <c r="B903" s="48"/>
      <c r="C903" s="330" t="s">
        <v>18</v>
      </c>
      <c r="D903" s="330" t="s">
        <v>5010</v>
      </c>
      <c r="E903" s="21" t="s">
        <v>18</v>
      </c>
      <c r="F903" s="331">
        <v>0</v>
      </c>
      <c r="G903" s="42"/>
      <c r="H903" s="48"/>
    </row>
    <row r="904" s="2" customFormat="1" ht="16.8" customHeight="1">
      <c r="A904" s="42"/>
      <c r="B904" s="48"/>
      <c r="C904" s="330" t="s">
        <v>18</v>
      </c>
      <c r="D904" s="330" t="s">
        <v>4935</v>
      </c>
      <c r="E904" s="21" t="s">
        <v>18</v>
      </c>
      <c r="F904" s="331">
        <v>11.02</v>
      </c>
      <c r="G904" s="42"/>
      <c r="H904" s="48"/>
    </row>
    <row r="905" s="2" customFormat="1" ht="16.8" customHeight="1">
      <c r="A905" s="42"/>
      <c r="B905" s="48"/>
      <c r="C905" s="330" t="s">
        <v>18</v>
      </c>
      <c r="D905" s="330" t="s">
        <v>5012</v>
      </c>
      <c r="E905" s="21" t="s">
        <v>18</v>
      </c>
      <c r="F905" s="331">
        <v>0</v>
      </c>
      <c r="G905" s="42"/>
      <c r="H905" s="48"/>
    </row>
    <row r="906" s="2" customFormat="1" ht="16.8" customHeight="1">
      <c r="A906" s="42"/>
      <c r="B906" s="48"/>
      <c r="C906" s="330" t="s">
        <v>18</v>
      </c>
      <c r="D906" s="330" t="s">
        <v>4936</v>
      </c>
      <c r="E906" s="21" t="s">
        <v>18</v>
      </c>
      <c r="F906" s="331">
        <v>13.68</v>
      </c>
      <c r="G906" s="42"/>
      <c r="H906" s="48"/>
    </row>
    <row r="907" s="2" customFormat="1" ht="16.8" customHeight="1">
      <c r="A907" s="42"/>
      <c r="B907" s="48"/>
      <c r="C907" s="330" t="s">
        <v>18</v>
      </c>
      <c r="D907" s="330" t="s">
        <v>1119</v>
      </c>
      <c r="E907" s="21" t="s">
        <v>18</v>
      </c>
      <c r="F907" s="331">
        <v>0</v>
      </c>
      <c r="G907" s="42"/>
      <c r="H907" s="48"/>
    </row>
    <row r="908" s="2" customFormat="1" ht="16.8" customHeight="1">
      <c r="A908" s="42"/>
      <c r="B908" s="48"/>
      <c r="C908" s="330" t="s">
        <v>18</v>
      </c>
      <c r="D908" s="330" t="s">
        <v>4937</v>
      </c>
      <c r="E908" s="21" t="s">
        <v>18</v>
      </c>
      <c r="F908" s="331">
        <v>13.779999999999999</v>
      </c>
      <c r="G908" s="42"/>
      <c r="H908" s="48"/>
    </row>
    <row r="909" s="2" customFormat="1" ht="16.8" customHeight="1">
      <c r="A909" s="42"/>
      <c r="B909" s="48"/>
      <c r="C909" s="330" t="s">
        <v>18</v>
      </c>
      <c r="D909" s="330" t="s">
        <v>1496</v>
      </c>
      <c r="E909" s="21" t="s">
        <v>18</v>
      </c>
      <c r="F909" s="331">
        <v>0</v>
      </c>
      <c r="G909" s="42"/>
      <c r="H909" s="48"/>
    </row>
    <row r="910" s="2" customFormat="1" ht="16.8" customHeight="1">
      <c r="A910" s="42"/>
      <c r="B910" s="48"/>
      <c r="C910" s="330" t="s">
        <v>18</v>
      </c>
      <c r="D910" s="330" t="s">
        <v>5028</v>
      </c>
      <c r="E910" s="21" t="s">
        <v>18</v>
      </c>
      <c r="F910" s="331">
        <v>33.939999999999998</v>
      </c>
      <c r="G910" s="42"/>
      <c r="H910" s="48"/>
    </row>
    <row r="911" s="2" customFormat="1" ht="16.8" customHeight="1">
      <c r="A911" s="42"/>
      <c r="B911" s="48"/>
      <c r="C911" s="330" t="s">
        <v>18</v>
      </c>
      <c r="D911" s="330" t="s">
        <v>236</v>
      </c>
      <c r="E911" s="21" t="s">
        <v>18</v>
      </c>
      <c r="F911" s="331">
        <v>0</v>
      </c>
      <c r="G911" s="42"/>
      <c r="H911" s="48"/>
    </row>
    <row r="912" s="2" customFormat="1" ht="16.8" customHeight="1">
      <c r="A912" s="42"/>
      <c r="B912" s="48"/>
      <c r="C912" s="330" t="s">
        <v>18</v>
      </c>
      <c r="D912" s="330" t="s">
        <v>5029</v>
      </c>
      <c r="E912" s="21" t="s">
        <v>18</v>
      </c>
      <c r="F912" s="331">
        <v>22.739999999999998</v>
      </c>
      <c r="G912" s="42"/>
      <c r="H912" s="48"/>
    </row>
    <row r="913" s="2" customFormat="1" ht="16.8" customHeight="1">
      <c r="A913" s="42"/>
      <c r="B913" s="48"/>
      <c r="C913" s="330" t="s">
        <v>18</v>
      </c>
      <c r="D913" s="330" t="s">
        <v>244</v>
      </c>
      <c r="E913" s="21" t="s">
        <v>18</v>
      </c>
      <c r="F913" s="331">
        <v>266.22000000000003</v>
      </c>
      <c r="G913" s="42"/>
      <c r="H913" s="48"/>
    </row>
    <row r="914" s="2" customFormat="1" ht="16.8" customHeight="1">
      <c r="A914" s="42"/>
      <c r="B914" s="48"/>
      <c r="C914" s="332" t="s">
        <v>4704</v>
      </c>
      <c r="D914" s="42"/>
      <c r="E914" s="42"/>
      <c r="F914" s="42"/>
      <c r="G914" s="42"/>
      <c r="H914" s="48"/>
    </row>
    <row r="915" s="2" customFormat="1" ht="16.8" customHeight="1">
      <c r="A915" s="42"/>
      <c r="B915" s="48"/>
      <c r="C915" s="330" t="s">
        <v>2106</v>
      </c>
      <c r="D915" s="330" t="s">
        <v>5030</v>
      </c>
      <c r="E915" s="21" t="s">
        <v>317</v>
      </c>
      <c r="F915" s="331">
        <v>248.72</v>
      </c>
      <c r="G915" s="42"/>
      <c r="H915" s="48"/>
    </row>
    <row r="916" s="2" customFormat="1" ht="16.8" customHeight="1">
      <c r="A916" s="42"/>
      <c r="B916" s="48"/>
      <c r="C916" s="326" t="s">
        <v>148</v>
      </c>
      <c r="D916" s="327" t="s">
        <v>149</v>
      </c>
      <c r="E916" s="328" t="s">
        <v>129</v>
      </c>
      <c r="F916" s="329">
        <v>249.16</v>
      </c>
      <c r="G916" s="42"/>
      <c r="H916" s="48"/>
    </row>
    <row r="917" s="2" customFormat="1" ht="16.8" customHeight="1">
      <c r="A917" s="42"/>
      <c r="B917" s="48"/>
      <c r="C917" s="330" t="s">
        <v>18</v>
      </c>
      <c r="D917" s="330" t="s">
        <v>219</v>
      </c>
      <c r="E917" s="21" t="s">
        <v>18</v>
      </c>
      <c r="F917" s="331">
        <v>0</v>
      </c>
      <c r="G917" s="42"/>
      <c r="H917" s="48"/>
    </row>
    <row r="918" s="2" customFormat="1" ht="16.8" customHeight="1">
      <c r="A918" s="42"/>
      <c r="B918" s="48"/>
      <c r="C918" s="330" t="s">
        <v>18</v>
      </c>
      <c r="D918" s="330" t="s">
        <v>220</v>
      </c>
      <c r="E918" s="21" t="s">
        <v>18</v>
      </c>
      <c r="F918" s="331">
        <v>0</v>
      </c>
      <c r="G918" s="42"/>
      <c r="H918" s="48"/>
    </row>
    <row r="919" s="2" customFormat="1" ht="16.8" customHeight="1">
      <c r="A919" s="42"/>
      <c r="B919" s="48"/>
      <c r="C919" s="330" t="s">
        <v>18</v>
      </c>
      <c r="D919" s="330" t="s">
        <v>221</v>
      </c>
      <c r="E919" s="21" t="s">
        <v>18</v>
      </c>
      <c r="F919" s="331">
        <v>68.719999999999999</v>
      </c>
      <c r="G919" s="42"/>
      <c r="H919" s="48"/>
    </row>
    <row r="920" s="2" customFormat="1" ht="16.8" customHeight="1">
      <c r="A920" s="42"/>
      <c r="B920" s="48"/>
      <c r="C920" s="330" t="s">
        <v>18</v>
      </c>
      <c r="D920" s="330" t="s">
        <v>222</v>
      </c>
      <c r="E920" s="21" t="s">
        <v>18</v>
      </c>
      <c r="F920" s="331">
        <v>7.8899999999999997</v>
      </c>
      <c r="G920" s="42"/>
      <c r="H920" s="48"/>
    </row>
    <row r="921" s="2" customFormat="1" ht="16.8" customHeight="1">
      <c r="A921" s="42"/>
      <c r="B921" s="48"/>
      <c r="C921" s="330" t="s">
        <v>18</v>
      </c>
      <c r="D921" s="330" t="s">
        <v>223</v>
      </c>
      <c r="E921" s="21" t="s">
        <v>18</v>
      </c>
      <c r="F921" s="331">
        <v>0</v>
      </c>
      <c r="G921" s="42"/>
      <c r="H921" s="48"/>
    </row>
    <row r="922" s="2" customFormat="1" ht="16.8" customHeight="1">
      <c r="A922" s="42"/>
      <c r="B922" s="48"/>
      <c r="C922" s="330" t="s">
        <v>18</v>
      </c>
      <c r="D922" s="330" t="s">
        <v>224</v>
      </c>
      <c r="E922" s="21" t="s">
        <v>18</v>
      </c>
      <c r="F922" s="331">
        <v>5.5800000000000001</v>
      </c>
      <c r="G922" s="42"/>
      <c r="H922" s="48"/>
    </row>
    <row r="923" s="2" customFormat="1" ht="16.8" customHeight="1">
      <c r="A923" s="42"/>
      <c r="B923" s="48"/>
      <c r="C923" s="330" t="s">
        <v>18</v>
      </c>
      <c r="D923" s="330" t="s">
        <v>225</v>
      </c>
      <c r="E923" s="21" t="s">
        <v>18</v>
      </c>
      <c r="F923" s="331">
        <v>0</v>
      </c>
      <c r="G923" s="42"/>
      <c r="H923" s="48"/>
    </row>
    <row r="924" s="2" customFormat="1" ht="16.8" customHeight="1">
      <c r="A924" s="42"/>
      <c r="B924" s="48"/>
      <c r="C924" s="330" t="s">
        <v>18</v>
      </c>
      <c r="D924" s="330" t="s">
        <v>226</v>
      </c>
      <c r="E924" s="21" t="s">
        <v>18</v>
      </c>
      <c r="F924" s="331">
        <v>4.5199999999999996</v>
      </c>
      <c r="G924" s="42"/>
      <c r="H924" s="48"/>
    </row>
    <row r="925" s="2" customFormat="1" ht="16.8" customHeight="1">
      <c r="A925" s="42"/>
      <c r="B925" s="48"/>
      <c r="C925" s="330" t="s">
        <v>18</v>
      </c>
      <c r="D925" s="330" t="s">
        <v>227</v>
      </c>
      <c r="E925" s="21" t="s">
        <v>18</v>
      </c>
      <c r="F925" s="331">
        <v>0</v>
      </c>
      <c r="G925" s="42"/>
      <c r="H925" s="48"/>
    </row>
    <row r="926" s="2" customFormat="1" ht="16.8" customHeight="1">
      <c r="A926" s="42"/>
      <c r="B926" s="48"/>
      <c r="C926" s="330" t="s">
        <v>18</v>
      </c>
      <c r="D926" s="330" t="s">
        <v>228</v>
      </c>
      <c r="E926" s="21" t="s">
        <v>18</v>
      </c>
      <c r="F926" s="331">
        <v>1.72</v>
      </c>
      <c r="G926" s="42"/>
      <c r="H926" s="48"/>
    </row>
    <row r="927" s="2" customFormat="1" ht="16.8" customHeight="1">
      <c r="A927" s="42"/>
      <c r="B927" s="48"/>
      <c r="C927" s="330" t="s">
        <v>18</v>
      </c>
      <c r="D927" s="330" t="s">
        <v>229</v>
      </c>
      <c r="E927" s="21" t="s">
        <v>18</v>
      </c>
      <c r="F927" s="331">
        <v>1.46</v>
      </c>
      <c r="G927" s="42"/>
      <c r="H927" s="48"/>
    </row>
    <row r="928" s="2" customFormat="1" ht="16.8" customHeight="1">
      <c r="A928" s="42"/>
      <c r="B928" s="48"/>
      <c r="C928" s="330" t="s">
        <v>18</v>
      </c>
      <c r="D928" s="330" t="s">
        <v>230</v>
      </c>
      <c r="E928" s="21" t="s">
        <v>18</v>
      </c>
      <c r="F928" s="331">
        <v>11.58</v>
      </c>
      <c r="G928" s="42"/>
      <c r="H928" s="48"/>
    </row>
    <row r="929" s="2" customFormat="1" ht="16.8" customHeight="1">
      <c r="A929" s="42"/>
      <c r="B929" s="48"/>
      <c r="C929" s="330" t="s">
        <v>18</v>
      </c>
      <c r="D929" s="330" t="s">
        <v>231</v>
      </c>
      <c r="E929" s="21" t="s">
        <v>18</v>
      </c>
      <c r="F929" s="331">
        <v>1.8999999999999999</v>
      </c>
      <c r="G929" s="42"/>
      <c r="H929" s="48"/>
    </row>
    <row r="930" s="2" customFormat="1" ht="16.8" customHeight="1">
      <c r="A930" s="42"/>
      <c r="B930" s="48"/>
      <c r="C930" s="330" t="s">
        <v>18</v>
      </c>
      <c r="D930" s="330" t="s">
        <v>232</v>
      </c>
      <c r="E930" s="21" t="s">
        <v>18</v>
      </c>
      <c r="F930" s="331">
        <v>0</v>
      </c>
      <c r="G930" s="42"/>
      <c r="H930" s="48"/>
    </row>
    <row r="931" s="2" customFormat="1" ht="16.8" customHeight="1">
      <c r="A931" s="42"/>
      <c r="B931" s="48"/>
      <c r="C931" s="330" t="s">
        <v>18</v>
      </c>
      <c r="D931" s="330" t="s">
        <v>233</v>
      </c>
      <c r="E931" s="21" t="s">
        <v>18</v>
      </c>
      <c r="F931" s="331">
        <v>9.3800000000000008</v>
      </c>
      <c r="G931" s="42"/>
      <c r="H931" s="48"/>
    </row>
    <row r="932" s="2" customFormat="1" ht="16.8" customHeight="1">
      <c r="A932" s="42"/>
      <c r="B932" s="48"/>
      <c r="C932" s="330" t="s">
        <v>18</v>
      </c>
      <c r="D932" s="330" t="s">
        <v>234</v>
      </c>
      <c r="E932" s="21" t="s">
        <v>18</v>
      </c>
      <c r="F932" s="331">
        <v>0</v>
      </c>
      <c r="G932" s="42"/>
      <c r="H932" s="48"/>
    </row>
    <row r="933" s="2" customFormat="1" ht="16.8" customHeight="1">
      <c r="A933" s="42"/>
      <c r="B933" s="48"/>
      <c r="C933" s="330" t="s">
        <v>18</v>
      </c>
      <c r="D933" s="330" t="s">
        <v>235</v>
      </c>
      <c r="E933" s="21" t="s">
        <v>18</v>
      </c>
      <c r="F933" s="331">
        <v>60.899999999999999</v>
      </c>
      <c r="G933" s="42"/>
      <c r="H933" s="48"/>
    </row>
    <row r="934" s="2" customFormat="1" ht="16.8" customHeight="1">
      <c r="A934" s="42"/>
      <c r="B934" s="48"/>
      <c r="C934" s="330" t="s">
        <v>18</v>
      </c>
      <c r="D934" s="330" t="s">
        <v>236</v>
      </c>
      <c r="E934" s="21" t="s">
        <v>18</v>
      </c>
      <c r="F934" s="331">
        <v>0</v>
      </c>
      <c r="G934" s="42"/>
      <c r="H934" s="48"/>
    </row>
    <row r="935" s="2" customFormat="1" ht="16.8" customHeight="1">
      <c r="A935" s="42"/>
      <c r="B935" s="48"/>
      <c r="C935" s="330" t="s">
        <v>18</v>
      </c>
      <c r="D935" s="330" t="s">
        <v>237</v>
      </c>
      <c r="E935" s="21" t="s">
        <v>18</v>
      </c>
      <c r="F935" s="331">
        <v>6</v>
      </c>
      <c r="G935" s="42"/>
      <c r="H935" s="48"/>
    </row>
    <row r="936" s="2" customFormat="1" ht="16.8" customHeight="1">
      <c r="A936" s="42"/>
      <c r="B936" s="48"/>
      <c r="C936" s="330" t="s">
        <v>18</v>
      </c>
      <c r="D936" s="330" t="s">
        <v>238</v>
      </c>
      <c r="E936" s="21" t="s">
        <v>18</v>
      </c>
      <c r="F936" s="331">
        <v>179.65000000000001</v>
      </c>
      <c r="G936" s="42"/>
      <c r="H936" s="48"/>
    </row>
    <row r="937" s="2" customFormat="1" ht="16.8" customHeight="1">
      <c r="A937" s="42"/>
      <c r="B937" s="48"/>
      <c r="C937" s="330" t="s">
        <v>18</v>
      </c>
      <c r="D937" s="330" t="s">
        <v>239</v>
      </c>
      <c r="E937" s="21" t="s">
        <v>18</v>
      </c>
      <c r="F937" s="331">
        <v>0</v>
      </c>
      <c r="G937" s="42"/>
      <c r="H937" s="48"/>
    </row>
    <row r="938" s="2" customFormat="1" ht="16.8" customHeight="1">
      <c r="A938" s="42"/>
      <c r="B938" s="48"/>
      <c r="C938" s="330" t="s">
        <v>18</v>
      </c>
      <c r="D938" s="330" t="s">
        <v>240</v>
      </c>
      <c r="E938" s="21" t="s">
        <v>18</v>
      </c>
      <c r="F938" s="331">
        <v>0</v>
      </c>
      <c r="G938" s="42"/>
      <c r="H938" s="48"/>
    </row>
    <row r="939" s="2" customFormat="1" ht="16.8" customHeight="1">
      <c r="A939" s="42"/>
      <c r="B939" s="48"/>
      <c r="C939" s="330" t="s">
        <v>18</v>
      </c>
      <c r="D939" s="330" t="s">
        <v>241</v>
      </c>
      <c r="E939" s="21" t="s">
        <v>18</v>
      </c>
      <c r="F939" s="331">
        <v>8.8499999999999996</v>
      </c>
      <c r="G939" s="42"/>
      <c r="H939" s="48"/>
    </row>
    <row r="940" s="2" customFormat="1" ht="16.8" customHeight="1">
      <c r="A940" s="42"/>
      <c r="B940" s="48"/>
      <c r="C940" s="330" t="s">
        <v>18</v>
      </c>
      <c r="D940" s="330" t="s">
        <v>242</v>
      </c>
      <c r="E940" s="21" t="s">
        <v>18</v>
      </c>
      <c r="F940" s="331">
        <v>0</v>
      </c>
      <c r="G940" s="42"/>
      <c r="H940" s="48"/>
    </row>
    <row r="941" s="2" customFormat="1" ht="16.8" customHeight="1">
      <c r="A941" s="42"/>
      <c r="B941" s="48"/>
      <c r="C941" s="330" t="s">
        <v>18</v>
      </c>
      <c r="D941" s="330" t="s">
        <v>243</v>
      </c>
      <c r="E941" s="21" t="s">
        <v>18</v>
      </c>
      <c r="F941" s="331">
        <v>60.659999999999997</v>
      </c>
      <c r="G941" s="42"/>
      <c r="H941" s="48"/>
    </row>
    <row r="942" s="2" customFormat="1" ht="16.8" customHeight="1">
      <c r="A942" s="42"/>
      <c r="B942" s="48"/>
      <c r="C942" s="330" t="s">
        <v>18</v>
      </c>
      <c r="D942" s="330" t="s">
        <v>238</v>
      </c>
      <c r="E942" s="21" t="s">
        <v>18</v>
      </c>
      <c r="F942" s="331">
        <v>69.510000000000005</v>
      </c>
      <c r="G942" s="42"/>
      <c r="H942" s="48"/>
    </row>
    <row r="943" s="2" customFormat="1" ht="16.8" customHeight="1">
      <c r="A943" s="42"/>
      <c r="B943" s="48"/>
      <c r="C943" s="330" t="s">
        <v>18</v>
      </c>
      <c r="D943" s="330" t="s">
        <v>244</v>
      </c>
      <c r="E943" s="21" t="s">
        <v>18</v>
      </c>
      <c r="F943" s="331">
        <v>249.16</v>
      </c>
      <c r="G943" s="42"/>
      <c r="H943" s="48"/>
    </row>
    <row r="944" s="2" customFormat="1" ht="16.8" customHeight="1">
      <c r="A944" s="42"/>
      <c r="B944" s="48"/>
      <c r="C944" s="332" t="s">
        <v>4704</v>
      </c>
      <c r="D944" s="42"/>
      <c r="E944" s="42"/>
      <c r="F944" s="42"/>
      <c r="G944" s="42"/>
      <c r="H944" s="48"/>
    </row>
    <row r="945" s="2" customFormat="1" ht="16.8" customHeight="1">
      <c r="A945" s="42"/>
      <c r="B945" s="48"/>
      <c r="C945" s="330" t="s">
        <v>1250</v>
      </c>
      <c r="D945" s="330" t="s">
        <v>4940</v>
      </c>
      <c r="E945" s="21" t="s">
        <v>129</v>
      </c>
      <c r="F945" s="331">
        <v>346.69999999999999</v>
      </c>
      <c r="G945" s="42"/>
      <c r="H945" s="48"/>
    </row>
    <row r="946" s="2" customFormat="1" ht="16.8" customHeight="1">
      <c r="A946" s="42"/>
      <c r="B946" s="48"/>
      <c r="C946" s="326" t="s">
        <v>956</v>
      </c>
      <c r="D946" s="327" t="s">
        <v>957</v>
      </c>
      <c r="E946" s="328" t="s">
        <v>129</v>
      </c>
      <c r="F946" s="329">
        <v>91.060000000000002</v>
      </c>
      <c r="G946" s="42"/>
      <c r="H946" s="48"/>
    </row>
    <row r="947" s="2" customFormat="1" ht="16.8" customHeight="1">
      <c r="A947" s="42"/>
      <c r="B947" s="48"/>
      <c r="C947" s="330" t="s">
        <v>18</v>
      </c>
      <c r="D947" s="330" t="s">
        <v>2176</v>
      </c>
      <c r="E947" s="21" t="s">
        <v>18</v>
      </c>
      <c r="F947" s="331">
        <v>0</v>
      </c>
      <c r="G947" s="42"/>
      <c r="H947" s="48"/>
    </row>
    <row r="948" s="2" customFormat="1" ht="16.8" customHeight="1">
      <c r="A948" s="42"/>
      <c r="B948" s="48"/>
      <c r="C948" s="330" t="s">
        <v>18</v>
      </c>
      <c r="D948" s="330" t="s">
        <v>5031</v>
      </c>
      <c r="E948" s="21" t="s">
        <v>18</v>
      </c>
      <c r="F948" s="331">
        <v>21.969999999999999</v>
      </c>
      <c r="G948" s="42"/>
      <c r="H948" s="48"/>
    </row>
    <row r="949" s="2" customFormat="1" ht="16.8" customHeight="1">
      <c r="A949" s="42"/>
      <c r="B949" s="48"/>
      <c r="C949" s="330" t="s">
        <v>18</v>
      </c>
      <c r="D949" s="330" t="s">
        <v>480</v>
      </c>
      <c r="E949" s="21" t="s">
        <v>18</v>
      </c>
      <c r="F949" s="331">
        <v>0</v>
      </c>
      <c r="G949" s="42"/>
      <c r="H949" s="48"/>
    </row>
    <row r="950" s="2" customFormat="1" ht="16.8" customHeight="1">
      <c r="A950" s="42"/>
      <c r="B950" s="48"/>
      <c r="C950" s="330" t="s">
        <v>18</v>
      </c>
      <c r="D950" s="330" t="s">
        <v>4941</v>
      </c>
      <c r="E950" s="21" t="s">
        <v>18</v>
      </c>
      <c r="F950" s="331">
        <v>5.75</v>
      </c>
      <c r="G950" s="42"/>
      <c r="H950" s="48"/>
    </row>
    <row r="951" s="2" customFormat="1" ht="16.8" customHeight="1">
      <c r="A951" s="42"/>
      <c r="B951" s="48"/>
      <c r="C951" s="330" t="s">
        <v>18</v>
      </c>
      <c r="D951" s="330" t="s">
        <v>5032</v>
      </c>
      <c r="E951" s="21" t="s">
        <v>18</v>
      </c>
      <c r="F951" s="331">
        <v>0</v>
      </c>
      <c r="G951" s="42"/>
      <c r="H951" s="48"/>
    </row>
    <row r="952" s="2" customFormat="1" ht="16.8" customHeight="1">
      <c r="A952" s="42"/>
      <c r="B952" s="48"/>
      <c r="C952" s="330" t="s">
        <v>18</v>
      </c>
      <c r="D952" s="330" t="s">
        <v>5033</v>
      </c>
      <c r="E952" s="21" t="s">
        <v>18</v>
      </c>
      <c r="F952" s="331">
        <v>63.340000000000003</v>
      </c>
      <c r="G952" s="42"/>
      <c r="H952" s="48"/>
    </row>
    <row r="953" s="2" customFormat="1" ht="16.8" customHeight="1">
      <c r="A953" s="42"/>
      <c r="B953" s="48"/>
      <c r="C953" s="330" t="s">
        <v>18</v>
      </c>
      <c r="D953" s="330" t="s">
        <v>244</v>
      </c>
      <c r="E953" s="21" t="s">
        <v>18</v>
      </c>
      <c r="F953" s="331">
        <v>91.060000000000002</v>
      </c>
      <c r="G953" s="42"/>
      <c r="H953" s="48"/>
    </row>
    <row r="954" s="2" customFormat="1" ht="16.8" customHeight="1">
      <c r="A954" s="42"/>
      <c r="B954" s="48"/>
      <c r="C954" s="332" t="s">
        <v>4704</v>
      </c>
      <c r="D954" s="42"/>
      <c r="E954" s="42"/>
      <c r="F954" s="42"/>
      <c r="G954" s="42"/>
      <c r="H954" s="48"/>
    </row>
    <row r="955" s="2" customFormat="1" ht="16.8" customHeight="1">
      <c r="A955" s="42"/>
      <c r="B955" s="48"/>
      <c r="C955" s="330" t="s">
        <v>1677</v>
      </c>
      <c r="D955" s="330" t="s">
        <v>5034</v>
      </c>
      <c r="E955" s="21" t="s">
        <v>129</v>
      </c>
      <c r="F955" s="331">
        <v>91.060000000000002</v>
      </c>
      <c r="G955" s="42"/>
      <c r="H955" s="48"/>
    </row>
    <row r="956" s="2" customFormat="1" ht="16.8" customHeight="1">
      <c r="A956" s="42"/>
      <c r="B956" s="48"/>
      <c r="C956" s="330" t="s">
        <v>1705</v>
      </c>
      <c r="D956" s="330" t="s">
        <v>5035</v>
      </c>
      <c r="E956" s="21" t="s">
        <v>129</v>
      </c>
      <c r="F956" s="331">
        <v>508.5</v>
      </c>
      <c r="G956" s="42"/>
      <c r="H956" s="48"/>
    </row>
    <row r="957" s="2" customFormat="1" ht="16.8" customHeight="1">
      <c r="A957" s="42"/>
      <c r="B957" s="48"/>
      <c r="C957" s="326" t="s">
        <v>959</v>
      </c>
      <c r="D957" s="327" t="s">
        <v>960</v>
      </c>
      <c r="E957" s="328" t="s">
        <v>129</v>
      </c>
      <c r="F957" s="329">
        <v>417.44</v>
      </c>
      <c r="G957" s="42"/>
      <c r="H957" s="48"/>
    </row>
    <row r="958" s="2" customFormat="1" ht="16.8" customHeight="1">
      <c r="A958" s="42"/>
      <c r="B958" s="48"/>
      <c r="C958" s="330" t="s">
        <v>18</v>
      </c>
      <c r="D958" s="330" t="s">
        <v>442</v>
      </c>
      <c r="E958" s="21" t="s">
        <v>18</v>
      </c>
      <c r="F958" s="331">
        <v>0</v>
      </c>
      <c r="G958" s="42"/>
      <c r="H958" s="48"/>
    </row>
    <row r="959" s="2" customFormat="1" ht="16.8" customHeight="1">
      <c r="A959" s="42"/>
      <c r="B959" s="48"/>
      <c r="C959" s="330" t="s">
        <v>18</v>
      </c>
      <c r="D959" s="330" t="s">
        <v>4828</v>
      </c>
      <c r="E959" s="21" t="s">
        <v>18</v>
      </c>
      <c r="F959" s="331">
        <v>59.969999999999999</v>
      </c>
      <c r="G959" s="42"/>
      <c r="H959" s="48"/>
    </row>
    <row r="960" s="2" customFormat="1" ht="16.8" customHeight="1">
      <c r="A960" s="42"/>
      <c r="B960" s="48"/>
      <c r="C960" s="330" t="s">
        <v>18</v>
      </c>
      <c r="D960" s="330" t="s">
        <v>1042</v>
      </c>
      <c r="E960" s="21" t="s">
        <v>18</v>
      </c>
      <c r="F960" s="331">
        <v>0</v>
      </c>
      <c r="G960" s="42"/>
      <c r="H960" s="48"/>
    </row>
    <row r="961" s="2" customFormat="1" ht="16.8" customHeight="1">
      <c r="A961" s="42"/>
      <c r="B961" s="48"/>
      <c r="C961" s="330" t="s">
        <v>18</v>
      </c>
      <c r="D961" s="330" t="s">
        <v>4829</v>
      </c>
      <c r="E961" s="21" t="s">
        <v>18</v>
      </c>
      <c r="F961" s="331">
        <v>54.090000000000003</v>
      </c>
      <c r="G961" s="42"/>
      <c r="H961" s="48"/>
    </row>
    <row r="962" s="2" customFormat="1" ht="16.8" customHeight="1">
      <c r="A962" s="42"/>
      <c r="B962" s="48"/>
      <c r="C962" s="330" t="s">
        <v>18</v>
      </c>
      <c r="D962" s="330" t="s">
        <v>4711</v>
      </c>
      <c r="E962" s="21" t="s">
        <v>18</v>
      </c>
      <c r="F962" s="331">
        <v>0</v>
      </c>
      <c r="G962" s="42"/>
      <c r="H962" s="48"/>
    </row>
    <row r="963" s="2" customFormat="1" ht="16.8" customHeight="1">
      <c r="A963" s="42"/>
      <c r="B963" s="48"/>
      <c r="C963" s="330" t="s">
        <v>18</v>
      </c>
      <c r="D963" s="330" t="s">
        <v>4997</v>
      </c>
      <c r="E963" s="21" t="s">
        <v>18</v>
      </c>
      <c r="F963" s="331">
        <v>9.8699999999999992</v>
      </c>
      <c r="G963" s="42"/>
      <c r="H963" s="48"/>
    </row>
    <row r="964" s="2" customFormat="1" ht="16.8" customHeight="1">
      <c r="A964" s="42"/>
      <c r="B964" s="48"/>
      <c r="C964" s="330" t="s">
        <v>18</v>
      </c>
      <c r="D964" s="330" t="s">
        <v>750</v>
      </c>
      <c r="E964" s="21" t="s">
        <v>18</v>
      </c>
      <c r="F964" s="331">
        <v>0</v>
      </c>
      <c r="G964" s="42"/>
      <c r="H964" s="48"/>
    </row>
    <row r="965" s="2" customFormat="1" ht="16.8" customHeight="1">
      <c r="A965" s="42"/>
      <c r="B965" s="48"/>
      <c r="C965" s="330" t="s">
        <v>18</v>
      </c>
      <c r="D965" s="330" t="s">
        <v>4830</v>
      </c>
      <c r="E965" s="21" t="s">
        <v>18</v>
      </c>
      <c r="F965" s="331">
        <v>9.5600000000000005</v>
      </c>
      <c r="G965" s="42"/>
      <c r="H965" s="48"/>
    </row>
    <row r="966" s="2" customFormat="1" ht="16.8" customHeight="1">
      <c r="A966" s="42"/>
      <c r="B966" s="48"/>
      <c r="C966" s="330" t="s">
        <v>18</v>
      </c>
      <c r="D966" s="330" t="s">
        <v>4713</v>
      </c>
      <c r="E966" s="21" t="s">
        <v>18</v>
      </c>
      <c r="F966" s="331">
        <v>0</v>
      </c>
      <c r="G966" s="42"/>
      <c r="H966" s="48"/>
    </row>
    <row r="967" s="2" customFormat="1" ht="16.8" customHeight="1">
      <c r="A967" s="42"/>
      <c r="B967" s="48"/>
      <c r="C967" s="330" t="s">
        <v>18</v>
      </c>
      <c r="D967" s="330" t="s">
        <v>4998</v>
      </c>
      <c r="E967" s="21" t="s">
        <v>18</v>
      </c>
      <c r="F967" s="331">
        <v>9.1899999999999995</v>
      </c>
      <c r="G967" s="42"/>
      <c r="H967" s="48"/>
    </row>
    <row r="968" s="2" customFormat="1" ht="16.8" customHeight="1">
      <c r="A968" s="42"/>
      <c r="B968" s="48"/>
      <c r="C968" s="330" t="s">
        <v>18</v>
      </c>
      <c r="D968" s="330" t="s">
        <v>476</v>
      </c>
      <c r="E968" s="21" t="s">
        <v>18</v>
      </c>
      <c r="F968" s="331">
        <v>0</v>
      </c>
      <c r="G968" s="42"/>
      <c r="H968" s="48"/>
    </row>
    <row r="969" s="2" customFormat="1" ht="16.8" customHeight="1">
      <c r="A969" s="42"/>
      <c r="B969" s="48"/>
      <c r="C969" s="330" t="s">
        <v>18</v>
      </c>
      <c r="D969" s="330" t="s">
        <v>5036</v>
      </c>
      <c r="E969" s="21" t="s">
        <v>18</v>
      </c>
      <c r="F969" s="331">
        <v>13.4</v>
      </c>
      <c r="G969" s="42"/>
      <c r="H969" s="48"/>
    </row>
    <row r="970" s="2" customFormat="1" ht="16.8" customHeight="1">
      <c r="A970" s="42"/>
      <c r="B970" s="48"/>
      <c r="C970" s="330" t="s">
        <v>18</v>
      </c>
      <c r="D970" s="330" t="s">
        <v>4716</v>
      </c>
      <c r="E970" s="21" t="s">
        <v>18</v>
      </c>
      <c r="F970" s="331">
        <v>0</v>
      </c>
      <c r="G970" s="42"/>
      <c r="H970" s="48"/>
    </row>
    <row r="971" s="2" customFormat="1" ht="16.8" customHeight="1">
      <c r="A971" s="42"/>
      <c r="B971" s="48"/>
      <c r="C971" s="330" t="s">
        <v>18</v>
      </c>
      <c r="D971" s="330" t="s">
        <v>4831</v>
      </c>
      <c r="E971" s="21" t="s">
        <v>18</v>
      </c>
      <c r="F971" s="331">
        <v>9.75</v>
      </c>
      <c r="G971" s="42"/>
      <c r="H971" s="48"/>
    </row>
    <row r="972" s="2" customFormat="1" ht="16.8" customHeight="1">
      <c r="A972" s="42"/>
      <c r="B972" s="48"/>
      <c r="C972" s="330" t="s">
        <v>18</v>
      </c>
      <c r="D972" s="330" t="s">
        <v>367</v>
      </c>
      <c r="E972" s="21" t="s">
        <v>18</v>
      </c>
      <c r="F972" s="331">
        <v>0</v>
      </c>
      <c r="G972" s="42"/>
      <c r="H972" s="48"/>
    </row>
    <row r="973" s="2" customFormat="1" ht="16.8" customHeight="1">
      <c r="A973" s="42"/>
      <c r="B973" s="48"/>
      <c r="C973" s="330" t="s">
        <v>18</v>
      </c>
      <c r="D973" s="330" t="s">
        <v>5000</v>
      </c>
      <c r="E973" s="21" t="s">
        <v>18</v>
      </c>
      <c r="F973" s="331">
        <v>8.7699999999999996</v>
      </c>
      <c r="G973" s="42"/>
      <c r="H973" s="48"/>
    </row>
    <row r="974" s="2" customFormat="1" ht="16.8" customHeight="1">
      <c r="A974" s="42"/>
      <c r="B974" s="48"/>
      <c r="C974" s="330" t="s">
        <v>18</v>
      </c>
      <c r="D974" s="330" t="s">
        <v>223</v>
      </c>
      <c r="E974" s="21" t="s">
        <v>18</v>
      </c>
      <c r="F974" s="331">
        <v>0</v>
      </c>
      <c r="G974" s="42"/>
      <c r="H974" s="48"/>
    </row>
    <row r="975" s="2" customFormat="1" ht="16.8" customHeight="1">
      <c r="A975" s="42"/>
      <c r="B975" s="48"/>
      <c r="C975" s="330" t="s">
        <v>18</v>
      </c>
      <c r="D975" s="330" t="s">
        <v>985</v>
      </c>
      <c r="E975" s="21" t="s">
        <v>18</v>
      </c>
      <c r="F975" s="331">
        <v>8.4299999999999997</v>
      </c>
      <c r="G975" s="42"/>
      <c r="H975" s="48"/>
    </row>
    <row r="976" s="2" customFormat="1" ht="16.8" customHeight="1">
      <c r="A976" s="42"/>
      <c r="B976" s="48"/>
      <c r="C976" s="330" t="s">
        <v>18</v>
      </c>
      <c r="D976" s="330" t="s">
        <v>225</v>
      </c>
      <c r="E976" s="21" t="s">
        <v>18</v>
      </c>
      <c r="F976" s="331">
        <v>0</v>
      </c>
      <c r="G976" s="42"/>
      <c r="H976" s="48"/>
    </row>
    <row r="977" s="2" customFormat="1" ht="16.8" customHeight="1">
      <c r="A977" s="42"/>
      <c r="B977" s="48"/>
      <c r="C977" s="330" t="s">
        <v>18</v>
      </c>
      <c r="D977" s="330" t="s">
        <v>4832</v>
      </c>
      <c r="E977" s="21" t="s">
        <v>18</v>
      </c>
      <c r="F977" s="331">
        <v>15.08</v>
      </c>
      <c r="G977" s="42"/>
      <c r="H977" s="48"/>
    </row>
    <row r="978" s="2" customFormat="1" ht="16.8" customHeight="1">
      <c r="A978" s="42"/>
      <c r="B978" s="48"/>
      <c r="C978" s="330" t="s">
        <v>18</v>
      </c>
      <c r="D978" s="330" t="s">
        <v>232</v>
      </c>
      <c r="E978" s="21" t="s">
        <v>18</v>
      </c>
      <c r="F978" s="331">
        <v>0</v>
      </c>
      <c r="G978" s="42"/>
      <c r="H978" s="48"/>
    </row>
    <row r="979" s="2" customFormat="1" ht="16.8" customHeight="1">
      <c r="A979" s="42"/>
      <c r="B979" s="48"/>
      <c r="C979" s="330" t="s">
        <v>18</v>
      </c>
      <c r="D979" s="330" t="s">
        <v>5003</v>
      </c>
      <c r="E979" s="21" t="s">
        <v>18</v>
      </c>
      <c r="F979" s="331">
        <v>14.44</v>
      </c>
      <c r="G979" s="42"/>
      <c r="H979" s="48"/>
    </row>
    <row r="980" s="2" customFormat="1" ht="16.8" customHeight="1">
      <c r="A980" s="42"/>
      <c r="B980" s="48"/>
      <c r="C980" s="330" t="s">
        <v>18</v>
      </c>
      <c r="D980" s="330" t="s">
        <v>1216</v>
      </c>
      <c r="E980" s="21" t="s">
        <v>18</v>
      </c>
      <c r="F980" s="331">
        <v>0</v>
      </c>
      <c r="G980" s="42"/>
      <c r="H980" s="48"/>
    </row>
    <row r="981" s="2" customFormat="1" ht="16.8" customHeight="1">
      <c r="A981" s="42"/>
      <c r="B981" s="48"/>
      <c r="C981" s="330" t="s">
        <v>18</v>
      </c>
      <c r="D981" s="330" t="s">
        <v>5004</v>
      </c>
      <c r="E981" s="21" t="s">
        <v>18</v>
      </c>
      <c r="F981" s="331">
        <v>25.350000000000001</v>
      </c>
      <c r="G981" s="42"/>
      <c r="H981" s="48"/>
    </row>
    <row r="982" s="2" customFormat="1" ht="16.8" customHeight="1">
      <c r="A982" s="42"/>
      <c r="B982" s="48"/>
      <c r="C982" s="330" t="s">
        <v>18</v>
      </c>
      <c r="D982" s="330" t="s">
        <v>5005</v>
      </c>
      <c r="E982" s="21" t="s">
        <v>18</v>
      </c>
      <c r="F982" s="331">
        <v>0</v>
      </c>
      <c r="G982" s="42"/>
      <c r="H982" s="48"/>
    </row>
    <row r="983" s="2" customFormat="1" ht="16.8" customHeight="1">
      <c r="A983" s="42"/>
      <c r="B983" s="48"/>
      <c r="C983" s="330" t="s">
        <v>18</v>
      </c>
      <c r="D983" s="330" t="s">
        <v>5006</v>
      </c>
      <c r="E983" s="21" t="s">
        <v>18</v>
      </c>
      <c r="F983" s="331">
        <v>7.6399999999999997</v>
      </c>
      <c r="G983" s="42"/>
      <c r="H983" s="48"/>
    </row>
    <row r="984" s="2" customFormat="1" ht="16.8" customHeight="1">
      <c r="A984" s="42"/>
      <c r="B984" s="48"/>
      <c r="C984" s="330" t="s">
        <v>18</v>
      </c>
      <c r="D984" s="330" t="s">
        <v>4983</v>
      </c>
      <c r="E984" s="21" t="s">
        <v>18</v>
      </c>
      <c r="F984" s="331">
        <v>0</v>
      </c>
      <c r="G984" s="42"/>
      <c r="H984" s="48"/>
    </row>
    <row r="985" s="2" customFormat="1" ht="16.8" customHeight="1">
      <c r="A985" s="42"/>
      <c r="B985" s="48"/>
      <c r="C985" s="330" t="s">
        <v>18</v>
      </c>
      <c r="D985" s="330" t="s">
        <v>5007</v>
      </c>
      <c r="E985" s="21" t="s">
        <v>18</v>
      </c>
      <c r="F985" s="331">
        <v>11.960000000000001</v>
      </c>
      <c r="G985" s="42"/>
      <c r="H985" s="48"/>
    </row>
    <row r="986" s="2" customFormat="1" ht="16.8" customHeight="1">
      <c r="A986" s="42"/>
      <c r="B986" s="48"/>
      <c r="C986" s="330" t="s">
        <v>18</v>
      </c>
      <c r="D986" s="330" t="s">
        <v>5008</v>
      </c>
      <c r="E986" s="21" t="s">
        <v>18</v>
      </c>
      <c r="F986" s="331">
        <v>0</v>
      </c>
      <c r="G986" s="42"/>
      <c r="H986" s="48"/>
    </row>
    <row r="987" s="2" customFormat="1" ht="16.8" customHeight="1">
      <c r="A987" s="42"/>
      <c r="B987" s="48"/>
      <c r="C987" s="330" t="s">
        <v>18</v>
      </c>
      <c r="D987" s="330" t="s">
        <v>5009</v>
      </c>
      <c r="E987" s="21" t="s">
        <v>18</v>
      </c>
      <c r="F987" s="331">
        <v>5.9100000000000001</v>
      </c>
      <c r="G987" s="42"/>
      <c r="H987" s="48"/>
    </row>
    <row r="988" s="2" customFormat="1" ht="16.8" customHeight="1">
      <c r="A988" s="42"/>
      <c r="B988" s="48"/>
      <c r="C988" s="330" t="s">
        <v>18</v>
      </c>
      <c r="D988" s="330" t="s">
        <v>5010</v>
      </c>
      <c r="E988" s="21" t="s">
        <v>18</v>
      </c>
      <c r="F988" s="331">
        <v>0</v>
      </c>
      <c r="G988" s="42"/>
      <c r="H988" s="48"/>
    </row>
    <row r="989" s="2" customFormat="1" ht="16.8" customHeight="1">
      <c r="A989" s="42"/>
      <c r="B989" s="48"/>
      <c r="C989" s="330" t="s">
        <v>18</v>
      </c>
      <c r="D989" s="330" t="s">
        <v>5011</v>
      </c>
      <c r="E989" s="21" t="s">
        <v>18</v>
      </c>
      <c r="F989" s="331">
        <v>6.9699999999999998</v>
      </c>
      <c r="G989" s="42"/>
      <c r="H989" s="48"/>
    </row>
    <row r="990" s="2" customFormat="1" ht="16.8" customHeight="1">
      <c r="A990" s="42"/>
      <c r="B990" s="48"/>
      <c r="C990" s="330" t="s">
        <v>18</v>
      </c>
      <c r="D990" s="330" t="s">
        <v>5012</v>
      </c>
      <c r="E990" s="21" t="s">
        <v>18</v>
      </c>
      <c r="F990" s="331">
        <v>0</v>
      </c>
      <c r="G990" s="42"/>
      <c r="H990" s="48"/>
    </row>
    <row r="991" s="2" customFormat="1" ht="16.8" customHeight="1">
      <c r="A991" s="42"/>
      <c r="B991" s="48"/>
      <c r="C991" s="330" t="s">
        <v>18</v>
      </c>
      <c r="D991" s="330" t="s">
        <v>5013</v>
      </c>
      <c r="E991" s="21" t="s">
        <v>18</v>
      </c>
      <c r="F991" s="331">
        <v>11.67</v>
      </c>
      <c r="G991" s="42"/>
      <c r="H991" s="48"/>
    </row>
    <row r="992" s="2" customFormat="1" ht="16.8" customHeight="1">
      <c r="A992" s="42"/>
      <c r="B992" s="48"/>
      <c r="C992" s="330" t="s">
        <v>18</v>
      </c>
      <c r="D992" s="330" t="s">
        <v>1119</v>
      </c>
      <c r="E992" s="21" t="s">
        <v>18</v>
      </c>
      <c r="F992" s="331">
        <v>0</v>
      </c>
      <c r="G992" s="42"/>
      <c r="H992" s="48"/>
    </row>
    <row r="993" s="2" customFormat="1" ht="16.8" customHeight="1">
      <c r="A993" s="42"/>
      <c r="B993" s="48"/>
      <c r="C993" s="330" t="s">
        <v>18</v>
      </c>
      <c r="D993" s="330" t="s">
        <v>5014</v>
      </c>
      <c r="E993" s="21" t="s">
        <v>18</v>
      </c>
      <c r="F993" s="331">
        <v>11.85</v>
      </c>
      <c r="G993" s="42"/>
      <c r="H993" s="48"/>
    </row>
    <row r="994" s="2" customFormat="1" ht="16.8" customHeight="1">
      <c r="A994" s="42"/>
      <c r="B994" s="48"/>
      <c r="C994" s="330" t="s">
        <v>18</v>
      </c>
      <c r="D994" s="330" t="s">
        <v>1496</v>
      </c>
      <c r="E994" s="21" t="s">
        <v>18</v>
      </c>
      <c r="F994" s="331">
        <v>0</v>
      </c>
      <c r="G994" s="42"/>
      <c r="H994" s="48"/>
    </row>
    <row r="995" s="2" customFormat="1" ht="16.8" customHeight="1">
      <c r="A995" s="42"/>
      <c r="B995" s="48"/>
      <c r="C995" s="330" t="s">
        <v>18</v>
      </c>
      <c r="D995" s="330" t="s">
        <v>5015</v>
      </c>
      <c r="E995" s="21" t="s">
        <v>18</v>
      </c>
      <c r="F995" s="331">
        <v>47.649999999999999</v>
      </c>
      <c r="G995" s="42"/>
      <c r="H995" s="48"/>
    </row>
    <row r="996" s="2" customFormat="1" ht="16.8" customHeight="1">
      <c r="A996" s="42"/>
      <c r="B996" s="48"/>
      <c r="C996" s="330" t="s">
        <v>18</v>
      </c>
      <c r="D996" s="330" t="s">
        <v>1496</v>
      </c>
      <c r="E996" s="21" t="s">
        <v>18</v>
      </c>
      <c r="F996" s="331">
        <v>0</v>
      </c>
      <c r="G996" s="42"/>
      <c r="H996" s="48"/>
    </row>
    <row r="997" s="2" customFormat="1" ht="16.8" customHeight="1">
      <c r="A997" s="42"/>
      <c r="B997" s="48"/>
      <c r="C997" s="330" t="s">
        <v>18</v>
      </c>
      <c r="D997" s="330" t="s">
        <v>5015</v>
      </c>
      <c r="E997" s="21" t="s">
        <v>18</v>
      </c>
      <c r="F997" s="331">
        <v>47.649999999999999</v>
      </c>
      <c r="G997" s="42"/>
      <c r="H997" s="48"/>
    </row>
    <row r="998" s="2" customFormat="1" ht="16.8" customHeight="1">
      <c r="A998" s="42"/>
      <c r="B998" s="48"/>
      <c r="C998" s="330" t="s">
        <v>18</v>
      </c>
      <c r="D998" s="330" t="s">
        <v>236</v>
      </c>
      <c r="E998" s="21" t="s">
        <v>18</v>
      </c>
      <c r="F998" s="331">
        <v>0</v>
      </c>
      <c r="G998" s="42"/>
      <c r="H998" s="48"/>
    </row>
    <row r="999" s="2" customFormat="1" ht="16.8" customHeight="1">
      <c r="A999" s="42"/>
      <c r="B999" s="48"/>
      <c r="C999" s="330" t="s">
        <v>18</v>
      </c>
      <c r="D999" s="330" t="s">
        <v>4730</v>
      </c>
      <c r="E999" s="21" t="s">
        <v>18</v>
      </c>
      <c r="F999" s="331">
        <v>28.239999999999998</v>
      </c>
      <c r="G999" s="42"/>
      <c r="H999" s="48"/>
    </row>
    <row r="1000" s="2" customFormat="1" ht="16.8" customHeight="1">
      <c r="A1000" s="42"/>
      <c r="B1000" s="48"/>
      <c r="C1000" s="330" t="s">
        <v>18</v>
      </c>
      <c r="D1000" s="330" t="s">
        <v>18</v>
      </c>
      <c r="E1000" s="21" t="s">
        <v>18</v>
      </c>
      <c r="F1000" s="331">
        <v>0</v>
      </c>
      <c r="G1000" s="42"/>
      <c r="H1000" s="48"/>
    </row>
    <row r="1001" s="2" customFormat="1" ht="16.8" customHeight="1">
      <c r="A1001" s="42"/>
      <c r="B1001" s="48"/>
      <c r="C1001" s="330" t="s">
        <v>18</v>
      </c>
      <c r="D1001" s="330" t="s">
        <v>244</v>
      </c>
      <c r="E1001" s="21" t="s">
        <v>18</v>
      </c>
      <c r="F1001" s="331">
        <v>417.44</v>
      </c>
      <c r="G1001" s="42"/>
      <c r="H1001" s="48"/>
    </row>
    <row r="1002" s="2" customFormat="1" ht="16.8" customHeight="1">
      <c r="A1002" s="42"/>
      <c r="B1002" s="48"/>
      <c r="C1002" s="332" t="s">
        <v>4704</v>
      </c>
      <c r="D1002" s="42"/>
      <c r="E1002" s="42"/>
      <c r="F1002" s="42"/>
      <c r="G1002" s="42"/>
      <c r="H1002" s="48"/>
    </row>
    <row r="1003" s="2" customFormat="1" ht="16.8" customHeight="1">
      <c r="A1003" s="42"/>
      <c r="B1003" s="48"/>
      <c r="C1003" s="330" t="s">
        <v>1672</v>
      </c>
      <c r="D1003" s="330" t="s">
        <v>5037</v>
      </c>
      <c r="E1003" s="21" t="s">
        <v>129</v>
      </c>
      <c r="F1003" s="331">
        <v>417.44</v>
      </c>
      <c r="G1003" s="42"/>
      <c r="H1003" s="48"/>
    </row>
    <row r="1004" s="2" customFormat="1" ht="16.8" customHeight="1">
      <c r="A1004" s="42"/>
      <c r="B1004" s="48"/>
      <c r="C1004" s="330" t="s">
        <v>1705</v>
      </c>
      <c r="D1004" s="330" t="s">
        <v>5035</v>
      </c>
      <c r="E1004" s="21" t="s">
        <v>129</v>
      </c>
      <c r="F1004" s="331">
        <v>508.5</v>
      </c>
      <c r="G1004" s="42"/>
      <c r="H1004" s="48"/>
    </row>
    <row r="1005" s="2" customFormat="1" ht="16.8" customHeight="1">
      <c r="A1005" s="42"/>
      <c r="B1005" s="48"/>
      <c r="C1005" s="326" t="s">
        <v>962</v>
      </c>
      <c r="D1005" s="327" t="s">
        <v>963</v>
      </c>
      <c r="E1005" s="328" t="s">
        <v>129</v>
      </c>
      <c r="F1005" s="329">
        <v>114.06</v>
      </c>
      <c r="G1005" s="42"/>
      <c r="H1005" s="48"/>
    </row>
    <row r="1006" s="2" customFormat="1" ht="16.8" customHeight="1">
      <c r="A1006" s="42"/>
      <c r="B1006" s="48"/>
      <c r="C1006" s="330" t="s">
        <v>18</v>
      </c>
      <c r="D1006" s="330" t="s">
        <v>5038</v>
      </c>
      <c r="E1006" s="21" t="s">
        <v>18</v>
      </c>
      <c r="F1006" s="331">
        <v>0</v>
      </c>
      <c r="G1006" s="42"/>
      <c r="H1006" s="48"/>
    </row>
    <row r="1007" s="2" customFormat="1" ht="16.8" customHeight="1">
      <c r="A1007" s="42"/>
      <c r="B1007" s="48"/>
      <c r="C1007" s="330" t="s">
        <v>18</v>
      </c>
      <c r="D1007" s="330" t="s">
        <v>5039</v>
      </c>
      <c r="E1007" s="21" t="s">
        <v>18</v>
      </c>
      <c r="F1007" s="331">
        <v>0</v>
      </c>
      <c r="G1007" s="42"/>
      <c r="H1007" s="48"/>
    </row>
    <row r="1008" s="2" customFormat="1" ht="16.8" customHeight="1">
      <c r="A1008" s="42"/>
      <c r="B1008" s="48"/>
      <c r="C1008" s="330" t="s">
        <v>18</v>
      </c>
      <c r="D1008" s="330" t="s">
        <v>442</v>
      </c>
      <c r="E1008" s="21" t="s">
        <v>18</v>
      </c>
      <c r="F1008" s="331">
        <v>0</v>
      </c>
      <c r="G1008" s="42"/>
      <c r="H1008" s="48"/>
    </row>
    <row r="1009" s="2" customFormat="1" ht="16.8" customHeight="1">
      <c r="A1009" s="42"/>
      <c r="B1009" s="48"/>
      <c r="C1009" s="330" t="s">
        <v>18</v>
      </c>
      <c r="D1009" s="330" t="s">
        <v>4828</v>
      </c>
      <c r="E1009" s="21" t="s">
        <v>18</v>
      </c>
      <c r="F1009" s="331">
        <v>59.969999999999999</v>
      </c>
      <c r="G1009" s="42"/>
      <c r="H1009" s="48"/>
    </row>
    <row r="1010" s="2" customFormat="1" ht="16.8" customHeight="1">
      <c r="A1010" s="42"/>
      <c r="B1010" s="48"/>
      <c r="C1010" s="330" t="s">
        <v>18</v>
      </c>
      <c r="D1010" s="330" t="s">
        <v>1042</v>
      </c>
      <c r="E1010" s="21" t="s">
        <v>18</v>
      </c>
      <c r="F1010" s="331">
        <v>0</v>
      </c>
      <c r="G1010" s="42"/>
      <c r="H1010" s="48"/>
    </row>
    <row r="1011" s="2" customFormat="1" ht="16.8" customHeight="1">
      <c r="A1011" s="42"/>
      <c r="B1011" s="48"/>
      <c r="C1011" s="330" t="s">
        <v>18</v>
      </c>
      <c r="D1011" s="330" t="s">
        <v>4829</v>
      </c>
      <c r="E1011" s="21" t="s">
        <v>18</v>
      </c>
      <c r="F1011" s="331">
        <v>54.090000000000003</v>
      </c>
      <c r="G1011" s="42"/>
      <c r="H1011" s="48"/>
    </row>
    <row r="1012" s="2" customFormat="1" ht="16.8" customHeight="1">
      <c r="A1012" s="42"/>
      <c r="B1012" s="48"/>
      <c r="C1012" s="330" t="s">
        <v>18</v>
      </c>
      <c r="D1012" s="330" t="s">
        <v>244</v>
      </c>
      <c r="E1012" s="21" t="s">
        <v>18</v>
      </c>
      <c r="F1012" s="331">
        <v>114.06</v>
      </c>
      <c r="G1012" s="42"/>
      <c r="H1012" s="48"/>
    </row>
    <row r="1013" s="2" customFormat="1" ht="16.8" customHeight="1">
      <c r="A1013" s="42"/>
      <c r="B1013" s="48"/>
      <c r="C1013" s="332" t="s">
        <v>4704</v>
      </c>
      <c r="D1013" s="42"/>
      <c r="E1013" s="42"/>
      <c r="F1013" s="42"/>
      <c r="G1013" s="42"/>
      <c r="H1013" s="48"/>
    </row>
    <row r="1014" s="2" customFormat="1" ht="16.8" customHeight="1">
      <c r="A1014" s="42"/>
      <c r="B1014" s="48"/>
      <c r="C1014" s="330" t="s">
        <v>1322</v>
      </c>
      <c r="D1014" s="330" t="s">
        <v>5040</v>
      </c>
      <c r="E1014" s="21" t="s">
        <v>129</v>
      </c>
      <c r="F1014" s="331">
        <v>122.49</v>
      </c>
      <c r="G1014" s="42"/>
      <c r="H1014" s="48"/>
    </row>
    <row r="1015" s="2" customFormat="1" ht="16.8" customHeight="1">
      <c r="A1015" s="42"/>
      <c r="B1015" s="48"/>
      <c r="C1015" s="330" t="s">
        <v>1326</v>
      </c>
      <c r="D1015" s="330" t="s">
        <v>5041</v>
      </c>
      <c r="E1015" s="21" t="s">
        <v>129</v>
      </c>
      <c r="F1015" s="331">
        <v>244.97999999999999</v>
      </c>
      <c r="G1015" s="42"/>
      <c r="H1015" s="48"/>
    </row>
    <row r="1016" s="2" customFormat="1" ht="16.8" customHeight="1">
      <c r="A1016" s="42"/>
      <c r="B1016" s="48"/>
      <c r="C1016" s="330" t="s">
        <v>1331</v>
      </c>
      <c r="D1016" s="330" t="s">
        <v>5042</v>
      </c>
      <c r="E1016" s="21" t="s">
        <v>129</v>
      </c>
      <c r="F1016" s="331">
        <v>122.49</v>
      </c>
      <c r="G1016" s="42"/>
      <c r="H1016" s="48"/>
    </row>
    <row r="1017" s="2" customFormat="1" ht="16.8" customHeight="1">
      <c r="A1017" s="42"/>
      <c r="B1017" s="48"/>
      <c r="C1017" s="330" t="s">
        <v>1930</v>
      </c>
      <c r="D1017" s="330" t="s">
        <v>5043</v>
      </c>
      <c r="E1017" s="21" t="s">
        <v>129</v>
      </c>
      <c r="F1017" s="331">
        <v>114.06</v>
      </c>
      <c r="G1017" s="42"/>
      <c r="H1017" s="48"/>
    </row>
    <row r="1018" s="2" customFormat="1" ht="16.8" customHeight="1">
      <c r="A1018" s="42"/>
      <c r="B1018" s="48"/>
      <c r="C1018" s="326" t="s">
        <v>965</v>
      </c>
      <c r="D1018" s="327" t="s">
        <v>966</v>
      </c>
      <c r="E1018" s="328" t="s">
        <v>129</v>
      </c>
      <c r="F1018" s="329">
        <v>11.699999999999999</v>
      </c>
      <c r="G1018" s="42"/>
      <c r="H1018" s="48"/>
    </row>
    <row r="1019" s="2" customFormat="1" ht="16.8" customHeight="1">
      <c r="A1019" s="42"/>
      <c r="B1019" s="48"/>
      <c r="C1019" s="330" t="s">
        <v>18</v>
      </c>
      <c r="D1019" s="330" t="s">
        <v>5044</v>
      </c>
      <c r="E1019" s="21" t="s">
        <v>18</v>
      </c>
      <c r="F1019" s="331">
        <v>0</v>
      </c>
      <c r="G1019" s="42"/>
      <c r="H1019" s="48"/>
    </row>
    <row r="1020" s="2" customFormat="1" ht="16.8" customHeight="1">
      <c r="A1020" s="42"/>
      <c r="B1020" s="48"/>
      <c r="C1020" s="330" t="s">
        <v>18</v>
      </c>
      <c r="D1020" s="330" t="s">
        <v>5045</v>
      </c>
      <c r="E1020" s="21" t="s">
        <v>18</v>
      </c>
      <c r="F1020" s="331">
        <v>11.699999999999999</v>
      </c>
      <c r="G1020" s="42"/>
      <c r="H1020" s="48"/>
    </row>
    <row r="1021" s="2" customFormat="1" ht="16.8" customHeight="1">
      <c r="A1021" s="42"/>
      <c r="B1021" s="48"/>
      <c r="C1021" s="332" t="s">
        <v>4704</v>
      </c>
      <c r="D1021" s="42"/>
      <c r="E1021" s="42"/>
      <c r="F1021" s="42"/>
      <c r="G1021" s="42"/>
      <c r="H1021" s="48"/>
    </row>
    <row r="1022" s="2" customFormat="1" ht="16.8" customHeight="1">
      <c r="A1022" s="42"/>
      <c r="B1022" s="48"/>
      <c r="C1022" s="330" t="s">
        <v>1017</v>
      </c>
      <c r="D1022" s="330" t="s">
        <v>5046</v>
      </c>
      <c r="E1022" s="21" t="s">
        <v>161</v>
      </c>
      <c r="F1022" s="331">
        <v>7.21</v>
      </c>
      <c r="G1022" s="42"/>
      <c r="H1022" s="48"/>
    </row>
    <row r="1023" s="2" customFormat="1" ht="16.8" customHeight="1">
      <c r="A1023" s="42"/>
      <c r="B1023" s="48"/>
      <c r="C1023" s="330" t="s">
        <v>1024</v>
      </c>
      <c r="D1023" s="330" t="s">
        <v>5047</v>
      </c>
      <c r="E1023" s="21" t="s">
        <v>516</v>
      </c>
      <c r="F1023" s="331">
        <v>0.46000000000000002</v>
      </c>
      <c r="G1023" s="42"/>
      <c r="H1023" s="48"/>
    </row>
    <row r="1024" s="2" customFormat="1" ht="16.8" customHeight="1">
      <c r="A1024" s="42"/>
      <c r="B1024" s="48"/>
      <c r="C1024" s="330" t="s">
        <v>1292</v>
      </c>
      <c r="D1024" s="330" t="s">
        <v>5048</v>
      </c>
      <c r="E1024" s="21" t="s">
        <v>161</v>
      </c>
      <c r="F1024" s="331">
        <v>27.030000000000001</v>
      </c>
      <c r="G1024" s="42"/>
      <c r="H1024" s="48"/>
    </row>
    <row r="1025" s="2" customFormat="1" ht="16.8" customHeight="1">
      <c r="A1025" s="42"/>
      <c r="B1025" s="48"/>
      <c r="C1025" s="330" t="s">
        <v>1304</v>
      </c>
      <c r="D1025" s="330" t="s">
        <v>5049</v>
      </c>
      <c r="E1025" s="21" t="s">
        <v>161</v>
      </c>
      <c r="F1025" s="331">
        <v>27.030000000000001</v>
      </c>
      <c r="G1025" s="42"/>
      <c r="H1025" s="48"/>
    </row>
    <row r="1026" s="2" customFormat="1" ht="16.8" customHeight="1">
      <c r="A1026" s="42"/>
      <c r="B1026" s="48"/>
      <c r="C1026" s="330" t="s">
        <v>1308</v>
      </c>
      <c r="D1026" s="330" t="s">
        <v>5050</v>
      </c>
      <c r="E1026" s="21" t="s">
        <v>516</v>
      </c>
      <c r="F1026" s="331">
        <v>0.55000000000000004</v>
      </c>
      <c r="G1026" s="42"/>
      <c r="H1026" s="48"/>
    </row>
    <row r="1027" s="2" customFormat="1" ht="16.8" customHeight="1">
      <c r="A1027" s="42"/>
      <c r="B1027" s="48"/>
      <c r="C1027" s="330" t="s">
        <v>1356</v>
      </c>
      <c r="D1027" s="330" t="s">
        <v>5051</v>
      </c>
      <c r="E1027" s="21" t="s">
        <v>161</v>
      </c>
      <c r="F1027" s="331">
        <v>3.6000000000000001</v>
      </c>
      <c r="G1027" s="42"/>
      <c r="H1027" s="48"/>
    </row>
    <row r="1028" s="2" customFormat="1" ht="16.8" customHeight="1">
      <c r="A1028" s="42"/>
      <c r="B1028" s="48"/>
      <c r="C1028" s="330" t="s">
        <v>1529</v>
      </c>
      <c r="D1028" s="330" t="s">
        <v>5052</v>
      </c>
      <c r="E1028" s="21" t="s">
        <v>129</v>
      </c>
      <c r="F1028" s="331">
        <v>327.38</v>
      </c>
      <c r="G1028" s="42"/>
      <c r="H1028" s="48"/>
    </row>
    <row r="1029" s="2" customFormat="1" ht="16.8" customHeight="1">
      <c r="A1029" s="42"/>
      <c r="B1029" s="48"/>
      <c r="C1029" s="330" t="s">
        <v>1539</v>
      </c>
      <c r="D1029" s="330" t="s">
        <v>5053</v>
      </c>
      <c r="E1029" s="21" t="s">
        <v>129</v>
      </c>
      <c r="F1029" s="331">
        <v>654.75999999999999</v>
      </c>
      <c r="G1029" s="42"/>
      <c r="H1029" s="48"/>
    </row>
    <row r="1030" s="2" customFormat="1" ht="16.8" customHeight="1">
      <c r="A1030" s="42"/>
      <c r="B1030" s="48"/>
      <c r="C1030" s="330" t="s">
        <v>1534</v>
      </c>
      <c r="D1030" s="330" t="s">
        <v>1535</v>
      </c>
      <c r="E1030" s="21" t="s">
        <v>516</v>
      </c>
      <c r="F1030" s="331">
        <v>0.13</v>
      </c>
      <c r="G1030" s="42"/>
      <c r="H1030" s="48"/>
    </row>
    <row r="1031" s="2" customFormat="1">
      <c r="A1031" s="42"/>
      <c r="B1031" s="48"/>
      <c r="C1031" s="330" t="s">
        <v>1550</v>
      </c>
      <c r="D1031" s="330" t="s">
        <v>1551</v>
      </c>
      <c r="E1031" s="21" t="s">
        <v>129</v>
      </c>
      <c r="F1031" s="331">
        <v>379.75999999999999</v>
      </c>
      <c r="G1031" s="42"/>
      <c r="H1031" s="48"/>
    </row>
    <row r="1032" s="2" customFormat="1">
      <c r="A1032" s="42"/>
      <c r="B1032" s="48"/>
      <c r="C1032" s="330" t="s">
        <v>1545</v>
      </c>
      <c r="D1032" s="330" t="s">
        <v>1546</v>
      </c>
      <c r="E1032" s="21" t="s">
        <v>129</v>
      </c>
      <c r="F1032" s="331">
        <v>379.75999999999999</v>
      </c>
      <c r="G1032" s="42"/>
      <c r="H1032" s="48"/>
    </row>
    <row r="1033" s="2" customFormat="1" ht="16.8" customHeight="1">
      <c r="A1033" s="42"/>
      <c r="B1033" s="48"/>
      <c r="C1033" s="326" t="s">
        <v>968</v>
      </c>
      <c r="D1033" s="327" t="s">
        <v>969</v>
      </c>
      <c r="E1033" s="328" t="s">
        <v>129</v>
      </c>
      <c r="F1033" s="329">
        <v>36.469999999999999</v>
      </c>
      <c r="G1033" s="42"/>
      <c r="H1033" s="48"/>
    </row>
    <row r="1034" s="2" customFormat="1" ht="16.8" customHeight="1">
      <c r="A1034" s="42"/>
      <c r="B1034" s="48"/>
      <c r="C1034" s="330" t="s">
        <v>18</v>
      </c>
      <c r="D1034" s="330" t="s">
        <v>5038</v>
      </c>
      <c r="E1034" s="21" t="s">
        <v>18</v>
      </c>
      <c r="F1034" s="331">
        <v>0</v>
      </c>
      <c r="G1034" s="42"/>
      <c r="H1034" s="48"/>
    </row>
    <row r="1035" s="2" customFormat="1" ht="16.8" customHeight="1">
      <c r="A1035" s="42"/>
      <c r="B1035" s="48"/>
      <c r="C1035" s="330" t="s">
        <v>18</v>
      </c>
      <c r="D1035" s="330" t="s">
        <v>5054</v>
      </c>
      <c r="E1035" s="21" t="s">
        <v>18</v>
      </c>
      <c r="F1035" s="331">
        <v>0</v>
      </c>
      <c r="G1035" s="42"/>
      <c r="H1035" s="48"/>
    </row>
    <row r="1036" s="2" customFormat="1" ht="16.8" customHeight="1">
      <c r="A1036" s="42"/>
      <c r="B1036" s="48"/>
      <c r="C1036" s="330" t="s">
        <v>18</v>
      </c>
      <c r="D1036" s="330" t="s">
        <v>1213</v>
      </c>
      <c r="E1036" s="21" t="s">
        <v>18</v>
      </c>
      <c r="F1036" s="331">
        <v>0</v>
      </c>
      <c r="G1036" s="42"/>
      <c r="H1036" s="48"/>
    </row>
    <row r="1037" s="2" customFormat="1" ht="16.8" customHeight="1">
      <c r="A1037" s="42"/>
      <c r="B1037" s="48"/>
      <c r="C1037" s="330" t="s">
        <v>18</v>
      </c>
      <c r="D1037" s="330" t="s">
        <v>5055</v>
      </c>
      <c r="E1037" s="21" t="s">
        <v>18</v>
      </c>
      <c r="F1037" s="331">
        <v>1.0900000000000001</v>
      </c>
      <c r="G1037" s="42"/>
      <c r="H1037" s="48"/>
    </row>
    <row r="1038" s="2" customFormat="1" ht="16.8" customHeight="1">
      <c r="A1038" s="42"/>
      <c r="B1038" s="48"/>
      <c r="C1038" s="330" t="s">
        <v>18</v>
      </c>
      <c r="D1038" s="330" t="s">
        <v>1129</v>
      </c>
      <c r="E1038" s="21" t="s">
        <v>18</v>
      </c>
      <c r="F1038" s="331">
        <v>0</v>
      </c>
      <c r="G1038" s="42"/>
      <c r="H1038" s="48"/>
    </row>
    <row r="1039" s="2" customFormat="1" ht="16.8" customHeight="1">
      <c r="A1039" s="42"/>
      <c r="B1039" s="48"/>
      <c r="C1039" s="330" t="s">
        <v>18</v>
      </c>
      <c r="D1039" s="330" t="s">
        <v>5056</v>
      </c>
      <c r="E1039" s="21" t="s">
        <v>18</v>
      </c>
      <c r="F1039" s="331">
        <v>3.23</v>
      </c>
      <c r="G1039" s="42"/>
      <c r="H1039" s="48"/>
    </row>
    <row r="1040" s="2" customFormat="1" ht="16.8" customHeight="1">
      <c r="A1040" s="42"/>
      <c r="B1040" s="48"/>
      <c r="C1040" s="330" t="s">
        <v>18</v>
      </c>
      <c r="D1040" s="330" t="s">
        <v>480</v>
      </c>
      <c r="E1040" s="21" t="s">
        <v>18</v>
      </c>
      <c r="F1040" s="331">
        <v>0</v>
      </c>
      <c r="G1040" s="42"/>
      <c r="H1040" s="48"/>
    </row>
    <row r="1041" s="2" customFormat="1" ht="16.8" customHeight="1">
      <c r="A1041" s="42"/>
      <c r="B1041" s="48"/>
      <c r="C1041" s="330" t="s">
        <v>18</v>
      </c>
      <c r="D1041" s="330" t="s">
        <v>5057</v>
      </c>
      <c r="E1041" s="21" t="s">
        <v>18</v>
      </c>
      <c r="F1041" s="331">
        <v>2.9300000000000002</v>
      </c>
      <c r="G1041" s="42"/>
      <c r="H1041" s="48"/>
    </row>
    <row r="1042" s="2" customFormat="1" ht="16.8" customHeight="1">
      <c r="A1042" s="42"/>
      <c r="B1042" s="48"/>
      <c r="C1042" s="330" t="s">
        <v>18</v>
      </c>
      <c r="D1042" s="330" t="s">
        <v>484</v>
      </c>
      <c r="E1042" s="21" t="s">
        <v>18</v>
      </c>
      <c r="F1042" s="331">
        <v>0</v>
      </c>
      <c r="G1042" s="42"/>
      <c r="H1042" s="48"/>
    </row>
    <row r="1043" s="2" customFormat="1" ht="16.8" customHeight="1">
      <c r="A1043" s="42"/>
      <c r="B1043" s="48"/>
      <c r="C1043" s="330" t="s">
        <v>18</v>
      </c>
      <c r="D1043" s="330" t="s">
        <v>4942</v>
      </c>
      <c r="E1043" s="21" t="s">
        <v>18</v>
      </c>
      <c r="F1043" s="331">
        <v>1.78</v>
      </c>
      <c r="G1043" s="42"/>
      <c r="H1043" s="48"/>
    </row>
    <row r="1044" s="2" customFormat="1" ht="16.8" customHeight="1">
      <c r="A1044" s="42"/>
      <c r="B1044" s="48"/>
      <c r="C1044" s="330" t="s">
        <v>18</v>
      </c>
      <c r="D1044" s="330" t="s">
        <v>490</v>
      </c>
      <c r="E1044" s="21" t="s">
        <v>18</v>
      </c>
      <c r="F1044" s="331">
        <v>0</v>
      </c>
      <c r="G1044" s="42"/>
      <c r="H1044" s="48"/>
    </row>
    <row r="1045" s="2" customFormat="1" ht="16.8" customHeight="1">
      <c r="A1045" s="42"/>
      <c r="B1045" s="48"/>
      <c r="C1045" s="330" t="s">
        <v>18</v>
      </c>
      <c r="D1045" s="330" t="s">
        <v>4824</v>
      </c>
      <c r="E1045" s="21" t="s">
        <v>18</v>
      </c>
      <c r="F1045" s="331">
        <v>3.6499999999999999</v>
      </c>
      <c r="G1045" s="42"/>
      <c r="H1045" s="48"/>
    </row>
    <row r="1046" s="2" customFormat="1" ht="16.8" customHeight="1">
      <c r="A1046" s="42"/>
      <c r="B1046" s="48"/>
      <c r="C1046" s="330" t="s">
        <v>18</v>
      </c>
      <c r="D1046" s="330" t="s">
        <v>493</v>
      </c>
      <c r="E1046" s="21" t="s">
        <v>18</v>
      </c>
      <c r="F1046" s="331">
        <v>0</v>
      </c>
      <c r="G1046" s="42"/>
      <c r="H1046" s="48"/>
    </row>
    <row r="1047" s="2" customFormat="1" ht="16.8" customHeight="1">
      <c r="A1047" s="42"/>
      <c r="B1047" s="48"/>
      <c r="C1047" s="330" t="s">
        <v>18</v>
      </c>
      <c r="D1047" s="330" t="s">
        <v>4825</v>
      </c>
      <c r="E1047" s="21" t="s">
        <v>18</v>
      </c>
      <c r="F1047" s="331">
        <v>23.789999999999999</v>
      </c>
      <c r="G1047" s="42"/>
      <c r="H1047" s="48"/>
    </row>
    <row r="1048" s="2" customFormat="1" ht="16.8" customHeight="1">
      <c r="A1048" s="42"/>
      <c r="B1048" s="48"/>
      <c r="C1048" s="330" t="s">
        <v>18</v>
      </c>
      <c r="D1048" s="330" t="s">
        <v>244</v>
      </c>
      <c r="E1048" s="21" t="s">
        <v>18</v>
      </c>
      <c r="F1048" s="331">
        <v>36.469999999999999</v>
      </c>
      <c r="G1048" s="42"/>
      <c r="H1048" s="48"/>
    </row>
    <row r="1049" s="2" customFormat="1" ht="16.8" customHeight="1">
      <c r="A1049" s="42"/>
      <c r="B1049" s="48"/>
      <c r="C1049" s="332" t="s">
        <v>4704</v>
      </c>
      <c r="D1049" s="42"/>
      <c r="E1049" s="42"/>
      <c r="F1049" s="42"/>
      <c r="G1049" s="42"/>
      <c r="H1049" s="48"/>
    </row>
    <row r="1050" s="2" customFormat="1" ht="16.8" customHeight="1">
      <c r="A1050" s="42"/>
      <c r="B1050" s="48"/>
      <c r="C1050" s="330" t="s">
        <v>1017</v>
      </c>
      <c r="D1050" s="330" t="s">
        <v>5046</v>
      </c>
      <c r="E1050" s="21" t="s">
        <v>161</v>
      </c>
      <c r="F1050" s="331">
        <v>7.21</v>
      </c>
      <c r="G1050" s="42"/>
      <c r="H1050" s="48"/>
    </row>
    <row r="1051" s="2" customFormat="1" ht="16.8" customHeight="1">
      <c r="A1051" s="42"/>
      <c r="B1051" s="48"/>
      <c r="C1051" s="330" t="s">
        <v>1024</v>
      </c>
      <c r="D1051" s="330" t="s">
        <v>5047</v>
      </c>
      <c r="E1051" s="21" t="s">
        <v>516</v>
      </c>
      <c r="F1051" s="331">
        <v>0.46000000000000002</v>
      </c>
      <c r="G1051" s="42"/>
      <c r="H1051" s="48"/>
    </row>
    <row r="1052" s="2" customFormat="1" ht="16.8" customHeight="1">
      <c r="A1052" s="42"/>
      <c r="B1052" s="48"/>
      <c r="C1052" s="330" t="s">
        <v>1292</v>
      </c>
      <c r="D1052" s="330" t="s">
        <v>5048</v>
      </c>
      <c r="E1052" s="21" t="s">
        <v>161</v>
      </c>
      <c r="F1052" s="331">
        <v>27.030000000000001</v>
      </c>
      <c r="G1052" s="42"/>
      <c r="H1052" s="48"/>
    </row>
    <row r="1053" s="2" customFormat="1" ht="16.8" customHeight="1">
      <c r="A1053" s="42"/>
      <c r="B1053" s="48"/>
      <c r="C1053" s="330" t="s">
        <v>1304</v>
      </c>
      <c r="D1053" s="330" t="s">
        <v>5049</v>
      </c>
      <c r="E1053" s="21" t="s">
        <v>161</v>
      </c>
      <c r="F1053" s="331">
        <v>27.030000000000001</v>
      </c>
      <c r="G1053" s="42"/>
      <c r="H1053" s="48"/>
    </row>
    <row r="1054" s="2" customFormat="1" ht="16.8" customHeight="1">
      <c r="A1054" s="42"/>
      <c r="B1054" s="48"/>
      <c r="C1054" s="330" t="s">
        <v>1308</v>
      </c>
      <c r="D1054" s="330" t="s">
        <v>5050</v>
      </c>
      <c r="E1054" s="21" t="s">
        <v>516</v>
      </c>
      <c r="F1054" s="331">
        <v>0.55000000000000004</v>
      </c>
      <c r="G1054" s="42"/>
      <c r="H1054" s="48"/>
    </row>
    <row r="1055" s="2" customFormat="1" ht="16.8" customHeight="1">
      <c r="A1055" s="42"/>
      <c r="B1055" s="48"/>
      <c r="C1055" s="330" t="s">
        <v>1356</v>
      </c>
      <c r="D1055" s="330" t="s">
        <v>5051</v>
      </c>
      <c r="E1055" s="21" t="s">
        <v>161</v>
      </c>
      <c r="F1055" s="331">
        <v>3.6000000000000001</v>
      </c>
      <c r="G1055" s="42"/>
      <c r="H1055" s="48"/>
    </row>
    <row r="1056" s="2" customFormat="1" ht="16.8" customHeight="1">
      <c r="A1056" s="42"/>
      <c r="B1056" s="48"/>
      <c r="C1056" s="330" t="s">
        <v>1529</v>
      </c>
      <c r="D1056" s="330" t="s">
        <v>5052</v>
      </c>
      <c r="E1056" s="21" t="s">
        <v>129</v>
      </c>
      <c r="F1056" s="331">
        <v>327.38</v>
      </c>
      <c r="G1056" s="42"/>
      <c r="H1056" s="48"/>
    </row>
    <row r="1057" s="2" customFormat="1" ht="16.8" customHeight="1">
      <c r="A1057" s="42"/>
      <c r="B1057" s="48"/>
      <c r="C1057" s="330" t="s">
        <v>1539</v>
      </c>
      <c r="D1057" s="330" t="s">
        <v>5053</v>
      </c>
      <c r="E1057" s="21" t="s">
        <v>129</v>
      </c>
      <c r="F1057" s="331">
        <v>654.75999999999999</v>
      </c>
      <c r="G1057" s="42"/>
      <c r="H1057" s="48"/>
    </row>
    <row r="1058" s="2" customFormat="1" ht="16.8" customHeight="1">
      <c r="A1058" s="42"/>
      <c r="B1058" s="48"/>
      <c r="C1058" s="330" t="s">
        <v>1534</v>
      </c>
      <c r="D1058" s="330" t="s">
        <v>1535</v>
      </c>
      <c r="E1058" s="21" t="s">
        <v>516</v>
      </c>
      <c r="F1058" s="331">
        <v>0.13</v>
      </c>
      <c r="G1058" s="42"/>
      <c r="H1058" s="48"/>
    </row>
    <row r="1059" s="2" customFormat="1">
      <c r="A1059" s="42"/>
      <c r="B1059" s="48"/>
      <c r="C1059" s="330" t="s">
        <v>1550</v>
      </c>
      <c r="D1059" s="330" t="s">
        <v>1551</v>
      </c>
      <c r="E1059" s="21" t="s">
        <v>129</v>
      </c>
      <c r="F1059" s="331">
        <v>379.75999999999999</v>
      </c>
      <c r="G1059" s="42"/>
      <c r="H1059" s="48"/>
    </row>
    <row r="1060" s="2" customFormat="1">
      <c r="A1060" s="42"/>
      <c r="B1060" s="48"/>
      <c r="C1060" s="330" t="s">
        <v>1545</v>
      </c>
      <c r="D1060" s="330" t="s">
        <v>1546</v>
      </c>
      <c r="E1060" s="21" t="s">
        <v>129</v>
      </c>
      <c r="F1060" s="331">
        <v>379.75999999999999</v>
      </c>
      <c r="G1060" s="42"/>
      <c r="H1060" s="48"/>
    </row>
    <row r="1061" s="2" customFormat="1" ht="16.8" customHeight="1">
      <c r="A1061" s="42"/>
      <c r="B1061" s="48"/>
      <c r="C1061" s="326" t="s">
        <v>971</v>
      </c>
      <c r="D1061" s="327" t="s">
        <v>972</v>
      </c>
      <c r="E1061" s="328" t="s">
        <v>129</v>
      </c>
      <c r="F1061" s="329">
        <v>19.800000000000001</v>
      </c>
      <c r="G1061" s="42"/>
      <c r="H1061" s="48"/>
    </row>
    <row r="1062" s="2" customFormat="1" ht="16.8" customHeight="1">
      <c r="A1062" s="42"/>
      <c r="B1062" s="48"/>
      <c r="C1062" s="330" t="s">
        <v>18</v>
      </c>
      <c r="D1062" s="330" t="s">
        <v>5038</v>
      </c>
      <c r="E1062" s="21" t="s">
        <v>18</v>
      </c>
      <c r="F1062" s="331">
        <v>0</v>
      </c>
      <c r="G1062" s="42"/>
      <c r="H1062" s="48"/>
    </row>
    <row r="1063" s="2" customFormat="1" ht="16.8" customHeight="1">
      <c r="A1063" s="42"/>
      <c r="B1063" s="48"/>
      <c r="C1063" s="330" t="s">
        <v>18</v>
      </c>
      <c r="D1063" s="330" t="s">
        <v>2176</v>
      </c>
      <c r="E1063" s="21" t="s">
        <v>18</v>
      </c>
      <c r="F1063" s="331">
        <v>0</v>
      </c>
      <c r="G1063" s="42"/>
      <c r="H1063" s="48"/>
    </row>
    <row r="1064" s="2" customFormat="1" ht="16.8" customHeight="1">
      <c r="A1064" s="42"/>
      <c r="B1064" s="48"/>
      <c r="C1064" s="330" t="s">
        <v>18</v>
      </c>
      <c r="D1064" s="330" t="s">
        <v>5058</v>
      </c>
      <c r="E1064" s="21" t="s">
        <v>18</v>
      </c>
      <c r="F1064" s="331">
        <v>17.780000000000001</v>
      </c>
      <c r="G1064" s="42"/>
      <c r="H1064" s="48"/>
    </row>
    <row r="1065" s="2" customFormat="1" ht="16.8" customHeight="1">
      <c r="A1065" s="42"/>
      <c r="B1065" s="48"/>
      <c r="C1065" s="330" t="s">
        <v>18</v>
      </c>
      <c r="D1065" s="330" t="s">
        <v>480</v>
      </c>
      <c r="E1065" s="21" t="s">
        <v>18</v>
      </c>
      <c r="F1065" s="331">
        <v>0</v>
      </c>
      <c r="G1065" s="42"/>
      <c r="H1065" s="48"/>
    </row>
    <row r="1066" s="2" customFormat="1" ht="16.8" customHeight="1">
      <c r="A1066" s="42"/>
      <c r="B1066" s="48"/>
      <c r="C1066" s="330" t="s">
        <v>18</v>
      </c>
      <c r="D1066" s="330" t="s">
        <v>2179</v>
      </c>
      <c r="E1066" s="21" t="s">
        <v>18</v>
      </c>
      <c r="F1066" s="331">
        <v>2.02</v>
      </c>
      <c r="G1066" s="42"/>
      <c r="H1066" s="48"/>
    </row>
    <row r="1067" s="2" customFormat="1" ht="16.8" customHeight="1">
      <c r="A1067" s="42"/>
      <c r="B1067" s="48"/>
      <c r="C1067" s="330" t="s">
        <v>18</v>
      </c>
      <c r="D1067" s="330" t="s">
        <v>244</v>
      </c>
      <c r="E1067" s="21" t="s">
        <v>18</v>
      </c>
      <c r="F1067" s="331">
        <v>19.800000000000001</v>
      </c>
      <c r="G1067" s="42"/>
      <c r="H1067" s="48"/>
    </row>
    <row r="1068" s="2" customFormat="1" ht="16.8" customHeight="1">
      <c r="A1068" s="42"/>
      <c r="B1068" s="48"/>
      <c r="C1068" s="332" t="s">
        <v>4704</v>
      </c>
      <c r="D1068" s="42"/>
      <c r="E1068" s="42"/>
      <c r="F1068" s="42"/>
      <c r="G1068" s="42"/>
      <c r="H1068" s="48"/>
    </row>
    <row r="1069" s="2" customFormat="1" ht="16.8" customHeight="1">
      <c r="A1069" s="42"/>
      <c r="B1069" s="48"/>
      <c r="C1069" s="330" t="s">
        <v>1292</v>
      </c>
      <c r="D1069" s="330" t="s">
        <v>5048</v>
      </c>
      <c r="E1069" s="21" t="s">
        <v>161</v>
      </c>
      <c r="F1069" s="331">
        <v>27.030000000000001</v>
      </c>
      <c r="G1069" s="42"/>
      <c r="H1069" s="48"/>
    </row>
    <row r="1070" s="2" customFormat="1" ht="16.8" customHeight="1">
      <c r="A1070" s="42"/>
      <c r="B1070" s="48"/>
      <c r="C1070" s="330" t="s">
        <v>1304</v>
      </c>
      <c r="D1070" s="330" t="s">
        <v>5049</v>
      </c>
      <c r="E1070" s="21" t="s">
        <v>161</v>
      </c>
      <c r="F1070" s="331">
        <v>27.030000000000001</v>
      </c>
      <c r="G1070" s="42"/>
      <c r="H1070" s="48"/>
    </row>
    <row r="1071" s="2" customFormat="1" ht="16.8" customHeight="1">
      <c r="A1071" s="42"/>
      <c r="B1071" s="48"/>
      <c r="C1071" s="330" t="s">
        <v>1308</v>
      </c>
      <c r="D1071" s="330" t="s">
        <v>5050</v>
      </c>
      <c r="E1071" s="21" t="s">
        <v>516</v>
      </c>
      <c r="F1071" s="331">
        <v>0.55000000000000004</v>
      </c>
      <c r="G1071" s="42"/>
      <c r="H1071" s="48"/>
    </row>
    <row r="1072" s="2" customFormat="1" ht="16.8" customHeight="1">
      <c r="A1072" s="42"/>
      <c r="B1072" s="48"/>
      <c r="C1072" s="330" t="s">
        <v>1529</v>
      </c>
      <c r="D1072" s="330" t="s">
        <v>5052</v>
      </c>
      <c r="E1072" s="21" t="s">
        <v>129</v>
      </c>
      <c r="F1072" s="331">
        <v>327.38</v>
      </c>
      <c r="G1072" s="42"/>
      <c r="H1072" s="48"/>
    </row>
    <row r="1073" s="2" customFormat="1" ht="16.8" customHeight="1">
      <c r="A1073" s="42"/>
      <c r="B1073" s="48"/>
      <c r="C1073" s="330" t="s">
        <v>1539</v>
      </c>
      <c r="D1073" s="330" t="s">
        <v>5053</v>
      </c>
      <c r="E1073" s="21" t="s">
        <v>129</v>
      </c>
      <c r="F1073" s="331">
        <v>654.75999999999999</v>
      </c>
      <c r="G1073" s="42"/>
      <c r="H1073" s="48"/>
    </row>
    <row r="1074" s="2" customFormat="1" ht="16.8" customHeight="1">
      <c r="A1074" s="42"/>
      <c r="B1074" s="48"/>
      <c r="C1074" s="330" t="s">
        <v>1534</v>
      </c>
      <c r="D1074" s="330" t="s">
        <v>1535</v>
      </c>
      <c r="E1074" s="21" t="s">
        <v>516</v>
      </c>
      <c r="F1074" s="331">
        <v>0.13</v>
      </c>
      <c r="G1074" s="42"/>
      <c r="H1074" s="48"/>
    </row>
    <row r="1075" s="2" customFormat="1">
      <c r="A1075" s="42"/>
      <c r="B1075" s="48"/>
      <c r="C1075" s="330" t="s">
        <v>1550</v>
      </c>
      <c r="D1075" s="330" t="s">
        <v>1551</v>
      </c>
      <c r="E1075" s="21" t="s">
        <v>129</v>
      </c>
      <c r="F1075" s="331">
        <v>379.75999999999999</v>
      </c>
      <c r="G1075" s="42"/>
      <c r="H1075" s="48"/>
    </row>
    <row r="1076" s="2" customFormat="1">
      <c r="A1076" s="42"/>
      <c r="B1076" s="48"/>
      <c r="C1076" s="330" t="s">
        <v>1545</v>
      </c>
      <c r="D1076" s="330" t="s">
        <v>1546</v>
      </c>
      <c r="E1076" s="21" t="s">
        <v>129</v>
      </c>
      <c r="F1076" s="331">
        <v>379.75999999999999</v>
      </c>
      <c r="G1076" s="42"/>
      <c r="H1076" s="48"/>
    </row>
    <row r="1077" s="2" customFormat="1" ht="16.8" customHeight="1">
      <c r="A1077" s="42"/>
      <c r="B1077" s="48"/>
      <c r="C1077" s="326" t="s">
        <v>974</v>
      </c>
      <c r="D1077" s="327" t="s">
        <v>975</v>
      </c>
      <c r="E1077" s="328" t="s">
        <v>129</v>
      </c>
      <c r="F1077" s="329">
        <v>23.850000000000001</v>
      </c>
      <c r="G1077" s="42"/>
      <c r="H1077" s="48"/>
    </row>
    <row r="1078" s="2" customFormat="1" ht="16.8" customHeight="1">
      <c r="A1078" s="42"/>
      <c r="B1078" s="48"/>
      <c r="C1078" s="330" t="s">
        <v>18</v>
      </c>
      <c r="D1078" s="330" t="s">
        <v>4713</v>
      </c>
      <c r="E1078" s="21" t="s">
        <v>18</v>
      </c>
      <c r="F1078" s="331">
        <v>0</v>
      </c>
      <c r="G1078" s="42"/>
      <c r="H1078" s="48"/>
    </row>
    <row r="1079" s="2" customFormat="1" ht="16.8" customHeight="1">
      <c r="A1079" s="42"/>
      <c r="B1079" s="48"/>
      <c r="C1079" s="330" t="s">
        <v>18</v>
      </c>
      <c r="D1079" s="330" t="s">
        <v>5059</v>
      </c>
      <c r="E1079" s="21" t="s">
        <v>18</v>
      </c>
      <c r="F1079" s="331">
        <v>1.1200000000000001</v>
      </c>
      <c r="G1079" s="42"/>
      <c r="H1079" s="48"/>
    </row>
    <row r="1080" s="2" customFormat="1" ht="16.8" customHeight="1">
      <c r="A1080" s="42"/>
      <c r="B1080" s="48"/>
      <c r="C1080" s="330" t="s">
        <v>18</v>
      </c>
      <c r="D1080" s="330" t="s">
        <v>476</v>
      </c>
      <c r="E1080" s="21" t="s">
        <v>18</v>
      </c>
      <c r="F1080" s="331">
        <v>0</v>
      </c>
      <c r="G1080" s="42"/>
      <c r="H1080" s="48"/>
    </row>
    <row r="1081" s="2" customFormat="1" ht="16.8" customHeight="1">
      <c r="A1081" s="42"/>
      <c r="B1081" s="48"/>
      <c r="C1081" s="330" t="s">
        <v>18</v>
      </c>
      <c r="D1081" s="330" t="s">
        <v>5060</v>
      </c>
      <c r="E1081" s="21" t="s">
        <v>18</v>
      </c>
      <c r="F1081" s="331">
        <v>3.0499999999999998</v>
      </c>
      <c r="G1081" s="42"/>
      <c r="H1081" s="48"/>
    </row>
    <row r="1082" s="2" customFormat="1" ht="16.8" customHeight="1">
      <c r="A1082" s="42"/>
      <c r="B1082" s="48"/>
      <c r="C1082" s="330" t="s">
        <v>18</v>
      </c>
      <c r="D1082" s="330" t="s">
        <v>367</v>
      </c>
      <c r="E1082" s="21" t="s">
        <v>18</v>
      </c>
      <c r="F1082" s="331">
        <v>0</v>
      </c>
      <c r="G1082" s="42"/>
      <c r="H1082" s="48"/>
    </row>
    <row r="1083" s="2" customFormat="1" ht="16.8" customHeight="1">
      <c r="A1083" s="42"/>
      <c r="B1083" s="48"/>
      <c r="C1083" s="330" t="s">
        <v>18</v>
      </c>
      <c r="D1083" s="330" t="s">
        <v>5061</v>
      </c>
      <c r="E1083" s="21" t="s">
        <v>18</v>
      </c>
      <c r="F1083" s="331">
        <v>0.83999999999999997</v>
      </c>
      <c r="G1083" s="42"/>
      <c r="H1083" s="48"/>
    </row>
    <row r="1084" s="2" customFormat="1" ht="16.8" customHeight="1">
      <c r="A1084" s="42"/>
      <c r="B1084" s="48"/>
      <c r="C1084" s="330" t="s">
        <v>18</v>
      </c>
      <c r="D1084" s="330" t="s">
        <v>780</v>
      </c>
      <c r="E1084" s="21" t="s">
        <v>18</v>
      </c>
      <c r="F1084" s="331">
        <v>0</v>
      </c>
      <c r="G1084" s="42"/>
      <c r="H1084" s="48"/>
    </row>
    <row r="1085" s="2" customFormat="1" ht="16.8" customHeight="1">
      <c r="A1085" s="42"/>
      <c r="B1085" s="48"/>
      <c r="C1085" s="330" t="s">
        <v>18</v>
      </c>
      <c r="D1085" s="330" t="s">
        <v>5062</v>
      </c>
      <c r="E1085" s="21" t="s">
        <v>18</v>
      </c>
      <c r="F1085" s="331">
        <v>7.1900000000000004</v>
      </c>
      <c r="G1085" s="42"/>
      <c r="H1085" s="48"/>
    </row>
    <row r="1086" s="2" customFormat="1" ht="16.8" customHeight="1">
      <c r="A1086" s="42"/>
      <c r="B1086" s="48"/>
      <c r="C1086" s="330" t="s">
        <v>18</v>
      </c>
      <c r="D1086" s="330" t="s">
        <v>495</v>
      </c>
      <c r="E1086" s="21" t="s">
        <v>18</v>
      </c>
      <c r="F1086" s="331">
        <v>0</v>
      </c>
      <c r="G1086" s="42"/>
      <c r="H1086" s="48"/>
    </row>
    <row r="1087" s="2" customFormat="1" ht="16.8" customHeight="1">
      <c r="A1087" s="42"/>
      <c r="B1087" s="48"/>
      <c r="C1087" s="330" t="s">
        <v>18</v>
      </c>
      <c r="D1087" s="330" t="s">
        <v>5002</v>
      </c>
      <c r="E1087" s="21" t="s">
        <v>18</v>
      </c>
      <c r="F1087" s="331">
        <v>3.5299999999999998</v>
      </c>
      <c r="G1087" s="42"/>
      <c r="H1087" s="48"/>
    </row>
    <row r="1088" s="2" customFormat="1" ht="16.8" customHeight="1">
      <c r="A1088" s="42"/>
      <c r="B1088" s="48"/>
      <c r="C1088" s="330" t="s">
        <v>18</v>
      </c>
      <c r="D1088" s="330" t="s">
        <v>1216</v>
      </c>
      <c r="E1088" s="21" t="s">
        <v>18</v>
      </c>
      <c r="F1088" s="331">
        <v>0</v>
      </c>
      <c r="G1088" s="42"/>
      <c r="H1088" s="48"/>
    </row>
    <row r="1089" s="2" customFormat="1" ht="16.8" customHeight="1">
      <c r="A1089" s="42"/>
      <c r="B1089" s="48"/>
      <c r="C1089" s="330" t="s">
        <v>18</v>
      </c>
      <c r="D1089" s="330" t="s">
        <v>5063</v>
      </c>
      <c r="E1089" s="21" t="s">
        <v>18</v>
      </c>
      <c r="F1089" s="331">
        <v>8.1199999999999992</v>
      </c>
      <c r="G1089" s="42"/>
      <c r="H1089" s="48"/>
    </row>
    <row r="1090" s="2" customFormat="1" ht="16.8" customHeight="1">
      <c r="A1090" s="42"/>
      <c r="B1090" s="48"/>
      <c r="C1090" s="330" t="s">
        <v>18</v>
      </c>
      <c r="D1090" s="330" t="s">
        <v>244</v>
      </c>
      <c r="E1090" s="21" t="s">
        <v>18</v>
      </c>
      <c r="F1090" s="331">
        <v>23.850000000000001</v>
      </c>
      <c r="G1090" s="42"/>
      <c r="H1090" s="48"/>
    </row>
    <row r="1091" s="2" customFormat="1" ht="16.8" customHeight="1">
      <c r="A1091" s="42"/>
      <c r="B1091" s="48"/>
      <c r="C1091" s="332" t="s">
        <v>4704</v>
      </c>
      <c r="D1091" s="42"/>
      <c r="E1091" s="42"/>
      <c r="F1091" s="42"/>
      <c r="G1091" s="42"/>
      <c r="H1091" s="48"/>
    </row>
    <row r="1092" s="2" customFormat="1" ht="16.8" customHeight="1">
      <c r="A1092" s="42"/>
      <c r="B1092" s="48"/>
      <c r="C1092" s="330" t="s">
        <v>1017</v>
      </c>
      <c r="D1092" s="330" t="s">
        <v>5046</v>
      </c>
      <c r="E1092" s="21" t="s">
        <v>161</v>
      </c>
      <c r="F1092" s="331">
        <v>7.21</v>
      </c>
      <c r="G1092" s="42"/>
      <c r="H1092" s="48"/>
    </row>
    <row r="1093" s="2" customFormat="1" ht="16.8" customHeight="1">
      <c r="A1093" s="42"/>
      <c r="B1093" s="48"/>
      <c r="C1093" s="330" t="s">
        <v>1024</v>
      </c>
      <c r="D1093" s="330" t="s">
        <v>5047</v>
      </c>
      <c r="E1093" s="21" t="s">
        <v>516</v>
      </c>
      <c r="F1093" s="331">
        <v>0.46000000000000002</v>
      </c>
      <c r="G1093" s="42"/>
      <c r="H1093" s="48"/>
    </row>
    <row r="1094" s="2" customFormat="1" ht="16.8" customHeight="1">
      <c r="A1094" s="42"/>
      <c r="B1094" s="48"/>
      <c r="C1094" s="330" t="s">
        <v>1292</v>
      </c>
      <c r="D1094" s="330" t="s">
        <v>5048</v>
      </c>
      <c r="E1094" s="21" t="s">
        <v>161</v>
      </c>
      <c r="F1094" s="331">
        <v>27.030000000000001</v>
      </c>
      <c r="G1094" s="42"/>
      <c r="H1094" s="48"/>
    </row>
    <row r="1095" s="2" customFormat="1" ht="16.8" customHeight="1">
      <c r="A1095" s="42"/>
      <c r="B1095" s="48"/>
      <c r="C1095" s="330" t="s">
        <v>1304</v>
      </c>
      <c r="D1095" s="330" t="s">
        <v>5049</v>
      </c>
      <c r="E1095" s="21" t="s">
        <v>161</v>
      </c>
      <c r="F1095" s="331">
        <v>27.030000000000001</v>
      </c>
      <c r="G1095" s="42"/>
      <c r="H1095" s="48"/>
    </row>
    <row r="1096" s="2" customFormat="1" ht="16.8" customHeight="1">
      <c r="A1096" s="42"/>
      <c r="B1096" s="48"/>
      <c r="C1096" s="330" t="s">
        <v>1308</v>
      </c>
      <c r="D1096" s="330" t="s">
        <v>5050</v>
      </c>
      <c r="E1096" s="21" t="s">
        <v>516</v>
      </c>
      <c r="F1096" s="331">
        <v>0.55000000000000004</v>
      </c>
      <c r="G1096" s="42"/>
      <c r="H1096" s="48"/>
    </row>
    <row r="1097" s="2" customFormat="1" ht="16.8" customHeight="1">
      <c r="A1097" s="42"/>
      <c r="B1097" s="48"/>
      <c r="C1097" s="330" t="s">
        <v>1356</v>
      </c>
      <c r="D1097" s="330" t="s">
        <v>5051</v>
      </c>
      <c r="E1097" s="21" t="s">
        <v>161</v>
      </c>
      <c r="F1097" s="331">
        <v>3.6000000000000001</v>
      </c>
      <c r="G1097" s="42"/>
      <c r="H1097" s="48"/>
    </row>
    <row r="1098" s="2" customFormat="1" ht="16.8" customHeight="1">
      <c r="A1098" s="42"/>
      <c r="B1098" s="48"/>
      <c r="C1098" s="330" t="s">
        <v>1529</v>
      </c>
      <c r="D1098" s="330" t="s">
        <v>5052</v>
      </c>
      <c r="E1098" s="21" t="s">
        <v>129</v>
      </c>
      <c r="F1098" s="331">
        <v>327.38</v>
      </c>
      <c r="G1098" s="42"/>
      <c r="H1098" s="48"/>
    </row>
    <row r="1099" s="2" customFormat="1" ht="16.8" customHeight="1">
      <c r="A1099" s="42"/>
      <c r="B1099" s="48"/>
      <c r="C1099" s="330" t="s">
        <v>1539</v>
      </c>
      <c r="D1099" s="330" t="s">
        <v>5053</v>
      </c>
      <c r="E1099" s="21" t="s">
        <v>129</v>
      </c>
      <c r="F1099" s="331">
        <v>654.75999999999999</v>
      </c>
      <c r="G1099" s="42"/>
      <c r="H1099" s="48"/>
    </row>
    <row r="1100" s="2" customFormat="1" ht="16.8" customHeight="1">
      <c r="A1100" s="42"/>
      <c r="B1100" s="48"/>
      <c r="C1100" s="330" t="s">
        <v>1534</v>
      </c>
      <c r="D1100" s="330" t="s">
        <v>1535</v>
      </c>
      <c r="E1100" s="21" t="s">
        <v>516</v>
      </c>
      <c r="F1100" s="331">
        <v>0.13</v>
      </c>
      <c r="G1100" s="42"/>
      <c r="H1100" s="48"/>
    </row>
    <row r="1101" s="2" customFormat="1">
      <c r="A1101" s="42"/>
      <c r="B1101" s="48"/>
      <c r="C1101" s="330" t="s">
        <v>1550</v>
      </c>
      <c r="D1101" s="330" t="s">
        <v>1551</v>
      </c>
      <c r="E1101" s="21" t="s">
        <v>129</v>
      </c>
      <c r="F1101" s="331">
        <v>379.75999999999999</v>
      </c>
      <c r="G1101" s="42"/>
      <c r="H1101" s="48"/>
    </row>
    <row r="1102" s="2" customFormat="1">
      <c r="A1102" s="42"/>
      <c r="B1102" s="48"/>
      <c r="C1102" s="330" t="s">
        <v>1545</v>
      </c>
      <c r="D1102" s="330" t="s">
        <v>1546</v>
      </c>
      <c r="E1102" s="21" t="s">
        <v>129</v>
      </c>
      <c r="F1102" s="331">
        <v>379.75999999999999</v>
      </c>
      <c r="G1102" s="42"/>
      <c r="H1102" s="48"/>
    </row>
    <row r="1103" s="2" customFormat="1" ht="16.8" customHeight="1">
      <c r="A1103" s="42"/>
      <c r="B1103" s="48"/>
      <c r="C1103" s="326" t="s">
        <v>977</v>
      </c>
      <c r="D1103" s="327" t="s">
        <v>978</v>
      </c>
      <c r="E1103" s="328" t="s">
        <v>129</v>
      </c>
      <c r="F1103" s="329">
        <v>199.84999999999999</v>
      </c>
      <c r="G1103" s="42"/>
      <c r="H1103" s="48"/>
    </row>
    <row r="1104" s="2" customFormat="1" ht="16.8" customHeight="1">
      <c r="A1104" s="42"/>
      <c r="B1104" s="48"/>
      <c r="C1104" s="330" t="s">
        <v>18</v>
      </c>
      <c r="D1104" s="330" t="s">
        <v>4711</v>
      </c>
      <c r="E1104" s="21" t="s">
        <v>18</v>
      </c>
      <c r="F1104" s="331">
        <v>0</v>
      </c>
      <c r="G1104" s="42"/>
      <c r="H1104" s="48"/>
    </row>
    <row r="1105" s="2" customFormat="1" ht="16.8" customHeight="1">
      <c r="A1105" s="42"/>
      <c r="B1105" s="48"/>
      <c r="C1105" s="330" t="s">
        <v>18</v>
      </c>
      <c r="D1105" s="330" t="s">
        <v>4997</v>
      </c>
      <c r="E1105" s="21" t="s">
        <v>18</v>
      </c>
      <c r="F1105" s="331">
        <v>9.8699999999999992</v>
      </c>
      <c r="G1105" s="42"/>
      <c r="H1105" s="48"/>
    </row>
    <row r="1106" s="2" customFormat="1" ht="16.8" customHeight="1">
      <c r="A1106" s="42"/>
      <c r="B1106" s="48"/>
      <c r="C1106" s="330" t="s">
        <v>18</v>
      </c>
      <c r="D1106" s="330" t="s">
        <v>4713</v>
      </c>
      <c r="E1106" s="21" t="s">
        <v>18</v>
      </c>
      <c r="F1106" s="331">
        <v>0</v>
      </c>
      <c r="G1106" s="42"/>
      <c r="H1106" s="48"/>
    </row>
    <row r="1107" s="2" customFormat="1" ht="16.8" customHeight="1">
      <c r="A1107" s="42"/>
      <c r="B1107" s="48"/>
      <c r="C1107" s="330" t="s">
        <v>18</v>
      </c>
      <c r="D1107" s="330" t="s">
        <v>5064</v>
      </c>
      <c r="E1107" s="21" t="s">
        <v>18</v>
      </c>
      <c r="F1107" s="331">
        <v>8.0800000000000001</v>
      </c>
      <c r="G1107" s="42"/>
      <c r="H1107" s="48"/>
    </row>
    <row r="1108" s="2" customFormat="1" ht="16.8" customHeight="1">
      <c r="A1108" s="42"/>
      <c r="B1108" s="48"/>
      <c r="C1108" s="330" t="s">
        <v>18</v>
      </c>
      <c r="D1108" s="330" t="s">
        <v>476</v>
      </c>
      <c r="E1108" s="21" t="s">
        <v>18</v>
      </c>
      <c r="F1108" s="331">
        <v>0</v>
      </c>
      <c r="G1108" s="42"/>
      <c r="H1108" s="48"/>
    </row>
    <row r="1109" s="2" customFormat="1" ht="16.8" customHeight="1">
      <c r="A1109" s="42"/>
      <c r="B1109" s="48"/>
      <c r="C1109" s="330" t="s">
        <v>18</v>
      </c>
      <c r="D1109" s="330" t="s">
        <v>5065</v>
      </c>
      <c r="E1109" s="21" t="s">
        <v>18</v>
      </c>
      <c r="F1109" s="331">
        <v>10.359999999999999</v>
      </c>
      <c r="G1109" s="42"/>
      <c r="H1109" s="48"/>
    </row>
    <row r="1110" s="2" customFormat="1" ht="16.8" customHeight="1">
      <c r="A1110" s="42"/>
      <c r="B1110" s="48"/>
      <c r="C1110" s="330" t="s">
        <v>18</v>
      </c>
      <c r="D1110" s="330" t="s">
        <v>367</v>
      </c>
      <c r="E1110" s="21" t="s">
        <v>18</v>
      </c>
      <c r="F1110" s="331">
        <v>0</v>
      </c>
      <c r="G1110" s="42"/>
      <c r="H1110" s="48"/>
    </row>
    <row r="1111" s="2" customFormat="1" ht="16.8" customHeight="1">
      <c r="A1111" s="42"/>
      <c r="B1111" s="48"/>
      <c r="C1111" s="330" t="s">
        <v>18</v>
      </c>
      <c r="D1111" s="330" t="s">
        <v>5066</v>
      </c>
      <c r="E1111" s="21" t="s">
        <v>18</v>
      </c>
      <c r="F1111" s="331">
        <v>7.9400000000000004</v>
      </c>
      <c r="G1111" s="42"/>
      <c r="H1111" s="48"/>
    </row>
    <row r="1112" s="2" customFormat="1" ht="16.8" customHeight="1">
      <c r="A1112" s="42"/>
      <c r="B1112" s="48"/>
      <c r="C1112" s="330" t="s">
        <v>18</v>
      </c>
      <c r="D1112" s="330" t="s">
        <v>232</v>
      </c>
      <c r="E1112" s="21" t="s">
        <v>18</v>
      </c>
      <c r="F1112" s="331">
        <v>0</v>
      </c>
      <c r="G1112" s="42"/>
      <c r="H1112" s="48"/>
    </row>
    <row r="1113" s="2" customFormat="1" ht="16.8" customHeight="1">
      <c r="A1113" s="42"/>
      <c r="B1113" s="48"/>
      <c r="C1113" s="330" t="s">
        <v>18</v>
      </c>
      <c r="D1113" s="330" t="s">
        <v>5003</v>
      </c>
      <c r="E1113" s="21" t="s">
        <v>18</v>
      </c>
      <c r="F1113" s="331">
        <v>14.44</v>
      </c>
      <c r="G1113" s="42"/>
      <c r="H1113" s="48"/>
    </row>
    <row r="1114" s="2" customFormat="1" ht="16.8" customHeight="1">
      <c r="A1114" s="42"/>
      <c r="B1114" s="48"/>
      <c r="C1114" s="330" t="s">
        <v>18</v>
      </c>
      <c r="D1114" s="330" t="s">
        <v>1216</v>
      </c>
      <c r="E1114" s="21" t="s">
        <v>18</v>
      </c>
      <c r="F1114" s="331">
        <v>0</v>
      </c>
      <c r="G1114" s="42"/>
      <c r="H1114" s="48"/>
    </row>
    <row r="1115" s="2" customFormat="1" ht="16.8" customHeight="1">
      <c r="A1115" s="42"/>
      <c r="B1115" s="48"/>
      <c r="C1115" s="330" t="s">
        <v>18</v>
      </c>
      <c r="D1115" s="330" t="s">
        <v>5067</v>
      </c>
      <c r="E1115" s="21" t="s">
        <v>18</v>
      </c>
      <c r="F1115" s="331">
        <v>17.27</v>
      </c>
      <c r="G1115" s="42"/>
      <c r="H1115" s="48"/>
    </row>
    <row r="1116" s="2" customFormat="1" ht="16.8" customHeight="1">
      <c r="A1116" s="42"/>
      <c r="B1116" s="48"/>
      <c r="C1116" s="330" t="s">
        <v>18</v>
      </c>
      <c r="D1116" s="330" t="s">
        <v>5068</v>
      </c>
      <c r="E1116" s="21" t="s">
        <v>18</v>
      </c>
      <c r="F1116" s="331">
        <v>0</v>
      </c>
      <c r="G1116" s="42"/>
      <c r="H1116" s="48"/>
    </row>
    <row r="1117" s="2" customFormat="1" ht="16.8" customHeight="1">
      <c r="A1117" s="42"/>
      <c r="B1117" s="48"/>
      <c r="C1117" s="330" t="s">
        <v>18</v>
      </c>
      <c r="D1117" s="330" t="s">
        <v>5069</v>
      </c>
      <c r="E1117" s="21" t="s">
        <v>18</v>
      </c>
      <c r="F1117" s="331">
        <v>131.88999999999999</v>
      </c>
      <c r="G1117" s="42"/>
      <c r="H1117" s="48"/>
    </row>
    <row r="1118" s="2" customFormat="1" ht="16.8" customHeight="1">
      <c r="A1118" s="42"/>
      <c r="B1118" s="48"/>
      <c r="C1118" s="330" t="s">
        <v>18</v>
      </c>
      <c r="D1118" s="330" t="s">
        <v>244</v>
      </c>
      <c r="E1118" s="21" t="s">
        <v>18</v>
      </c>
      <c r="F1118" s="331">
        <v>199.84999999999999</v>
      </c>
      <c r="G1118" s="42"/>
      <c r="H1118" s="48"/>
    </row>
    <row r="1119" s="2" customFormat="1" ht="16.8" customHeight="1">
      <c r="A1119" s="42"/>
      <c r="B1119" s="48"/>
      <c r="C1119" s="332" t="s">
        <v>4704</v>
      </c>
      <c r="D1119" s="42"/>
      <c r="E1119" s="42"/>
      <c r="F1119" s="42"/>
      <c r="G1119" s="42"/>
      <c r="H1119" s="48"/>
    </row>
    <row r="1120" s="2" customFormat="1" ht="16.8" customHeight="1">
      <c r="A1120" s="42"/>
      <c r="B1120" s="48"/>
      <c r="C1120" s="330" t="s">
        <v>1292</v>
      </c>
      <c r="D1120" s="330" t="s">
        <v>5048</v>
      </c>
      <c r="E1120" s="21" t="s">
        <v>161</v>
      </c>
      <c r="F1120" s="331">
        <v>27.030000000000001</v>
      </c>
      <c r="G1120" s="42"/>
      <c r="H1120" s="48"/>
    </row>
    <row r="1121" s="2" customFormat="1" ht="16.8" customHeight="1">
      <c r="A1121" s="42"/>
      <c r="B1121" s="48"/>
      <c r="C1121" s="330" t="s">
        <v>1304</v>
      </c>
      <c r="D1121" s="330" t="s">
        <v>5049</v>
      </c>
      <c r="E1121" s="21" t="s">
        <v>161</v>
      </c>
      <c r="F1121" s="331">
        <v>27.030000000000001</v>
      </c>
      <c r="G1121" s="42"/>
      <c r="H1121" s="48"/>
    </row>
    <row r="1122" s="2" customFormat="1" ht="16.8" customHeight="1">
      <c r="A1122" s="42"/>
      <c r="B1122" s="48"/>
      <c r="C1122" s="330" t="s">
        <v>1308</v>
      </c>
      <c r="D1122" s="330" t="s">
        <v>5050</v>
      </c>
      <c r="E1122" s="21" t="s">
        <v>516</v>
      </c>
      <c r="F1122" s="331">
        <v>0.55000000000000004</v>
      </c>
      <c r="G1122" s="42"/>
      <c r="H1122" s="48"/>
    </row>
    <row r="1123" s="2" customFormat="1" ht="16.8" customHeight="1">
      <c r="A1123" s="42"/>
      <c r="B1123" s="48"/>
      <c r="C1123" s="330" t="s">
        <v>1529</v>
      </c>
      <c r="D1123" s="330" t="s">
        <v>5052</v>
      </c>
      <c r="E1123" s="21" t="s">
        <v>129</v>
      </c>
      <c r="F1123" s="331">
        <v>327.38</v>
      </c>
      <c r="G1123" s="42"/>
      <c r="H1123" s="48"/>
    </row>
    <row r="1124" s="2" customFormat="1" ht="16.8" customHeight="1">
      <c r="A1124" s="42"/>
      <c r="B1124" s="48"/>
      <c r="C1124" s="330" t="s">
        <v>1539</v>
      </c>
      <c r="D1124" s="330" t="s">
        <v>5053</v>
      </c>
      <c r="E1124" s="21" t="s">
        <v>129</v>
      </c>
      <c r="F1124" s="331">
        <v>654.75999999999999</v>
      </c>
      <c r="G1124" s="42"/>
      <c r="H1124" s="48"/>
    </row>
    <row r="1125" s="2" customFormat="1" ht="16.8" customHeight="1">
      <c r="A1125" s="42"/>
      <c r="B1125" s="48"/>
      <c r="C1125" s="330" t="s">
        <v>1534</v>
      </c>
      <c r="D1125" s="330" t="s">
        <v>1535</v>
      </c>
      <c r="E1125" s="21" t="s">
        <v>516</v>
      </c>
      <c r="F1125" s="331">
        <v>0.13</v>
      </c>
      <c r="G1125" s="42"/>
      <c r="H1125" s="48"/>
    </row>
    <row r="1126" s="2" customFormat="1">
      <c r="A1126" s="42"/>
      <c r="B1126" s="48"/>
      <c r="C1126" s="330" t="s">
        <v>1550</v>
      </c>
      <c r="D1126" s="330" t="s">
        <v>1551</v>
      </c>
      <c r="E1126" s="21" t="s">
        <v>129</v>
      </c>
      <c r="F1126" s="331">
        <v>379.75999999999999</v>
      </c>
      <c r="G1126" s="42"/>
      <c r="H1126" s="48"/>
    </row>
    <row r="1127" s="2" customFormat="1">
      <c r="A1127" s="42"/>
      <c r="B1127" s="48"/>
      <c r="C1127" s="330" t="s">
        <v>1545</v>
      </c>
      <c r="D1127" s="330" t="s">
        <v>1546</v>
      </c>
      <c r="E1127" s="21" t="s">
        <v>129</v>
      </c>
      <c r="F1127" s="331">
        <v>379.75999999999999</v>
      </c>
      <c r="G1127" s="42"/>
      <c r="H1127" s="48"/>
    </row>
    <row r="1128" s="2" customFormat="1" ht="16.8" customHeight="1">
      <c r="A1128" s="42"/>
      <c r="B1128" s="48"/>
      <c r="C1128" s="326" t="s">
        <v>980</v>
      </c>
      <c r="D1128" s="327" t="s">
        <v>981</v>
      </c>
      <c r="E1128" s="328" t="s">
        <v>129</v>
      </c>
      <c r="F1128" s="329">
        <v>35.710000000000001</v>
      </c>
      <c r="G1128" s="42"/>
      <c r="H1128" s="48"/>
    </row>
    <row r="1129" s="2" customFormat="1" ht="16.8" customHeight="1">
      <c r="A1129" s="42"/>
      <c r="B1129" s="48"/>
      <c r="C1129" s="330" t="s">
        <v>18</v>
      </c>
      <c r="D1129" s="330" t="s">
        <v>750</v>
      </c>
      <c r="E1129" s="21" t="s">
        <v>18</v>
      </c>
      <c r="F1129" s="331">
        <v>0</v>
      </c>
      <c r="G1129" s="42"/>
      <c r="H1129" s="48"/>
    </row>
    <row r="1130" s="2" customFormat="1" ht="16.8" customHeight="1">
      <c r="A1130" s="42"/>
      <c r="B1130" s="48"/>
      <c r="C1130" s="330" t="s">
        <v>18</v>
      </c>
      <c r="D1130" s="330" t="s">
        <v>4830</v>
      </c>
      <c r="E1130" s="21" t="s">
        <v>18</v>
      </c>
      <c r="F1130" s="331">
        <v>9.5600000000000005</v>
      </c>
      <c r="G1130" s="42"/>
      <c r="H1130" s="48"/>
    </row>
    <row r="1131" s="2" customFormat="1" ht="16.8" customHeight="1">
      <c r="A1131" s="42"/>
      <c r="B1131" s="48"/>
      <c r="C1131" s="330" t="s">
        <v>18</v>
      </c>
      <c r="D1131" s="330" t="s">
        <v>4716</v>
      </c>
      <c r="E1131" s="21" t="s">
        <v>18</v>
      </c>
      <c r="F1131" s="331">
        <v>0</v>
      </c>
      <c r="G1131" s="42"/>
      <c r="H1131" s="48"/>
    </row>
    <row r="1132" s="2" customFormat="1" ht="16.8" customHeight="1">
      <c r="A1132" s="42"/>
      <c r="B1132" s="48"/>
      <c r="C1132" s="330" t="s">
        <v>18</v>
      </c>
      <c r="D1132" s="330" t="s">
        <v>4831</v>
      </c>
      <c r="E1132" s="21" t="s">
        <v>18</v>
      </c>
      <c r="F1132" s="331">
        <v>9.75</v>
      </c>
      <c r="G1132" s="42"/>
      <c r="H1132" s="48"/>
    </row>
    <row r="1133" s="2" customFormat="1" ht="16.8" customHeight="1">
      <c r="A1133" s="42"/>
      <c r="B1133" s="48"/>
      <c r="C1133" s="330" t="s">
        <v>18</v>
      </c>
      <c r="D1133" s="330" t="s">
        <v>225</v>
      </c>
      <c r="E1133" s="21" t="s">
        <v>18</v>
      </c>
      <c r="F1133" s="331">
        <v>0</v>
      </c>
      <c r="G1133" s="42"/>
      <c r="H1133" s="48"/>
    </row>
    <row r="1134" s="2" customFormat="1" ht="16.8" customHeight="1">
      <c r="A1134" s="42"/>
      <c r="B1134" s="48"/>
      <c r="C1134" s="330" t="s">
        <v>18</v>
      </c>
      <c r="D1134" s="330" t="s">
        <v>5070</v>
      </c>
      <c r="E1134" s="21" t="s">
        <v>18</v>
      </c>
      <c r="F1134" s="331">
        <v>7.8099999999999996</v>
      </c>
      <c r="G1134" s="42"/>
      <c r="H1134" s="48"/>
    </row>
    <row r="1135" s="2" customFormat="1" ht="16.8" customHeight="1">
      <c r="A1135" s="42"/>
      <c r="B1135" s="48"/>
      <c r="C1135" s="330" t="s">
        <v>18</v>
      </c>
      <c r="D1135" s="330" t="s">
        <v>2039</v>
      </c>
      <c r="E1135" s="21" t="s">
        <v>18</v>
      </c>
      <c r="F1135" s="331">
        <v>0</v>
      </c>
      <c r="G1135" s="42"/>
      <c r="H1135" s="48"/>
    </row>
    <row r="1136" s="2" customFormat="1" ht="16.8" customHeight="1">
      <c r="A1136" s="42"/>
      <c r="B1136" s="48"/>
      <c r="C1136" s="330" t="s">
        <v>18</v>
      </c>
      <c r="D1136" s="330" t="s">
        <v>4723</v>
      </c>
      <c r="E1136" s="21" t="s">
        <v>18</v>
      </c>
      <c r="F1136" s="331">
        <v>8.5899999999999999</v>
      </c>
      <c r="G1136" s="42"/>
      <c r="H1136" s="48"/>
    </row>
    <row r="1137" s="2" customFormat="1" ht="16.8" customHeight="1">
      <c r="A1137" s="42"/>
      <c r="B1137" s="48"/>
      <c r="C1137" s="330" t="s">
        <v>18</v>
      </c>
      <c r="D1137" s="330" t="s">
        <v>244</v>
      </c>
      <c r="E1137" s="21" t="s">
        <v>18</v>
      </c>
      <c r="F1137" s="331">
        <v>35.710000000000001</v>
      </c>
      <c r="G1137" s="42"/>
      <c r="H1137" s="48"/>
    </row>
    <row r="1138" s="2" customFormat="1" ht="16.8" customHeight="1">
      <c r="A1138" s="42"/>
      <c r="B1138" s="48"/>
      <c r="C1138" s="332" t="s">
        <v>4704</v>
      </c>
      <c r="D1138" s="42"/>
      <c r="E1138" s="42"/>
      <c r="F1138" s="42"/>
      <c r="G1138" s="42"/>
      <c r="H1138" s="48"/>
    </row>
    <row r="1139" s="2" customFormat="1" ht="16.8" customHeight="1">
      <c r="A1139" s="42"/>
      <c r="B1139" s="48"/>
      <c r="C1139" s="330" t="s">
        <v>1292</v>
      </c>
      <c r="D1139" s="330" t="s">
        <v>5048</v>
      </c>
      <c r="E1139" s="21" t="s">
        <v>161</v>
      </c>
      <c r="F1139" s="331">
        <v>27.030000000000001</v>
      </c>
      <c r="G1139" s="42"/>
      <c r="H1139" s="48"/>
    </row>
    <row r="1140" s="2" customFormat="1" ht="16.8" customHeight="1">
      <c r="A1140" s="42"/>
      <c r="B1140" s="48"/>
      <c r="C1140" s="330" t="s">
        <v>1304</v>
      </c>
      <c r="D1140" s="330" t="s">
        <v>5049</v>
      </c>
      <c r="E1140" s="21" t="s">
        <v>161</v>
      </c>
      <c r="F1140" s="331">
        <v>27.030000000000001</v>
      </c>
      <c r="G1140" s="42"/>
      <c r="H1140" s="48"/>
    </row>
    <row r="1141" s="2" customFormat="1" ht="16.8" customHeight="1">
      <c r="A1141" s="42"/>
      <c r="B1141" s="48"/>
      <c r="C1141" s="330" t="s">
        <v>1308</v>
      </c>
      <c r="D1141" s="330" t="s">
        <v>5050</v>
      </c>
      <c r="E1141" s="21" t="s">
        <v>516</v>
      </c>
      <c r="F1141" s="331">
        <v>0.55000000000000004</v>
      </c>
      <c r="G1141" s="42"/>
      <c r="H1141" s="48"/>
    </row>
    <row r="1142" s="2" customFormat="1" ht="16.8" customHeight="1">
      <c r="A1142" s="42"/>
      <c r="B1142" s="48"/>
      <c r="C1142" s="330" t="s">
        <v>1529</v>
      </c>
      <c r="D1142" s="330" t="s">
        <v>5052</v>
      </c>
      <c r="E1142" s="21" t="s">
        <v>129</v>
      </c>
      <c r="F1142" s="331">
        <v>327.38</v>
      </c>
      <c r="G1142" s="42"/>
      <c r="H1142" s="48"/>
    </row>
    <row r="1143" s="2" customFormat="1" ht="16.8" customHeight="1">
      <c r="A1143" s="42"/>
      <c r="B1143" s="48"/>
      <c r="C1143" s="330" t="s">
        <v>1539</v>
      </c>
      <c r="D1143" s="330" t="s">
        <v>5053</v>
      </c>
      <c r="E1143" s="21" t="s">
        <v>129</v>
      </c>
      <c r="F1143" s="331">
        <v>654.75999999999999</v>
      </c>
      <c r="G1143" s="42"/>
      <c r="H1143" s="48"/>
    </row>
    <row r="1144" s="2" customFormat="1" ht="16.8" customHeight="1">
      <c r="A1144" s="42"/>
      <c r="B1144" s="48"/>
      <c r="C1144" s="330" t="s">
        <v>1534</v>
      </c>
      <c r="D1144" s="330" t="s">
        <v>1535</v>
      </c>
      <c r="E1144" s="21" t="s">
        <v>516</v>
      </c>
      <c r="F1144" s="331">
        <v>0.13</v>
      </c>
      <c r="G1144" s="42"/>
      <c r="H1144" s="48"/>
    </row>
    <row r="1145" s="2" customFormat="1">
      <c r="A1145" s="42"/>
      <c r="B1145" s="48"/>
      <c r="C1145" s="330" t="s">
        <v>1550</v>
      </c>
      <c r="D1145" s="330" t="s">
        <v>1551</v>
      </c>
      <c r="E1145" s="21" t="s">
        <v>129</v>
      </c>
      <c r="F1145" s="331">
        <v>379.75999999999999</v>
      </c>
      <c r="G1145" s="42"/>
      <c r="H1145" s="48"/>
    </row>
    <row r="1146" s="2" customFormat="1">
      <c r="A1146" s="42"/>
      <c r="B1146" s="48"/>
      <c r="C1146" s="330" t="s">
        <v>1545</v>
      </c>
      <c r="D1146" s="330" t="s">
        <v>1546</v>
      </c>
      <c r="E1146" s="21" t="s">
        <v>129</v>
      </c>
      <c r="F1146" s="331">
        <v>379.75999999999999</v>
      </c>
      <c r="G1146" s="42"/>
      <c r="H1146" s="48"/>
    </row>
    <row r="1147" s="2" customFormat="1" ht="16.8" customHeight="1">
      <c r="A1147" s="42"/>
      <c r="B1147" s="48"/>
      <c r="C1147" s="326" t="s">
        <v>983</v>
      </c>
      <c r="D1147" s="327" t="s">
        <v>984</v>
      </c>
      <c r="E1147" s="328" t="s">
        <v>129</v>
      </c>
      <c r="F1147" s="329">
        <v>8.4299999999999997</v>
      </c>
      <c r="G1147" s="42"/>
      <c r="H1147" s="48"/>
    </row>
    <row r="1148" s="2" customFormat="1" ht="16.8" customHeight="1">
      <c r="A1148" s="42"/>
      <c r="B1148" s="48"/>
      <c r="C1148" s="330" t="s">
        <v>18</v>
      </c>
      <c r="D1148" s="330" t="s">
        <v>223</v>
      </c>
      <c r="E1148" s="21" t="s">
        <v>18</v>
      </c>
      <c r="F1148" s="331">
        <v>0</v>
      </c>
      <c r="G1148" s="42"/>
      <c r="H1148" s="48"/>
    </row>
    <row r="1149" s="2" customFormat="1" ht="16.8" customHeight="1">
      <c r="A1149" s="42"/>
      <c r="B1149" s="48"/>
      <c r="C1149" s="330" t="s">
        <v>18</v>
      </c>
      <c r="D1149" s="330" t="s">
        <v>985</v>
      </c>
      <c r="E1149" s="21" t="s">
        <v>18</v>
      </c>
      <c r="F1149" s="331">
        <v>8.4299999999999997</v>
      </c>
      <c r="G1149" s="42"/>
      <c r="H1149" s="48"/>
    </row>
    <row r="1150" s="2" customFormat="1" ht="16.8" customHeight="1">
      <c r="A1150" s="42"/>
      <c r="B1150" s="48"/>
      <c r="C1150" s="332" t="s">
        <v>4704</v>
      </c>
      <c r="D1150" s="42"/>
      <c r="E1150" s="42"/>
      <c r="F1150" s="42"/>
      <c r="G1150" s="42"/>
      <c r="H1150" s="48"/>
    </row>
    <row r="1151" s="2" customFormat="1" ht="16.8" customHeight="1">
      <c r="A1151" s="42"/>
      <c r="B1151" s="48"/>
      <c r="C1151" s="330" t="s">
        <v>1322</v>
      </c>
      <c r="D1151" s="330" t="s">
        <v>5040</v>
      </c>
      <c r="E1151" s="21" t="s">
        <v>129</v>
      </c>
      <c r="F1151" s="331">
        <v>122.49</v>
      </c>
      <c r="G1151" s="42"/>
      <c r="H1151" s="48"/>
    </row>
    <row r="1152" s="2" customFormat="1" ht="16.8" customHeight="1">
      <c r="A1152" s="42"/>
      <c r="B1152" s="48"/>
      <c r="C1152" s="330" t="s">
        <v>1326</v>
      </c>
      <c r="D1152" s="330" t="s">
        <v>5041</v>
      </c>
      <c r="E1152" s="21" t="s">
        <v>129</v>
      </c>
      <c r="F1152" s="331">
        <v>244.97999999999999</v>
      </c>
      <c r="G1152" s="42"/>
      <c r="H1152" s="48"/>
    </row>
    <row r="1153" s="2" customFormat="1" ht="16.8" customHeight="1">
      <c r="A1153" s="42"/>
      <c r="B1153" s="48"/>
      <c r="C1153" s="330" t="s">
        <v>1331</v>
      </c>
      <c r="D1153" s="330" t="s">
        <v>5042</v>
      </c>
      <c r="E1153" s="21" t="s">
        <v>129</v>
      </c>
      <c r="F1153" s="331">
        <v>122.49</v>
      </c>
      <c r="G1153" s="42"/>
      <c r="H1153" s="48"/>
    </row>
    <row r="1154" s="2" customFormat="1" ht="16.8" customHeight="1">
      <c r="A1154" s="42"/>
      <c r="B1154" s="48"/>
      <c r="C1154" s="326" t="s">
        <v>986</v>
      </c>
      <c r="D1154" s="327" t="s">
        <v>987</v>
      </c>
      <c r="E1154" s="328" t="s">
        <v>129</v>
      </c>
      <c r="F1154" s="329">
        <v>7.2999999999999998</v>
      </c>
      <c r="G1154" s="42"/>
      <c r="H1154" s="48"/>
    </row>
    <row r="1155" s="2" customFormat="1" ht="16.8" customHeight="1">
      <c r="A1155" s="42"/>
      <c r="B1155" s="48"/>
      <c r="C1155" s="330" t="s">
        <v>18</v>
      </c>
      <c r="D1155" s="330" t="s">
        <v>225</v>
      </c>
      <c r="E1155" s="21" t="s">
        <v>18</v>
      </c>
      <c r="F1155" s="331">
        <v>0</v>
      </c>
      <c r="G1155" s="42"/>
      <c r="H1155" s="48"/>
    </row>
    <row r="1156" s="2" customFormat="1" ht="16.8" customHeight="1">
      <c r="A1156" s="42"/>
      <c r="B1156" s="48"/>
      <c r="C1156" s="330" t="s">
        <v>18</v>
      </c>
      <c r="D1156" s="330" t="s">
        <v>988</v>
      </c>
      <c r="E1156" s="21" t="s">
        <v>18</v>
      </c>
      <c r="F1156" s="331">
        <v>7.2999999999999998</v>
      </c>
      <c r="G1156" s="42"/>
      <c r="H1156" s="48"/>
    </row>
    <row r="1157" s="2" customFormat="1" ht="16.8" customHeight="1">
      <c r="A1157" s="42"/>
      <c r="B1157" s="48"/>
      <c r="C1157" s="332" t="s">
        <v>4704</v>
      </c>
      <c r="D1157" s="42"/>
      <c r="E1157" s="42"/>
      <c r="F1157" s="42"/>
      <c r="G1157" s="42"/>
      <c r="H1157" s="48"/>
    </row>
    <row r="1158" s="2" customFormat="1" ht="16.8" customHeight="1">
      <c r="A1158" s="42"/>
      <c r="B1158" s="48"/>
      <c r="C1158" s="330" t="s">
        <v>1292</v>
      </c>
      <c r="D1158" s="330" t="s">
        <v>5048</v>
      </c>
      <c r="E1158" s="21" t="s">
        <v>161</v>
      </c>
      <c r="F1158" s="331">
        <v>27.030000000000001</v>
      </c>
      <c r="G1158" s="42"/>
      <c r="H1158" s="48"/>
    </row>
    <row r="1159" s="2" customFormat="1" ht="16.8" customHeight="1">
      <c r="A1159" s="42"/>
      <c r="B1159" s="48"/>
      <c r="C1159" s="330" t="s">
        <v>1304</v>
      </c>
      <c r="D1159" s="330" t="s">
        <v>5049</v>
      </c>
      <c r="E1159" s="21" t="s">
        <v>161</v>
      </c>
      <c r="F1159" s="331">
        <v>27.030000000000001</v>
      </c>
      <c r="G1159" s="42"/>
      <c r="H1159" s="48"/>
    </row>
    <row r="1160" s="2" customFormat="1" ht="16.8" customHeight="1">
      <c r="A1160" s="42"/>
      <c r="B1160" s="48"/>
      <c r="C1160" s="330" t="s">
        <v>1308</v>
      </c>
      <c r="D1160" s="330" t="s">
        <v>5050</v>
      </c>
      <c r="E1160" s="21" t="s">
        <v>516</v>
      </c>
      <c r="F1160" s="331">
        <v>0.55000000000000004</v>
      </c>
      <c r="G1160" s="42"/>
      <c r="H1160" s="48"/>
    </row>
    <row r="1161" s="2" customFormat="1" ht="16.8" customHeight="1">
      <c r="A1161" s="42"/>
      <c r="B1161" s="48"/>
      <c r="C1161" s="326" t="s">
        <v>989</v>
      </c>
      <c r="D1161" s="327" t="s">
        <v>990</v>
      </c>
      <c r="E1161" s="328" t="s">
        <v>129</v>
      </c>
      <c r="F1161" s="329">
        <v>3.1299999999999999</v>
      </c>
      <c r="G1161" s="42"/>
      <c r="H1161" s="48"/>
    </row>
    <row r="1162" s="2" customFormat="1" ht="16.8" customHeight="1">
      <c r="A1162" s="42"/>
      <c r="B1162" s="48"/>
      <c r="C1162" s="330" t="s">
        <v>18</v>
      </c>
      <c r="D1162" s="330" t="s">
        <v>780</v>
      </c>
      <c r="E1162" s="21" t="s">
        <v>18</v>
      </c>
      <c r="F1162" s="331">
        <v>0</v>
      </c>
      <c r="G1162" s="42"/>
      <c r="H1162" s="48"/>
    </row>
    <row r="1163" s="2" customFormat="1" ht="16.8" customHeight="1">
      <c r="A1163" s="42"/>
      <c r="B1163" s="48"/>
      <c r="C1163" s="330" t="s">
        <v>18</v>
      </c>
      <c r="D1163" s="330" t="s">
        <v>991</v>
      </c>
      <c r="E1163" s="21" t="s">
        <v>18</v>
      </c>
      <c r="F1163" s="331">
        <v>3.1299999999999999</v>
      </c>
      <c r="G1163" s="42"/>
      <c r="H1163" s="48"/>
    </row>
    <row r="1164" s="2" customFormat="1" ht="16.8" customHeight="1">
      <c r="A1164" s="42"/>
      <c r="B1164" s="48"/>
      <c r="C1164" s="332" t="s">
        <v>4704</v>
      </c>
      <c r="D1164" s="42"/>
      <c r="E1164" s="42"/>
      <c r="F1164" s="42"/>
      <c r="G1164" s="42"/>
      <c r="H1164" s="48"/>
    </row>
    <row r="1165" s="2" customFormat="1" ht="16.8" customHeight="1">
      <c r="A1165" s="42"/>
      <c r="B1165" s="48"/>
      <c r="C1165" s="330" t="s">
        <v>1292</v>
      </c>
      <c r="D1165" s="330" t="s">
        <v>5048</v>
      </c>
      <c r="E1165" s="21" t="s">
        <v>161</v>
      </c>
      <c r="F1165" s="331">
        <v>27.030000000000001</v>
      </c>
      <c r="G1165" s="42"/>
      <c r="H1165" s="48"/>
    </row>
    <row r="1166" s="2" customFormat="1" ht="16.8" customHeight="1">
      <c r="A1166" s="42"/>
      <c r="B1166" s="48"/>
      <c r="C1166" s="330" t="s">
        <v>1304</v>
      </c>
      <c r="D1166" s="330" t="s">
        <v>5049</v>
      </c>
      <c r="E1166" s="21" t="s">
        <v>161</v>
      </c>
      <c r="F1166" s="331">
        <v>27.030000000000001</v>
      </c>
      <c r="G1166" s="42"/>
      <c r="H1166" s="48"/>
    </row>
    <row r="1167" s="2" customFormat="1" ht="16.8" customHeight="1">
      <c r="A1167" s="42"/>
      <c r="B1167" s="48"/>
      <c r="C1167" s="330" t="s">
        <v>1308</v>
      </c>
      <c r="D1167" s="330" t="s">
        <v>5050</v>
      </c>
      <c r="E1167" s="21" t="s">
        <v>516</v>
      </c>
      <c r="F1167" s="331">
        <v>0.55000000000000004</v>
      </c>
      <c r="G1167" s="42"/>
      <c r="H1167" s="48"/>
    </row>
    <row r="1168" s="2" customFormat="1" ht="26.4" customHeight="1">
      <c r="A1168" s="42"/>
      <c r="B1168" s="48"/>
      <c r="C1168" s="325" t="s">
        <v>5071</v>
      </c>
      <c r="D1168" s="325" t="s">
        <v>86</v>
      </c>
      <c r="E1168" s="42"/>
      <c r="F1168" s="42"/>
      <c r="G1168" s="42"/>
      <c r="H1168" s="48"/>
    </row>
    <row r="1169" s="2" customFormat="1" ht="16.8" customHeight="1">
      <c r="A1169" s="42"/>
      <c r="B1169" s="48"/>
      <c r="C1169" s="326" t="s">
        <v>2401</v>
      </c>
      <c r="D1169" s="327" t="s">
        <v>2402</v>
      </c>
      <c r="E1169" s="328" t="s">
        <v>157</v>
      </c>
      <c r="F1169" s="329">
        <v>47.369999999999997</v>
      </c>
      <c r="G1169" s="42"/>
      <c r="H1169" s="48"/>
    </row>
    <row r="1170" s="2" customFormat="1" ht="16.8" customHeight="1">
      <c r="A1170" s="42"/>
      <c r="B1170" s="48"/>
      <c r="C1170" s="330" t="s">
        <v>18</v>
      </c>
      <c r="D1170" s="330" t="s">
        <v>5072</v>
      </c>
      <c r="E1170" s="21" t="s">
        <v>18</v>
      </c>
      <c r="F1170" s="331">
        <v>0</v>
      </c>
      <c r="G1170" s="42"/>
      <c r="H1170" s="48"/>
    </row>
    <row r="1171" s="2" customFormat="1" ht="16.8" customHeight="1">
      <c r="A1171" s="42"/>
      <c r="B1171" s="48"/>
      <c r="C1171" s="330" t="s">
        <v>18</v>
      </c>
      <c r="D1171" s="330" t="s">
        <v>5073</v>
      </c>
      <c r="E1171" s="21" t="s">
        <v>18</v>
      </c>
      <c r="F1171" s="331">
        <v>16.329999999999998</v>
      </c>
      <c r="G1171" s="42"/>
      <c r="H1171" s="48"/>
    </row>
    <row r="1172" s="2" customFormat="1" ht="16.8" customHeight="1">
      <c r="A1172" s="42"/>
      <c r="B1172" s="48"/>
      <c r="C1172" s="330" t="s">
        <v>18</v>
      </c>
      <c r="D1172" s="330" t="s">
        <v>5074</v>
      </c>
      <c r="E1172" s="21" t="s">
        <v>18</v>
      </c>
      <c r="F1172" s="331">
        <v>1.6299999999999999</v>
      </c>
      <c r="G1172" s="42"/>
      <c r="H1172" s="48"/>
    </row>
    <row r="1173" s="2" customFormat="1" ht="16.8" customHeight="1">
      <c r="A1173" s="42"/>
      <c r="B1173" s="48"/>
      <c r="C1173" s="330" t="s">
        <v>18</v>
      </c>
      <c r="D1173" s="330" t="s">
        <v>729</v>
      </c>
      <c r="E1173" s="21" t="s">
        <v>18</v>
      </c>
      <c r="F1173" s="331">
        <v>3.6800000000000002</v>
      </c>
      <c r="G1173" s="42"/>
      <c r="H1173" s="48"/>
    </row>
    <row r="1174" s="2" customFormat="1" ht="16.8" customHeight="1">
      <c r="A1174" s="42"/>
      <c r="B1174" s="48"/>
      <c r="C1174" s="330" t="s">
        <v>18</v>
      </c>
      <c r="D1174" s="330" t="s">
        <v>5075</v>
      </c>
      <c r="E1174" s="21" t="s">
        <v>18</v>
      </c>
      <c r="F1174" s="331">
        <v>8.2300000000000004</v>
      </c>
      <c r="G1174" s="42"/>
      <c r="H1174" s="48"/>
    </row>
    <row r="1175" s="2" customFormat="1" ht="16.8" customHeight="1">
      <c r="A1175" s="42"/>
      <c r="B1175" s="48"/>
      <c r="C1175" s="330" t="s">
        <v>18</v>
      </c>
      <c r="D1175" s="330" t="s">
        <v>5076</v>
      </c>
      <c r="E1175" s="21" t="s">
        <v>18</v>
      </c>
      <c r="F1175" s="331">
        <v>2.6699999999999999</v>
      </c>
      <c r="G1175" s="42"/>
      <c r="H1175" s="48"/>
    </row>
    <row r="1176" s="2" customFormat="1" ht="16.8" customHeight="1">
      <c r="A1176" s="42"/>
      <c r="B1176" s="48"/>
      <c r="C1176" s="330" t="s">
        <v>18</v>
      </c>
      <c r="D1176" s="330" t="s">
        <v>5077</v>
      </c>
      <c r="E1176" s="21" t="s">
        <v>18</v>
      </c>
      <c r="F1176" s="331">
        <v>1.51</v>
      </c>
      <c r="G1176" s="42"/>
      <c r="H1176" s="48"/>
    </row>
    <row r="1177" s="2" customFormat="1" ht="16.8" customHeight="1">
      <c r="A1177" s="42"/>
      <c r="B1177" s="48"/>
      <c r="C1177" s="330" t="s">
        <v>18</v>
      </c>
      <c r="D1177" s="330" t="s">
        <v>5078</v>
      </c>
      <c r="E1177" s="21" t="s">
        <v>18</v>
      </c>
      <c r="F1177" s="331">
        <v>9.0299999999999994</v>
      </c>
      <c r="G1177" s="42"/>
      <c r="H1177" s="48"/>
    </row>
    <row r="1178" s="2" customFormat="1" ht="16.8" customHeight="1">
      <c r="A1178" s="42"/>
      <c r="B1178" s="48"/>
      <c r="C1178" s="330" t="s">
        <v>18</v>
      </c>
      <c r="D1178" s="330" t="s">
        <v>5079</v>
      </c>
      <c r="E1178" s="21" t="s">
        <v>18</v>
      </c>
      <c r="F1178" s="331">
        <v>4.29</v>
      </c>
      <c r="G1178" s="42"/>
      <c r="H1178" s="48"/>
    </row>
    <row r="1179" s="2" customFormat="1" ht="16.8" customHeight="1">
      <c r="A1179" s="42"/>
      <c r="B1179" s="48"/>
      <c r="C1179" s="330" t="s">
        <v>18</v>
      </c>
      <c r="D1179" s="330" t="s">
        <v>18</v>
      </c>
      <c r="E1179" s="21" t="s">
        <v>18</v>
      </c>
      <c r="F1179" s="331">
        <v>0</v>
      </c>
      <c r="G1179" s="42"/>
      <c r="H1179" s="48"/>
    </row>
    <row r="1180" s="2" customFormat="1" ht="16.8" customHeight="1">
      <c r="A1180" s="42"/>
      <c r="B1180" s="48"/>
      <c r="C1180" s="330" t="s">
        <v>18</v>
      </c>
      <c r="D1180" s="330" t="s">
        <v>244</v>
      </c>
      <c r="E1180" s="21" t="s">
        <v>18</v>
      </c>
      <c r="F1180" s="331">
        <v>47.369999999999997</v>
      </c>
      <c r="G1180" s="42"/>
      <c r="H1180" s="48"/>
    </row>
    <row r="1181" s="2" customFormat="1" ht="16.8" customHeight="1">
      <c r="A1181" s="42"/>
      <c r="B1181" s="48"/>
      <c r="C1181" s="332" t="s">
        <v>4704</v>
      </c>
      <c r="D1181" s="42"/>
      <c r="E1181" s="42"/>
      <c r="F1181" s="42"/>
      <c r="G1181" s="42"/>
      <c r="H1181" s="48"/>
    </row>
    <row r="1182" s="2" customFormat="1" ht="16.8" customHeight="1">
      <c r="A1182" s="42"/>
      <c r="B1182" s="48"/>
      <c r="C1182" s="330" t="s">
        <v>2414</v>
      </c>
      <c r="D1182" s="330" t="s">
        <v>5080</v>
      </c>
      <c r="E1182" s="21" t="s">
        <v>317</v>
      </c>
      <c r="F1182" s="331">
        <v>47.369999999999997</v>
      </c>
      <c r="G1182" s="42"/>
      <c r="H1182" s="48"/>
    </row>
    <row r="1183" s="2" customFormat="1" ht="16.8" customHeight="1">
      <c r="A1183" s="42"/>
      <c r="B1183" s="48"/>
      <c r="C1183" s="326" t="s">
        <v>2404</v>
      </c>
      <c r="D1183" s="327" t="s">
        <v>2405</v>
      </c>
      <c r="E1183" s="328" t="s">
        <v>157</v>
      </c>
      <c r="F1183" s="329">
        <v>157.68000000000001</v>
      </c>
      <c r="G1183" s="42"/>
      <c r="H1183" s="48"/>
    </row>
    <row r="1184" s="2" customFormat="1" ht="16.8" customHeight="1">
      <c r="A1184" s="42"/>
      <c r="B1184" s="48"/>
      <c r="C1184" s="330" t="s">
        <v>18</v>
      </c>
      <c r="D1184" s="330" t="s">
        <v>5081</v>
      </c>
      <c r="E1184" s="21" t="s">
        <v>18</v>
      </c>
      <c r="F1184" s="331">
        <v>0</v>
      </c>
      <c r="G1184" s="42"/>
      <c r="H1184" s="48"/>
    </row>
    <row r="1185" s="2" customFormat="1" ht="16.8" customHeight="1">
      <c r="A1185" s="42"/>
      <c r="B1185" s="48"/>
      <c r="C1185" s="330" t="s">
        <v>18</v>
      </c>
      <c r="D1185" s="330" t="s">
        <v>5082</v>
      </c>
      <c r="E1185" s="21" t="s">
        <v>18</v>
      </c>
      <c r="F1185" s="331">
        <v>12.699999999999999</v>
      </c>
      <c r="G1185" s="42"/>
      <c r="H1185" s="48"/>
    </row>
    <row r="1186" s="2" customFormat="1" ht="16.8" customHeight="1">
      <c r="A1186" s="42"/>
      <c r="B1186" s="48"/>
      <c r="C1186" s="330" t="s">
        <v>18</v>
      </c>
      <c r="D1186" s="330" t="s">
        <v>5083</v>
      </c>
      <c r="E1186" s="21" t="s">
        <v>18</v>
      </c>
      <c r="F1186" s="331">
        <v>2.3300000000000001</v>
      </c>
      <c r="G1186" s="42"/>
      <c r="H1186" s="48"/>
    </row>
    <row r="1187" s="2" customFormat="1" ht="16.8" customHeight="1">
      <c r="A1187" s="42"/>
      <c r="B1187" s="48"/>
      <c r="C1187" s="330" t="s">
        <v>18</v>
      </c>
      <c r="D1187" s="330" t="s">
        <v>5084</v>
      </c>
      <c r="E1187" s="21" t="s">
        <v>18</v>
      </c>
      <c r="F1187" s="331">
        <v>1.0700000000000001</v>
      </c>
      <c r="G1187" s="42"/>
      <c r="H1187" s="48"/>
    </row>
    <row r="1188" s="2" customFormat="1" ht="16.8" customHeight="1">
      <c r="A1188" s="42"/>
      <c r="B1188" s="48"/>
      <c r="C1188" s="330" t="s">
        <v>18</v>
      </c>
      <c r="D1188" s="330" t="s">
        <v>5085</v>
      </c>
      <c r="E1188" s="21" t="s">
        <v>18</v>
      </c>
      <c r="F1188" s="331">
        <v>42.009999999999998</v>
      </c>
      <c r="G1188" s="42"/>
      <c r="H1188" s="48"/>
    </row>
    <row r="1189" s="2" customFormat="1" ht="16.8" customHeight="1">
      <c r="A1189" s="42"/>
      <c r="B1189" s="48"/>
      <c r="C1189" s="330" t="s">
        <v>18</v>
      </c>
      <c r="D1189" s="330" t="s">
        <v>5086</v>
      </c>
      <c r="E1189" s="21" t="s">
        <v>18</v>
      </c>
      <c r="F1189" s="331">
        <v>25.77</v>
      </c>
      <c r="G1189" s="42"/>
      <c r="H1189" s="48"/>
    </row>
    <row r="1190" s="2" customFormat="1" ht="16.8" customHeight="1">
      <c r="A1190" s="42"/>
      <c r="B1190" s="48"/>
      <c r="C1190" s="330" t="s">
        <v>18</v>
      </c>
      <c r="D1190" s="330" t="s">
        <v>5087</v>
      </c>
      <c r="E1190" s="21" t="s">
        <v>18</v>
      </c>
      <c r="F1190" s="331">
        <v>10.529999999999999</v>
      </c>
      <c r="G1190" s="42"/>
      <c r="H1190" s="48"/>
    </row>
    <row r="1191" s="2" customFormat="1" ht="16.8" customHeight="1">
      <c r="A1191" s="42"/>
      <c r="B1191" s="48"/>
      <c r="C1191" s="330" t="s">
        <v>18</v>
      </c>
      <c r="D1191" s="330" t="s">
        <v>5088</v>
      </c>
      <c r="E1191" s="21" t="s">
        <v>18</v>
      </c>
      <c r="F1191" s="331">
        <v>5.0599999999999996</v>
      </c>
      <c r="G1191" s="42"/>
      <c r="H1191" s="48"/>
    </row>
    <row r="1192" s="2" customFormat="1" ht="16.8" customHeight="1">
      <c r="A1192" s="42"/>
      <c r="B1192" s="48"/>
      <c r="C1192" s="330" t="s">
        <v>18</v>
      </c>
      <c r="D1192" s="330" t="s">
        <v>5089</v>
      </c>
      <c r="E1192" s="21" t="s">
        <v>18</v>
      </c>
      <c r="F1192" s="331">
        <v>23.890000000000001</v>
      </c>
      <c r="G1192" s="42"/>
      <c r="H1192" s="48"/>
    </row>
    <row r="1193" s="2" customFormat="1" ht="16.8" customHeight="1">
      <c r="A1193" s="42"/>
      <c r="B1193" s="48"/>
      <c r="C1193" s="330" t="s">
        <v>18</v>
      </c>
      <c r="D1193" s="330" t="s">
        <v>5090</v>
      </c>
      <c r="E1193" s="21" t="s">
        <v>18</v>
      </c>
      <c r="F1193" s="331">
        <v>26.280000000000001</v>
      </c>
      <c r="G1193" s="42"/>
      <c r="H1193" s="48"/>
    </row>
    <row r="1194" s="2" customFormat="1" ht="16.8" customHeight="1">
      <c r="A1194" s="42"/>
      <c r="B1194" s="48"/>
      <c r="C1194" s="330" t="s">
        <v>18</v>
      </c>
      <c r="D1194" s="330" t="s">
        <v>5091</v>
      </c>
      <c r="E1194" s="21" t="s">
        <v>18</v>
      </c>
      <c r="F1194" s="331">
        <v>8.0399999999999991</v>
      </c>
      <c r="G1194" s="42"/>
      <c r="H1194" s="48"/>
    </row>
    <row r="1195" s="2" customFormat="1" ht="16.8" customHeight="1">
      <c r="A1195" s="42"/>
      <c r="B1195" s="48"/>
      <c r="C1195" s="330" t="s">
        <v>18</v>
      </c>
      <c r="D1195" s="330" t="s">
        <v>244</v>
      </c>
      <c r="E1195" s="21" t="s">
        <v>18</v>
      </c>
      <c r="F1195" s="331">
        <v>157.68000000000001</v>
      </c>
      <c r="G1195" s="42"/>
      <c r="H1195" s="48"/>
    </row>
    <row r="1196" s="2" customFormat="1" ht="16.8" customHeight="1">
      <c r="A1196" s="42"/>
      <c r="B1196" s="48"/>
      <c r="C1196" s="332" t="s">
        <v>4704</v>
      </c>
      <c r="D1196" s="42"/>
      <c r="E1196" s="42"/>
      <c r="F1196" s="42"/>
      <c r="G1196" s="42"/>
      <c r="H1196" s="48"/>
    </row>
    <row r="1197" s="2" customFormat="1" ht="16.8" customHeight="1">
      <c r="A1197" s="42"/>
      <c r="B1197" s="48"/>
      <c r="C1197" s="330" t="s">
        <v>2418</v>
      </c>
      <c r="D1197" s="330" t="s">
        <v>5092</v>
      </c>
      <c r="E1197" s="21" t="s">
        <v>317</v>
      </c>
      <c r="F1197" s="331">
        <v>157.68000000000001</v>
      </c>
      <c r="G1197" s="42"/>
      <c r="H1197" s="48"/>
    </row>
    <row r="1198" s="2" customFormat="1" ht="16.8" customHeight="1">
      <c r="A1198" s="42"/>
      <c r="B1198" s="48"/>
      <c r="C1198" s="326" t="s">
        <v>148</v>
      </c>
      <c r="D1198" s="327" t="s">
        <v>149</v>
      </c>
      <c r="E1198" s="328" t="s">
        <v>129</v>
      </c>
      <c r="F1198" s="329">
        <v>249.16</v>
      </c>
      <c r="G1198" s="42"/>
      <c r="H1198" s="48"/>
    </row>
    <row r="1199" s="2" customFormat="1" ht="16.8" customHeight="1">
      <c r="A1199" s="42"/>
      <c r="B1199" s="48"/>
      <c r="C1199" s="330" t="s">
        <v>18</v>
      </c>
      <c r="D1199" s="330" t="s">
        <v>219</v>
      </c>
      <c r="E1199" s="21" t="s">
        <v>18</v>
      </c>
      <c r="F1199" s="331">
        <v>0</v>
      </c>
      <c r="G1199" s="42"/>
      <c r="H1199" s="48"/>
    </row>
    <row r="1200" s="2" customFormat="1" ht="16.8" customHeight="1">
      <c r="A1200" s="42"/>
      <c r="B1200" s="48"/>
      <c r="C1200" s="330" t="s">
        <v>18</v>
      </c>
      <c r="D1200" s="330" t="s">
        <v>220</v>
      </c>
      <c r="E1200" s="21" t="s">
        <v>18</v>
      </c>
      <c r="F1200" s="331">
        <v>0</v>
      </c>
      <c r="G1200" s="42"/>
      <c r="H1200" s="48"/>
    </row>
    <row r="1201" s="2" customFormat="1" ht="16.8" customHeight="1">
      <c r="A1201" s="42"/>
      <c r="B1201" s="48"/>
      <c r="C1201" s="330" t="s">
        <v>18</v>
      </c>
      <c r="D1201" s="330" t="s">
        <v>221</v>
      </c>
      <c r="E1201" s="21" t="s">
        <v>18</v>
      </c>
      <c r="F1201" s="331">
        <v>68.719999999999999</v>
      </c>
      <c r="G1201" s="42"/>
      <c r="H1201" s="48"/>
    </row>
    <row r="1202" s="2" customFormat="1" ht="16.8" customHeight="1">
      <c r="A1202" s="42"/>
      <c r="B1202" s="48"/>
      <c r="C1202" s="330" t="s">
        <v>18</v>
      </c>
      <c r="D1202" s="330" t="s">
        <v>222</v>
      </c>
      <c r="E1202" s="21" t="s">
        <v>18</v>
      </c>
      <c r="F1202" s="331">
        <v>7.8899999999999997</v>
      </c>
      <c r="G1202" s="42"/>
      <c r="H1202" s="48"/>
    </row>
    <row r="1203" s="2" customFormat="1" ht="16.8" customHeight="1">
      <c r="A1203" s="42"/>
      <c r="B1203" s="48"/>
      <c r="C1203" s="330" t="s">
        <v>18</v>
      </c>
      <c r="D1203" s="330" t="s">
        <v>223</v>
      </c>
      <c r="E1203" s="21" t="s">
        <v>18</v>
      </c>
      <c r="F1203" s="331">
        <v>0</v>
      </c>
      <c r="G1203" s="42"/>
      <c r="H1203" s="48"/>
    </row>
    <row r="1204" s="2" customFormat="1" ht="16.8" customHeight="1">
      <c r="A1204" s="42"/>
      <c r="B1204" s="48"/>
      <c r="C1204" s="330" t="s">
        <v>18</v>
      </c>
      <c r="D1204" s="330" t="s">
        <v>224</v>
      </c>
      <c r="E1204" s="21" t="s">
        <v>18</v>
      </c>
      <c r="F1204" s="331">
        <v>5.5800000000000001</v>
      </c>
      <c r="G1204" s="42"/>
      <c r="H1204" s="48"/>
    </row>
    <row r="1205" s="2" customFormat="1" ht="16.8" customHeight="1">
      <c r="A1205" s="42"/>
      <c r="B1205" s="48"/>
      <c r="C1205" s="330" t="s">
        <v>18</v>
      </c>
      <c r="D1205" s="330" t="s">
        <v>225</v>
      </c>
      <c r="E1205" s="21" t="s">
        <v>18</v>
      </c>
      <c r="F1205" s="331">
        <v>0</v>
      </c>
      <c r="G1205" s="42"/>
      <c r="H1205" s="48"/>
    </row>
    <row r="1206" s="2" customFormat="1" ht="16.8" customHeight="1">
      <c r="A1206" s="42"/>
      <c r="B1206" s="48"/>
      <c r="C1206" s="330" t="s">
        <v>18</v>
      </c>
      <c r="D1206" s="330" t="s">
        <v>226</v>
      </c>
      <c r="E1206" s="21" t="s">
        <v>18</v>
      </c>
      <c r="F1206" s="331">
        <v>4.5199999999999996</v>
      </c>
      <c r="G1206" s="42"/>
      <c r="H1206" s="48"/>
    </row>
    <row r="1207" s="2" customFormat="1" ht="16.8" customHeight="1">
      <c r="A1207" s="42"/>
      <c r="B1207" s="48"/>
      <c r="C1207" s="330" t="s">
        <v>18</v>
      </c>
      <c r="D1207" s="330" t="s">
        <v>227</v>
      </c>
      <c r="E1207" s="21" t="s">
        <v>18</v>
      </c>
      <c r="F1207" s="331">
        <v>0</v>
      </c>
      <c r="G1207" s="42"/>
      <c r="H1207" s="48"/>
    </row>
    <row r="1208" s="2" customFormat="1" ht="16.8" customHeight="1">
      <c r="A1208" s="42"/>
      <c r="B1208" s="48"/>
      <c r="C1208" s="330" t="s">
        <v>18</v>
      </c>
      <c r="D1208" s="330" t="s">
        <v>228</v>
      </c>
      <c r="E1208" s="21" t="s">
        <v>18</v>
      </c>
      <c r="F1208" s="331">
        <v>1.72</v>
      </c>
      <c r="G1208" s="42"/>
      <c r="H1208" s="48"/>
    </row>
    <row r="1209" s="2" customFormat="1" ht="16.8" customHeight="1">
      <c r="A1209" s="42"/>
      <c r="B1209" s="48"/>
      <c r="C1209" s="330" t="s">
        <v>18</v>
      </c>
      <c r="D1209" s="330" t="s">
        <v>229</v>
      </c>
      <c r="E1209" s="21" t="s">
        <v>18</v>
      </c>
      <c r="F1209" s="331">
        <v>1.46</v>
      </c>
      <c r="G1209" s="42"/>
      <c r="H1209" s="48"/>
    </row>
    <row r="1210" s="2" customFormat="1" ht="16.8" customHeight="1">
      <c r="A1210" s="42"/>
      <c r="B1210" s="48"/>
      <c r="C1210" s="330" t="s">
        <v>18</v>
      </c>
      <c r="D1210" s="330" t="s">
        <v>230</v>
      </c>
      <c r="E1210" s="21" t="s">
        <v>18</v>
      </c>
      <c r="F1210" s="331">
        <v>11.58</v>
      </c>
      <c r="G1210" s="42"/>
      <c r="H1210" s="48"/>
    </row>
    <row r="1211" s="2" customFormat="1" ht="16.8" customHeight="1">
      <c r="A1211" s="42"/>
      <c r="B1211" s="48"/>
      <c r="C1211" s="330" t="s">
        <v>18</v>
      </c>
      <c r="D1211" s="330" t="s">
        <v>231</v>
      </c>
      <c r="E1211" s="21" t="s">
        <v>18</v>
      </c>
      <c r="F1211" s="331">
        <v>1.8999999999999999</v>
      </c>
      <c r="G1211" s="42"/>
      <c r="H1211" s="48"/>
    </row>
    <row r="1212" s="2" customFormat="1" ht="16.8" customHeight="1">
      <c r="A1212" s="42"/>
      <c r="B1212" s="48"/>
      <c r="C1212" s="330" t="s">
        <v>18</v>
      </c>
      <c r="D1212" s="330" t="s">
        <v>232</v>
      </c>
      <c r="E1212" s="21" t="s">
        <v>18</v>
      </c>
      <c r="F1212" s="331">
        <v>0</v>
      </c>
      <c r="G1212" s="42"/>
      <c r="H1212" s="48"/>
    </row>
    <row r="1213" s="2" customFormat="1" ht="16.8" customHeight="1">
      <c r="A1213" s="42"/>
      <c r="B1213" s="48"/>
      <c r="C1213" s="330" t="s">
        <v>18</v>
      </c>
      <c r="D1213" s="330" t="s">
        <v>233</v>
      </c>
      <c r="E1213" s="21" t="s">
        <v>18</v>
      </c>
      <c r="F1213" s="331">
        <v>9.3800000000000008</v>
      </c>
      <c r="G1213" s="42"/>
      <c r="H1213" s="48"/>
    </row>
    <row r="1214" s="2" customFormat="1" ht="16.8" customHeight="1">
      <c r="A1214" s="42"/>
      <c r="B1214" s="48"/>
      <c r="C1214" s="330" t="s">
        <v>18</v>
      </c>
      <c r="D1214" s="330" t="s">
        <v>234</v>
      </c>
      <c r="E1214" s="21" t="s">
        <v>18</v>
      </c>
      <c r="F1214" s="331">
        <v>0</v>
      </c>
      <c r="G1214" s="42"/>
      <c r="H1214" s="48"/>
    </row>
    <row r="1215" s="2" customFormat="1" ht="16.8" customHeight="1">
      <c r="A1215" s="42"/>
      <c r="B1215" s="48"/>
      <c r="C1215" s="330" t="s">
        <v>18</v>
      </c>
      <c r="D1215" s="330" t="s">
        <v>235</v>
      </c>
      <c r="E1215" s="21" t="s">
        <v>18</v>
      </c>
      <c r="F1215" s="331">
        <v>60.899999999999999</v>
      </c>
      <c r="G1215" s="42"/>
      <c r="H1215" s="48"/>
    </row>
    <row r="1216" s="2" customFormat="1" ht="16.8" customHeight="1">
      <c r="A1216" s="42"/>
      <c r="B1216" s="48"/>
      <c r="C1216" s="330" t="s">
        <v>18</v>
      </c>
      <c r="D1216" s="330" t="s">
        <v>236</v>
      </c>
      <c r="E1216" s="21" t="s">
        <v>18</v>
      </c>
      <c r="F1216" s="331">
        <v>0</v>
      </c>
      <c r="G1216" s="42"/>
      <c r="H1216" s="48"/>
    </row>
    <row r="1217" s="2" customFormat="1" ht="16.8" customHeight="1">
      <c r="A1217" s="42"/>
      <c r="B1217" s="48"/>
      <c r="C1217" s="330" t="s">
        <v>18</v>
      </c>
      <c r="D1217" s="330" t="s">
        <v>237</v>
      </c>
      <c r="E1217" s="21" t="s">
        <v>18</v>
      </c>
      <c r="F1217" s="331">
        <v>6</v>
      </c>
      <c r="G1217" s="42"/>
      <c r="H1217" s="48"/>
    </row>
    <row r="1218" s="2" customFormat="1" ht="16.8" customHeight="1">
      <c r="A1218" s="42"/>
      <c r="B1218" s="48"/>
      <c r="C1218" s="330" t="s">
        <v>18</v>
      </c>
      <c r="D1218" s="330" t="s">
        <v>238</v>
      </c>
      <c r="E1218" s="21" t="s">
        <v>18</v>
      </c>
      <c r="F1218" s="331">
        <v>179.65000000000001</v>
      </c>
      <c r="G1218" s="42"/>
      <c r="H1218" s="48"/>
    </row>
    <row r="1219" s="2" customFormat="1" ht="16.8" customHeight="1">
      <c r="A1219" s="42"/>
      <c r="B1219" s="48"/>
      <c r="C1219" s="330" t="s">
        <v>18</v>
      </c>
      <c r="D1219" s="330" t="s">
        <v>239</v>
      </c>
      <c r="E1219" s="21" t="s">
        <v>18</v>
      </c>
      <c r="F1219" s="331">
        <v>0</v>
      </c>
      <c r="G1219" s="42"/>
      <c r="H1219" s="48"/>
    </row>
    <row r="1220" s="2" customFormat="1" ht="16.8" customHeight="1">
      <c r="A1220" s="42"/>
      <c r="B1220" s="48"/>
      <c r="C1220" s="330" t="s">
        <v>18</v>
      </c>
      <c r="D1220" s="330" t="s">
        <v>240</v>
      </c>
      <c r="E1220" s="21" t="s">
        <v>18</v>
      </c>
      <c r="F1220" s="331">
        <v>0</v>
      </c>
      <c r="G1220" s="42"/>
      <c r="H1220" s="48"/>
    </row>
    <row r="1221" s="2" customFormat="1" ht="16.8" customHeight="1">
      <c r="A1221" s="42"/>
      <c r="B1221" s="48"/>
      <c r="C1221" s="330" t="s">
        <v>18</v>
      </c>
      <c r="D1221" s="330" t="s">
        <v>241</v>
      </c>
      <c r="E1221" s="21" t="s">
        <v>18</v>
      </c>
      <c r="F1221" s="331">
        <v>8.8499999999999996</v>
      </c>
      <c r="G1221" s="42"/>
      <c r="H1221" s="48"/>
    </row>
    <row r="1222" s="2" customFormat="1" ht="16.8" customHeight="1">
      <c r="A1222" s="42"/>
      <c r="B1222" s="48"/>
      <c r="C1222" s="330" t="s">
        <v>18</v>
      </c>
      <c r="D1222" s="330" t="s">
        <v>242</v>
      </c>
      <c r="E1222" s="21" t="s">
        <v>18</v>
      </c>
      <c r="F1222" s="331">
        <v>0</v>
      </c>
      <c r="G1222" s="42"/>
      <c r="H1222" s="48"/>
    </row>
    <row r="1223" s="2" customFormat="1" ht="16.8" customHeight="1">
      <c r="A1223" s="42"/>
      <c r="B1223" s="48"/>
      <c r="C1223" s="330" t="s">
        <v>18</v>
      </c>
      <c r="D1223" s="330" t="s">
        <v>243</v>
      </c>
      <c r="E1223" s="21" t="s">
        <v>18</v>
      </c>
      <c r="F1223" s="331">
        <v>60.659999999999997</v>
      </c>
      <c r="G1223" s="42"/>
      <c r="H1223" s="48"/>
    </row>
    <row r="1224" s="2" customFormat="1" ht="16.8" customHeight="1">
      <c r="A1224" s="42"/>
      <c r="B1224" s="48"/>
      <c r="C1224" s="330" t="s">
        <v>18</v>
      </c>
      <c r="D1224" s="330" t="s">
        <v>238</v>
      </c>
      <c r="E1224" s="21" t="s">
        <v>18</v>
      </c>
      <c r="F1224" s="331">
        <v>69.510000000000005</v>
      </c>
      <c r="G1224" s="42"/>
      <c r="H1224" s="48"/>
    </row>
    <row r="1225" s="2" customFormat="1" ht="16.8" customHeight="1">
      <c r="A1225" s="42"/>
      <c r="B1225" s="48"/>
      <c r="C1225" s="330" t="s">
        <v>18</v>
      </c>
      <c r="D1225" s="330" t="s">
        <v>244</v>
      </c>
      <c r="E1225" s="21" t="s">
        <v>18</v>
      </c>
      <c r="F1225" s="331">
        <v>249.16</v>
      </c>
      <c r="G1225" s="42"/>
      <c r="H1225" s="48"/>
    </row>
    <row r="1226" s="2" customFormat="1" ht="16.8" customHeight="1">
      <c r="A1226" s="42"/>
      <c r="B1226" s="48"/>
      <c r="C1226" s="332" t="s">
        <v>4704</v>
      </c>
      <c r="D1226" s="42"/>
      <c r="E1226" s="42"/>
      <c r="F1226" s="42"/>
      <c r="G1226" s="42"/>
      <c r="H1226" s="48"/>
    </row>
    <row r="1227" s="2" customFormat="1" ht="16.8" customHeight="1">
      <c r="A1227" s="42"/>
      <c r="B1227" s="48"/>
      <c r="C1227" s="330" t="s">
        <v>2423</v>
      </c>
      <c r="D1227" s="330" t="s">
        <v>5093</v>
      </c>
      <c r="E1227" s="21" t="s">
        <v>129</v>
      </c>
      <c r="F1227" s="331">
        <v>249.16</v>
      </c>
      <c r="G1227" s="42"/>
      <c r="H1227" s="48"/>
    </row>
    <row r="1228" s="2" customFormat="1" ht="16.8" customHeight="1">
      <c r="A1228" s="42"/>
      <c r="B1228" s="48"/>
      <c r="C1228" s="330" t="s">
        <v>2427</v>
      </c>
      <c r="D1228" s="330" t="s">
        <v>5094</v>
      </c>
      <c r="E1228" s="21" t="s">
        <v>129</v>
      </c>
      <c r="F1228" s="331">
        <v>249.16</v>
      </c>
      <c r="G1228" s="42"/>
      <c r="H1228" s="48"/>
    </row>
    <row r="1229" s="2" customFormat="1" ht="16.8" customHeight="1">
      <c r="A1229" s="42"/>
      <c r="B1229" s="48"/>
      <c r="C1229" s="330" t="s">
        <v>2431</v>
      </c>
      <c r="D1229" s="330" t="s">
        <v>5095</v>
      </c>
      <c r="E1229" s="21" t="s">
        <v>129</v>
      </c>
      <c r="F1229" s="331">
        <v>249.16</v>
      </c>
      <c r="G1229" s="42"/>
      <c r="H1229" s="48"/>
    </row>
    <row r="1230" s="2" customFormat="1" ht="26.4" customHeight="1">
      <c r="A1230" s="42"/>
      <c r="B1230" s="48"/>
      <c r="C1230" s="325" t="s">
        <v>5096</v>
      </c>
      <c r="D1230" s="325" t="s">
        <v>92</v>
      </c>
      <c r="E1230" s="42"/>
      <c r="F1230" s="42"/>
      <c r="G1230" s="42"/>
      <c r="H1230" s="48"/>
    </row>
    <row r="1231" s="2" customFormat="1" ht="16.8" customHeight="1">
      <c r="A1231" s="42"/>
      <c r="B1231" s="48"/>
      <c r="C1231" s="326" t="s">
        <v>5097</v>
      </c>
      <c r="D1231" s="327" t="s">
        <v>5098</v>
      </c>
      <c r="E1231" s="328" t="s">
        <v>157</v>
      </c>
      <c r="F1231" s="329">
        <v>75.370000000000005</v>
      </c>
      <c r="G1231" s="42"/>
      <c r="H1231" s="48"/>
    </row>
    <row r="1232" s="2" customFormat="1" ht="16.8" customHeight="1">
      <c r="A1232" s="42"/>
      <c r="B1232" s="48"/>
      <c r="C1232" s="330" t="s">
        <v>18</v>
      </c>
      <c r="D1232" s="330" t="s">
        <v>5099</v>
      </c>
      <c r="E1232" s="21" t="s">
        <v>18</v>
      </c>
      <c r="F1232" s="331">
        <v>22.09</v>
      </c>
      <c r="G1232" s="42"/>
      <c r="H1232" s="48"/>
    </row>
    <row r="1233" s="2" customFormat="1" ht="16.8" customHeight="1">
      <c r="A1233" s="42"/>
      <c r="B1233" s="48"/>
      <c r="C1233" s="330" t="s">
        <v>18</v>
      </c>
      <c r="D1233" s="330" t="s">
        <v>5100</v>
      </c>
      <c r="E1233" s="21" t="s">
        <v>18</v>
      </c>
      <c r="F1233" s="331">
        <v>4.0999999999999996</v>
      </c>
      <c r="G1233" s="42"/>
      <c r="H1233" s="48"/>
    </row>
    <row r="1234" s="2" customFormat="1" ht="16.8" customHeight="1">
      <c r="A1234" s="42"/>
      <c r="B1234" s="48"/>
      <c r="C1234" s="330" t="s">
        <v>18</v>
      </c>
      <c r="D1234" s="330" t="s">
        <v>5101</v>
      </c>
      <c r="E1234" s="21" t="s">
        <v>18</v>
      </c>
      <c r="F1234" s="331">
        <v>2.1400000000000001</v>
      </c>
      <c r="G1234" s="42"/>
      <c r="H1234" s="48"/>
    </row>
    <row r="1235" s="2" customFormat="1" ht="16.8" customHeight="1">
      <c r="A1235" s="42"/>
      <c r="B1235" s="48"/>
      <c r="C1235" s="330" t="s">
        <v>18</v>
      </c>
      <c r="D1235" s="330" t="s">
        <v>5102</v>
      </c>
      <c r="E1235" s="21" t="s">
        <v>18</v>
      </c>
      <c r="F1235" s="331">
        <v>34.219999999999999</v>
      </c>
      <c r="G1235" s="42"/>
      <c r="H1235" s="48"/>
    </row>
    <row r="1236" s="2" customFormat="1" ht="16.8" customHeight="1">
      <c r="A1236" s="42"/>
      <c r="B1236" s="48"/>
      <c r="C1236" s="330" t="s">
        <v>18</v>
      </c>
      <c r="D1236" s="330" t="s">
        <v>5103</v>
      </c>
      <c r="E1236" s="21" t="s">
        <v>18</v>
      </c>
      <c r="F1236" s="331">
        <v>9.5099999999999998</v>
      </c>
      <c r="G1236" s="42"/>
      <c r="H1236" s="48"/>
    </row>
    <row r="1237" s="2" customFormat="1" ht="16.8" customHeight="1">
      <c r="A1237" s="42"/>
      <c r="B1237" s="48"/>
      <c r="C1237" s="330" t="s">
        <v>18</v>
      </c>
      <c r="D1237" s="330" t="s">
        <v>5104</v>
      </c>
      <c r="E1237" s="21" t="s">
        <v>18</v>
      </c>
      <c r="F1237" s="331">
        <v>3.3100000000000001</v>
      </c>
      <c r="G1237" s="42"/>
      <c r="H1237" s="48"/>
    </row>
    <row r="1238" s="2" customFormat="1" ht="16.8" customHeight="1">
      <c r="A1238" s="42"/>
      <c r="B1238" s="48"/>
      <c r="C1238" s="330" t="s">
        <v>18</v>
      </c>
      <c r="D1238" s="330" t="s">
        <v>244</v>
      </c>
      <c r="E1238" s="21" t="s">
        <v>18</v>
      </c>
      <c r="F1238" s="331">
        <v>75.370000000000005</v>
      </c>
      <c r="G1238" s="42"/>
      <c r="H1238" s="48"/>
    </row>
    <row r="1239" s="2" customFormat="1" ht="16.8" customHeight="1">
      <c r="A1239" s="42"/>
      <c r="B1239" s="48"/>
      <c r="C1239" s="326" t="s">
        <v>2461</v>
      </c>
      <c r="D1239" s="327" t="s">
        <v>2462</v>
      </c>
      <c r="E1239" s="328" t="s">
        <v>129</v>
      </c>
      <c r="F1239" s="329">
        <v>107.59999999999999</v>
      </c>
      <c r="G1239" s="42"/>
      <c r="H1239" s="48"/>
    </row>
    <row r="1240" s="2" customFormat="1" ht="16.8" customHeight="1">
      <c r="A1240" s="42"/>
      <c r="B1240" s="48"/>
      <c r="C1240" s="330" t="s">
        <v>18</v>
      </c>
      <c r="D1240" s="330" t="s">
        <v>5105</v>
      </c>
      <c r="E1240" s="21" t="s">
        <v>18</v>
      </c>
      <c r="F1240" s="331">
        <v>0</v>
      </c>
      <c r="G1240" s="42"/>
      <c r="H1240" s="48"/>
    </row>
    <row r="1241" s="2" customFormat="1" ht="16.8" customHeight="1">
      <c r="A1241" s="42"/>
      <c r="B1241" s="48"/>
      <c r="C1241" s="330" t="s">
        <v>18</v>
      </c>
      <c r="D1241" s="330" t="s">
        <v>5106</v>
      </c>
      <c r="E1241" s="21" t="s">
        <v>18</v>
      </c>
      <c r="F1241" s="331">
        <v>6.1699999999999999</v>
      </c>
      <c r="G1241" s="42"/>
      <c r="H1241" s="48"/>
    </row>
    <row r="1242" s="2" customFormat="1" ht="16.8" customHeight="1">
      <c r="A1242" s="42"/>
      <c r="B1242" s="48"/>
      <c r="C1242" s="330" t="s">
        <v>18</v>
      </c>
      <c r="D1242" s="330" t="s">
        <v>5107</v>
      </c>
      <c r="E1242" s="21" t="s">
        <v>18</v>
      </c>
      <c r="F1242" s="331">
        <v>24.440000000000001</v>
      </c>
      <c r="G1242" s="42"/>
      <c r="H1242" s="48"/>
    </row>
    <row r="1243" s="2" customFormat="1" ht="16.8" customHeight="1">
      <c r="A1243" s="42"/>
      <c r="B1243" s="48"/>
      <c r="C1243" s="330" t="s">
        <v>18</v>
      </c>
      <c r="D1243" s="330" t="s">
        <v>5108</v>
      </c>
      <c r="E1243" s="21" t="s">
        <v>18</v>
      </c>
      <c r="F1243" s="331">
        <v>6.29</v>
      </c>
      <c r="G1243" s="42"/>
      <c r="H1243" s="48"/>
    </row>
    <row r="1244" s="2" customFormat="1" ht="16.8" customHeight="1">
      <c r="A1244" s="42"/>
      <c r="B1244" s="48"/>
      <c r="C1244" s="330" t="s">
        <v>18</v>
      </c>
      <c r="D1244" s="330" t="s">
        <v>5109</v>
      </c>
      <c r="E1244" s="21" t="s">
        <v>18</v>
      </c>
      <c r="F1244" s="331">
        <v>3.6600000000000001</v>
      </c>
      <c r="G1244" s="42"/>
      <c r="H1244" s="48"/>
    </row>
    <row r="1245" s="2" customFormat="1" ht="16.8" customHeight="1">
      <c r="A1245" s="42"/>
      <c r="B1245" s="48"/>
      <c r="C1245" s="330" t="s">
        <v>18</v>
      </c>
      <c r="D1245" s="330" t="s">
        <v>238</v>
      </c>
      <c r="E1245" s="21" t="s">
        <v>18</v>
      </c>
      <c r="F1245" s="331">
        <v>40.560000000000002</v>
      </c>
      <c r="G1245" s="42"/>
      <c r="H1245" s="48"/>
    </row>
    <row r="1246" s="2" customFormat="1" ht="16.8" customHeight="1">
      <c r="A1246" s="42"/>
      <c r="B1246" s="48"/>
      <c r="C1246" s="330" t="s">
        <v>18</v>
      </c>
      <c r="D1246" s="330" t="s">
        <v>5110</v>
      </c>
      <c r="E1246" s="21" t="s">
        <v>18</v>
      </c>
      <c r="F1246" s="331">
        <v>0</v>
      </c>
      <c r="G1246" s="42"/>
      <c r="H1246" s="48"/>
    </row>
    <row r="1247" s="2" customFormat="1" ht="16.8" customHeight="1">
      <c r="A1247" s="42"/>
      <c r="B1247" s="48"/>
      <c r="C1247" s="330" t="s">
        <v>18</v>
      </c>
      <c r="D1247" s="330" t="s">
        <v>5111</v>
      </c>
      <c r="E1247" s="21" t="s">
        <v>18</v>
      </c>
      <c r="F1247" s="331">
        <v>7.7699999999999996</v>
      </c>
      <c r="G1247" s="42"/>
      <c r="H1247" s="48"/>
    </row>
    <row r="1248" s="2" customFormat="1" ht="16.8" customHeight="1">
      <c r="A1248" s="42"/>
      <c r="B1248" s="48"/>
      <c r="C1248" s="330" t="s">
        <v>18</v>
      </c>
      <c r="D1248" s="330" t="s">
        <v>5112</v>
      </c>
      <c r="E1248" s="21" t="s">
        <v>18</v>
      </c>
      <c r="F1248" s="331">
        <v>1.8300000000000001</v>
      </c>
      <c r="G1248" s="42"/>
      <c r="H1248" s="48"/>
    </row>
    <row r="1249" s="2" customFormat="1" ht="16.8" customHeight="1">
      <c r="A1249" s="42"/>
      <c r="B1249" s="48"/>
      <c r="C1249" s="330" t="s">
        <v>18</v>
      </c>
      <c r="D1249" s="330" t="s">
        <v>5113</v>
      </c>
      <c r="E1249" s="21" t="s">
        <v>18</v>
      </c>
      <c r="F1249" s="331">
        <v>8.1099999999999994</v>
      </c>
      <c r="G1249" s="42"/>
      <c r="H1249" s="48"/>
    </row>
    <row r="1250" s="2" customFormat="1" ht="16.8" customHeight="1">
      <c r="A1250" s="42"/>
      <c r="B1250" s="48"/>
      <c r="C1250" s="330" t="s">
        <v>18</v>
      </c>
      <c r="D1250" s="330" t="s">
        <v>5114</v>
      </c>
      <c r="E1250" s="21" t="s">
        <v>18</v>
      </c>
      <c r="F1250" s="331">
        <v>36.289999999999999</v>
      </c>
      <c r="G1250" s="42"/>
      <c r="H1250" s="48"/>
    </row>
    <row r="1251" s="2" customFormat="1" ht="16.8" customHeight="1">
      <c r="A1251" s="42"/>
      <c r="B1251" s="48"/>
      <c r="C1251" s="330" t="s">
        <v>18</v>
      </c>
      <c r="D1251" s="330" t="s">
        <v>5115</v>
      </c>
      <c r="E1251" s="21" t="s">
        <v>18</v>
      </c>
      <c r="F1251" s="331">
        <v>1.9299999999999999</v>
      </c>
      <c r="G1251" s="42"/>
      <c r="H1251" s="48"/>
    </row>
    <row r="1252" s="2" customFormat="1" ht="16.8" customHeight="1">
      <c r="A1252" s="42"/>
      <c r="B1252" s="48"/>
      <c r="C1252" s="330" t="s">
        <v>18</v>
      </c>
      <c r="D1252" s="330" t="s">
        <v>5116</v>
      </c>
      <c r="E1252" s="21" t="s">
        <v>18</v>
      </c>
      <c r="F1252" s="331">
        <v>11.109999999999999</v>
      </c>
      <c r="G1252" s="42"/>
      <c r="H1252" s="48"/>
    </row>
    <row r="1253" s="2" customFormat="1" ht="16.8" customHeight="1">
      <c r="A1253" s="42"/>
      <c r="B1253" s="48"/>
      <c r="C1253" s="330" t="s">
        <v>18</v>
      </c>
      <c r="D1253" s="330" t="s">
        <v>244</v>
      </c>
      <c r="E1253" s="21" t="s">
        <v>18</v>
      </c>
      <c r="F1253" s="331">
        <v>107.59999999999999</v>
      </c>
      <c r="G1253" s="42"/>
      <c r="H1253" s="48"/>
    </row>
    <row r="1254" s="2" customFormat="1" ht="16.8" customHeight="1">
      <c r="A1254" s="42"/>
      <c r="B1254" s="48"/>
      <c r="C1254" s="332" t="s">
        <v>4704</v>
      </c>
      <c r="D1254" s="42"/>
      <c r="E1254" s="42"/>
      <c r="F1254" s="42"/>
      <c r="G1254" s="42"/>
      <c r="H1254" s="48"/>
    </row>
    <row r="1255" s="2" customFormat="1" ht="16.8" customHeight="1">
      <c r="A1255" s="42"/>
      <c r="B1255" s="48"/>
      <c r="C1255" s="330" t="s">
        <v>2497</v>
      </c>
      <c r="D1255" s="330" t="s">
        <v>5117</v>
      </c>
      <c r="E1255" s="21" t="s">
        <v>129</v>
      </c>
      <c r="F1255" s="331">
        <v>107.59999999999999</v>
      </c>
      <c r="G1255" s="42"/>
      <c r="H1255" s="48"/>
    </row>
    <row r="1256" s="2" customFormat="1" ht="16.8" customHeight="1">
      <c r="A1256" s="42"/>
      <c r="B1256" s="48"/>
      <c r="C1256" s="330" t="s">
        <v>2501</v>
      </c>
      <c r="D1256" s="330" t="s">
        <v>5118</v>
      </c>
      <c r="E1256" s="21" t="s">
        <v>129</v>
      </c>
      <c r="F1256" s="331">
        <v>107.59999999999999</v>
      </c>
      <c r="G1256" s="42"/>
      <c r="H1256" s="48"/>
    </row>
    <row r="1257" s="2" customFormat="1" ht="16.8" customHeight="1">
      <c r="A1257" s="42"/>
      <c r="B1257" s="48"/>
      <c r="C1257" s="326" t="s">
        <v>2464</v>
      </c>
      <c r="D1257" s="327" t="s">
        <v>2465</v>
      </c>
      <c r="E1257" s="328" t="s">
        <v>129</v>
      </c>
      <c r="F1257" s="329">
        <v>90.439999999999998</v>
      </c>
      <c r="G1257" s="42"/>
      <c r="H1257" s="48"/>
    </row>
    <row r="1258" s="2" customFormat="1" ht="16.8" customHeight="1">
      <c r="A1258" s="42"/>
      <c r="B1258" s="48"/>
      <c r="C1258" s="330" t="s">
        <v>18</v>
      </c>
      <c r="D1258" s="330" t="s">
        <v>5119</v>
      </c>
      <c r="E1258" s="21" t="s">
        <v>18</v>
      </c>
      <c r="F1258" s="331">
        <v>0.33000000000000002</v>
      </c>
      <c r="G1258" s="42"/>
      <c r="H1258" s="48"/>
    </row>
    <row r="1259" s="2" customFormat="1" ht="16.8" customHeight="1">
      <c r="A1259" s="42"/>
      <c r="B1259" s="48"/>
      <c r="C1259" s="330" t="s">
        <v>18</v>
      </c>
      <c r="D1259" s="330" t="s">
        <v>5120</v>
      </c>
      <c r="E1259" s="21" t="s">
        <v>18</v>
      </c>
      <c r="F1259" s="331">
        <v>5.1900000000000004</v>
      </c>
      <c r="G1259" s="42"/>
      <c r="H1259" s="48"/>
    </row>
    <row r="1260" s="2" customFormat="1" ht="16.8" customHeight="1">
      <c r="A1260" s="42"/>
      <c r="B1260" s="48"/>
      <c r="C1260" s="330" t="s">
        <v>18</v>
      </c>
      <c r="D1260" s="330" t="s">
        <v>5121</v>
      </c>
      <c r="E1260" s="21" t="s">
        <v>18</v>
      </c>
      <c r="F1260" s="331">
        <v>20.280000000000001</v>
      </c>
      <c r="G1260" s="42"/>
      <c r="H1260" s="48"/>
    </row>
    <row r="1261" s="2" customFormat="1" ht="16.8" customHeight="1">
      <c r="A1261" s="42"/>
      <c r="B1261" s="48"/>
      <c r="C1261" s="330" t="s">
        <v>18</v>
      </c>
      <c r="D1261" s="330" t="s">
        <v>5122</v>
      </c>
      <c r="E1261" s="21" t="s">
        <v>18</v>
      </c>
      <c r="F1261" s="331">
        <v>3.7999999999999998</v>
      </c>
      <c r="G1261" s="42"/>
      <c r="H1261" s="48"/>
    </row>
    <row r="1262" s="2" customFormat="1" ht="16.8" customHeight="1">
      <c r="A1262" s="42"/>
      <c r="B1262" s="48"/>
      <c r="C1262" s="330" t="s">
        <v>18</v>
      </c>
      <c r="D1262" s="330" t="s">
        <v>5123</v>
      </c>
      <c r="E1262" s="21" t="s">
        <v>18</v>
      </c>
      <c r="F1262" s="331">
        <v>2.3999999999999999</v>
      </c>
      <c r="G1262" s="42"/>
      <c r="H1262" s="48"/>
    </row>
    <row r="1263" s="2" customFormat="1" ht="16.8" customHeight="1">
      <c r="A1263" s="42"/>
      <c r="B1263" s="48"/>
      <c r="C1263" s="330" t="s">
        <v>18</v>
      </c>
      <c r="D1263" s="330" t="s">
        <v>5124</v>
      </c>
      <c r="E1263" s="21" t="s">
        <v>18</v>
      </c>
      <c r="F1263" s="331">
        <v>3.1299999999999999</v>
      </c>
      <c r="G1263" s="42"/>
      <c r="H1263" s="48"/>
    </row>
    <row r="1264" s="2" customFormat="1" ht="16.8" customHeight="1">
      <c r="A1264" s="42"/>
      <c r="B1264" s="48"/>
      <c r="C1264" s="330" t="s">
        <v>18</v>
      </c>
      <c r="D1264" s="330" t="s">
        <v>238</v>
      </c>
      <c r="E1264" s="21" t="s">
        <v>18</v>
      </c>
      <c r="F1264" s="331">
        <v>35.130000000000003</v>
      </c>
      <c r="G1264" s="42"/>
      <c r="H1264" s="48"/>
    </row>
    <row r="1265" s="2" customFormat="1" ht="16.8" customHeight="1">
      <c r="A1265" s="42"/>
      <c r="B1265" s="48"/>
      <c r="C1265" s="330" t="s">
        <v>18</v>
      </c>
      <c r="D1265" s="330" t="s">
        <v>5125</v>
      </c>
      <c r="E1265" s="21" t="s">
        <v>18</v>
      </c>
      <c r="F1265" s="331">
        <v>6.4900000000000002</v>
      </c>
      <c r="G1265" s="42"/>
      <c r="H1265" s="48"/>
    </row>
    <row r="1266" s="2" customFormat="1" ht="16.8" customHeight="1">
      <c r="A1266" s="42"/>
      <c r="B1266" s="48"/>
      <c r="C1266" s="330" t="s">
        <v>18</v>
      </c>
      <c r="D1266" s="330" t="s">
        <v>5111</v>
      </c>
      <c r="E1266" s="21" t="s">
        <v>18</v>
      </c>
      <c r="F1266" s="331">
        <v>7.7699999999999996</v>
      </c>
      <c r="G1266" s="42"/>
      <c r="H1266" s="48"/>
    </row>
    <row r="1267" s="2" customFormat="1" ht="16.8" customHeight="1">
      <c r="A1267" s="42"/>
      <c r="B1267" s="48"/>
      <c r="C1267" s="330" t="s">
        <v>18</v>
      </c>
      <c r="D1267" s="330" t="s">
        <v>5126</v>
      </c>
      <c r="E1267" s="21" t="s">
        <v>18</v>
      </c>
      <c r="F1267" s="331">
        <v>1.73</v>
      </c>
      <c r="G1267" s="42"/>
      <c r="H1267" s="48"/>
    </row>
    <row r="1268" s="2" customFormat="1" ht="16.8" customHeight="1">
      <c r="A1268" s="42"/>
      <c r="B1268" s="48"/>
      <c r="C1268" s="330" t="s">
        <v>18</v>
      </c>
      <c r="D1268" s="330" t="s">
        <v>5127</v>
      </c>
      <c r="E1268" s="21" t="s">
        <v>18</v>
      </c>
      <c r="F1268" s="331">
        <v>29.690000000000001</v>
      </c>
      <c r="G1268" s="42"/>
      <c r="H1268" s="48"/>
    </row>
    <row r="1269" s="2" customFormat="1" ht="16.8" customHeight="1">
      <c r="A1269" s="42"/>
      <c r="B1269" s="48"/>
      <c r="C1269" s="330" t="s">
        <v>18</v>
      </c>
      <c r="D1269" s="330" t="s">
        <v>5128</v>
      </c>
      <c r="E1269" s="21" t="s">
        <v>18</v>
      </c>
      <c r="F1269" s="331">
        <v>2.1899999999999999</v>
      </c>
      <c r="G1269" s="42"/>
      <c r="H1269" s="48"/>
    </row>
    <row r="1270" s="2" customFormat="1" ht="16.8" customHeight="1">
      <c r="A1270" s="42"/>
      <c r="B1270" s="48"/>
      <c r="C1270" s="330" t="s">
        <v>18</v>
      </c>
      <c r="D1270" s="330" t="s">
        <v>5129</v>
      </c>
      <c r="E1270" s="21" t="s">
        <v>18</v>
      </c>
      <c r="F1270" s="331">
        <v>7.4400000000000004</v>
      </c>
      <c r="G1270" s="42"/>
      <c r="H1270" s="48"/>
    </row>
    <row r="1271" s="2" customFormat="1" ht="16.8" customHeight="1">
      <c r="A1271" s="42"/>
      <c r="B1271" s="48"/>
      <c r="C1271" s="330" t="s">
        <v>18</v>
      </c>
      <c r="D1271" s="330" t="s">
        <v>238</v>
      </c>
      <c r="E1271" s="21" t="s">
        <v>18</v>
      </c>
      <c r="F1271" s="331">
        <v>55.310000000000002</v>
      </c>
      <c r="G1271" s="42"/>
      <c r="H1271" s="48"/>
    </row>
    <row r="1272" s="2" customFormat="1" ht="16.8" customHeight="1">
      <c r="A1272" s="42"/>
      <c r="B1272" s="48"/>
      <c r="C1272" s="330" t="s">
        <v>18</v>
      </c>
      <c r="D1272" s="330" t="s">
        <v>244</v>
      </c>
      <c r="E1272" s="21" t="s">
        <v>18</v>
      </c>
      <c r="F1272" s="331">
        <v>90.439999999999998</v>
      </c>
      <c r="G1272" s="42"/>
      <c r="H1272" s="48"/>
    </row>
    <row r="1273" s="2" customFormat="1" ht="16.8" customHeight="1">
      <c r="A1273" s="42"/>
      <c r="B1273" s="48"/>
      <c r="C1273" s="332" t="s">
        <v>4704</v>
      </c>
      <c r="D1273" s="42"/>
      <c r="E1273" s="42"/>
      <c r="F1273" s="42"/>
      <c r="G1273" s="42"/>
      <c r="H1273" s="48"/>
    </row>
    <row r="1274" s="2" customFormat="1" ht="16.8" customHeight="1">
      <c r="A1274" s="42"/>
      <c r="B1274" s="48"/>
      <c r="C1274" s="330" t="s">
        <v>2595</v>
      </c>
      <c r="D1274" s="330" t="s">
        <v>5130</v>
      </c>
      <c r="E1274" s="21" t="s">
        <v>129</v>
      </c>
      <c r="F1274" s="331">
        <v>114.42</v>
      </c>
      <c r="G1274" s="42"/>
      <c r="H1274" s="48"/>
    </row>
    <row r="1275" s="2" customFormat="1" ht="16.8" customHeight="1">
      <c r="A1275" s="42"/>
      <c r="B1275" s="48"/>
      <c r="C1275" s="330" t="s">
        <v>2608</v>
      </c>
      <c r="D1275" s="330" t="s">
        <v>5131</v>
      </c>
      <c r="E1275" s="21" t="s">
        <v>129</v>
      </c>
      <c r="F1275" s="331">
        <v>114.42</v>
      </c>
      <c r="G1275" s="42"/>
      <c r="H1275" s="48"/>
    </row>
    <row r="1276" s="2" customFormat="1" ht="16.8" customHeight="1">
      <c r="A1276" s="42"/>
      <c r="B1276" s="48"/>
      <c r="C1276" s="330" t="s">
        <v>2618</v>
      </c>
      <c r="D1276" s="330" t="s">
        <v>5132</v>
      </c>
      <c r="E1276" s="21" t="s">
        <v>161</v>
      </c>
      <c r="F1276" s="331">
        <v>9.0399999999999991</v>
      </c>
      <c r="G1276" s="42"/>
      <c r="H1276" s="48"/>
    </row>
    <row r="1277" s="2" customFormat="1" ht="16.8" customHeight="1">
      <c r="A1277" s="42"/>
      <c r="B1277" s="48"/>
      <c r="C1277" s="330" t="s">
        <v>2623</v>
      </c>
      <c r="D1277" s="330" t="s">
        <v>5133</v>
      </c>
      <c r="E1277" s="21" t="s">
        <v>161</v>
      </c>
      <c r="F1277" s="331">
        <v>9.0399999999999991</v>
      </c>
      <c r="G1277" s="42"/>
      <c r="H1277" s="48"/>
    </row>
    <row r="1278" s="2" customFormat="1" ht="16.8" customHeight="1">
      <c r="A1278" s="42"/>
      <c r="B1278" s="48"/>
      <c r="C1278" s="330" t="s">
        <v>2627</v>
      </c>
      <c r="D1278" s="330" t="s">
        <v>5134</v>
      </c>
      <c r="E1278" s="21" t="s">
        <v>161</v>
      </c>
      <c r="F1278" s="331">
        <v>9.0399999999999991</v>
      </c>
      <c r="G1278" s="42"/>
      <c r="H1278" s="48"/>
    </row>
    <row r="1279" s="2" customFormat="1" ht="16.8" customHeight="1">
      <c r="A1279" s="42"/>
      <c r="B1279" s="48"/>
      <c r="C1279" s="330" t="s">
        <v>1308</v>
      </c>
      <c r="D1279" s="330" t="s">
        <v>5050</v>
      </c>
      <c r="E1279" s="21" t="s">
        <v>516</v>
      </c>
      <c r="F1279" s="331">
        <v>0.14000000000000001</v>
      </c>
      <c r="G1279" s="42"/>
      <c r="H1279" s="48"/>
    </row>
    <row r="1280" s="2" customFormat="1" ht="16.8" customHeight="1">
      <c r="A1280" s="42"/>
      <c r="B1280" s="48"/>
      <c r="C1280" s="326" t="s">
        <v>2467</v>
      </c>
      <c r="D1280" s="327" t="s">
        <v>2468</v>
      </c>
      <c r="E1280" s="328" t="s">
        <v>157</v>
      </c>
      <c r="F1280" s="329">
        <v>59.939999999999998</v>
      </c>
      <c r="G1280" s="42"/>
      <c r="H1280" s="48"/>
    </row>
    <row r="1281" s="2" customFormat="1" ht="16.8" customHeight="1">
      <c r="A1281" s="42"/>
      <c r="B1281" s="48"/>
      <c r="C1281" s="330" t="s">
        <v>18</v>
      </c>
      <c r="D1281" s="330" t="s">
        <v>5135</v>
      </c>
      <c r="E1281" s="21" t="s">
        <v>18</v>
      </c>
      <c r="F1281" s="331">
        <v>20.59</v>
      </c>
      <c r="G1281" s="42"/>
      <c r="H1281" s="48"/>
    </row>
    <row r="1282" s="2" customFormat="1" ht="16.8" customHeight="1">
      <c r="A1282" s="42"/>
      <c r="B1282" s="48"/>
      <c r="C1282" s="330" t="s">
        <v>18</v>
      </c>
      <c r="D1282" s="330" t="s">
        <v>5136</v>
      </c>
      <c r="E1282" s="21" t="s">
        <v>18</v>
      </c>
      <c r="F1282" s="331">
        <v>5.8600000000000003</v>
      </c>
      <c r="G1282" s="42"/>
      <c r="H1282" s="48"/>
    </row>
    <row r="1283" s="2" customFormat="1" ht="16.8" customHeight="1">
      <c r="A1283" s="42"/>
      <c r="B1283" s="48"/>
      <c r="C1283" s="330" t="s">
        <v>18</v>
      </c>
      <c r="D1283" s="330" t="s">
        <v>5137</v>
      </c>
      <c r="E1283" s="21" t="s">
        <v>18</v>
      </c>
      <c r="F1283" s="331">
        <v>32.890000000000001</v>
      </c>
      <c r="G1283" s="42"/>
      <c r="H1283" s="48"/>
    </row>
    <row r="1284" s="2" customFormat="1" ht="16.8" customHeight="1">
      <c r="A1284" s="42"/>
      <c r="B1284" s="48"/>
      <c r="C1284" s="330" t="s">
        <v>18</v>
      </c>
      <c r="D1284" s="330" t="s">
        <v>5138</v>
      </c>
      <c r="E1284" s="21" t="s">
        <v>18</v>
      </c>
      <c r="F1284" s="331">
        <v>0.59999999999999998</v>
      </c>
      <c r="G1284" s="42"/>
      <c r="H1284" s="48"/>
    </row>
    <row r="1285" s="2" customFormat="1" ht="16.8" customHeight="1">
      <c r="A1285" s="42"/>
      <c r="B1285" s="48"/>
      <c r="C1285" s="330" t="s">
        <v>18</v>
      </c>
      <c r="D1285" s="330" t="s">
        <v>244</v>
      </c>
      <c r="E1285" s="21" t="s">
        <v>18</v>
      </c>
      <c r="F1285" s="331">
        <v>59.939999999999998</v>
      </c>
      <c r="G1285" s="42"/>
      <c r="H1285" s="48"/>
    </row>
    <row r="1286" s="2" customFormat="1" ht="16.8" customHeight="1">
      <c r="A1286" s="42"/>
      <c r="B1286" s="48"/>
      <c r="C1286" s="332" t="s">
        <v>4704</v>
      </c>
      <c r="D1286" s="42"/>
      <c r="E1286" s="42"/>
      <c r="F1286" s="42"/>
      <c r="G1286" s="42"/>
      <c r="H1286" s="48"/>
    </row>
    <row r="1287" s="2" customFormat="1" ht="16.8" customHeight="1">
      <c r="A1287" s="42"/>
      <c r="B1287" s="48"/>
      <c r="C1287" s="330" t="s">
        <v>2640</v>
      </c>
      <c r="D1287" s="330" t="s">
        <v>5139</v>
      </c>
      <c r="E1287" s="21" t="s">
        <v>317</v>
      </c>
      <c r="F1287" s="331">
        <v>59.939999999999998</v>
      </c>
      <c r="G1287" s="42"/>
      <c r="H1287" s="48"/>
    </row>
    <row r="1288" s="2" customFormat="1" ht="16.8" customHeight="1">
      <c r="A1288" s="42"/>
      <c r="B1288" s="48"/>
      <c r="C1288" s="330" t="s">
        <v>2668</v>
      </c>
      <c r="D1288" s="330" t="s">
        <v>5140</v>
      </c>
      <c r="E1288" s="21" t="s">
        <v>317</v>
      </c>
      <c r="F1288" s="331">
        <v>59.939999999999998</v>
      </c>
      <c r="G1288" s="42"/>
      <c r="H1288" s="48"/>
    </row>
    <row r="1289" s="2" customFormat="1" ht="16.8" customHeight="1">
      <c r="A1289" s="42"/>
      <c r="B1289" s="48"/>
      <c r="C1289" s="330" t="s">
        <v>2672</v>
      </c>
      <c r="D1289" s="330" t="s">
        <v>2673</v>
      </c>
      <c r="E1289" s="21" t="s">
        <v>317</v>
      </c>
      <c r="F1289" s="331">
        <v>61.140000000000001</v>
      </c>
      <c r="G1289" s="42"/>
      <c r="H1289" s="48"/>
    </row>
    <row r="1290" s="2" customFormat="1" ht="16.8" customHeight="1">
      <c r="A1290" s="42"/>
      <c r="B1290" s="48"/>
      <c r="C1290" s="326" t="s">
        <v>2470</v>
      </c>
      <c r="D1290" s="327" t="s">
        <v>2471</v>
      </c>
      <c r="E1290" s="328" t="s">
        <v>157</v>
      </c>
      <c r="F1290" s="329">
        <v>44.07</v>
      </c>
      <c r="G1290" s="42"/>
      <c r="H1290" s="48"/>
    </row>
    <row r="1291" s="2" customFormat="1" ht="16.8" customHeight="1">
      <c r="A1291" s="42"/>
      <c r="B1291" s="48"/>
      <c r="C1291" s="330" t="s">
        <v>18</v>
      </c>
      <c r="D1291" s="330" t="s">
        <v>5141</v>
      </c>
      <c r="E1291" s="21" t="s">
        <v>18</v>
      </c>
      <c r="F1291" s="331">
        <v>44.07</v>
      </c>
      <c r="G1291" s="42"/>
      <c r="H1291" s="48"/>
    </row>
    <row r="1292" s="2" customFormat="1" ht="16.8" customHeight="1">
      <c r="A1292" s="42"/>
      <c r="B1292" s="48"/>
      <c r="C1292" s="332" t="s">
        <v>4704</v>
      </c>
      <c r="D1292" s="42"/>
      <c r="E1292" s="42"/>
      <c r="F1292" s="42"/>
      <c r="G1292" s="42"/>
      <c r="H1292" s="48"/>
    </row>
    <row r="1293" s="2" customFormat="1" ht="16.8" customHeight="1">
      <c r="A1293" s="42"/>
      <c r="B1293" s="48"/>
      <c r="C1293" s="330" t="s">
        <v>2511</v>
      </c>
      <c r="D1293" s="330" t="s">
        <v>5142</v>
      </c>
      <c r="E1293" s="21" t="s">
        <v>161</v>
      </c>
      <c r="F1293" s="331">
        <v>32.270000000000003</v>
      </c>
      <c r="G1293" s="42"/>
      <c r="H1293" s="48"/>
    </row>
    <row r="1294" s="2" customFormat="1" ht="16.8" customHeight="1">
      <c r="A1294" s="42"/>
      <c r="B1294" s="48"/>
      <c r="C1294" s="330" t="s">
        <v>2612</v>
      </c>
      <c r="D1294" s="330" t="s">
        <v>5143</v>
      </c>
      <c r="E1294" s="21" t="s">
        <v>129</v>
      </c>
      <c r="F1294" s="331">
        <v>107.51000000000001</v>
      </c>
      <c r="G1294" s="42"/>
      <c r="H1294" s="48"/>
    </row>
    <row r="1295" s="2" customFormat="1" ht="16.8" customHeight="1">
      <c r="A1295" s="42"/>
      <c r="B1295" s="48"/>
      <c r="C1295" s="330" t="s">
        <v>2635</v>
      </c>
      <c r="D1295" s="330" t="s">
        <v>5144</v>
      </c>
      <c r="E1295" s="21" t="s">
        <v>317</v>
      </c>
      <c r="F1295" s="331">
        <v>78</v>
      </c>
      <c r="G1295" s="42"/>
      <c r="H1295" s="48"/>
    </row>
    <row r="1296" s="2" customFormat="1" ht="16.8" customHeight="1">
      <c r="A1296" s="42"/>
      <c r="B1296" s="48"/>
      <c r="C1296" s="330" t="s">
        <v>1340</v>
      </c>
      <c r="D1296" s="330" t="s">
        <v>4890</v>
      </c>
      <c r="E1296" s="21" t="s">
        <v>317</v>
      </c>
      <c r="F1296" s="331">
        <v>78</v>
      </c>
      <c r="G1296" s="42"/>
      <c r="H1296" s="48"/>
    </row>
    <row r="1297" s="2" customFormat="1" ht="16.8" customHeight="1">
      <c r="A1297" s="42"/>
      <c r="B1297" s="48"/>
      <c r="C1297" s="330" t="s">
        <v>2769</v>
      </c>
      <c r="D1297" s="330" t="s">
        <v>5145</v>
      </c>
      <c r="E1297" s="21" t="s">
        <v>129</v>
      </c>
      <c r="F1297" s="331">
        <v>215.02000000000001</v>
      </c>
      <c r="G1297" s="42"/>
      <c r="H1297" s="48"/>
    </row>
    <row r="1298" s="2" customFormat="1" ht="16.8" customHeight="1">
      <c r="A1298" s="42"/>
      <c r="B1298" s="48"/>
      <c r="C1298" s="330" t="s">
        <v>2776</v>
      </c>
      <c r="D1298" s="330" t="s">
        <v>5146</v>
      </c>
      <c r="E1298" s="21" t="s">
        <v>129</v>
      </c>
      <c r="F1298" s="331">
        <v>107.51000000000001</v>
      </c>
      <c r="G1298" s="42"/>
      <c r="H1298" s="48"/>
    </row>
    <row r="1299" s="2" customFormat="1" ht="16.8" customHeight="1">
      <c r="A1299" s="42"/>
      <c r="B1299" s="48"/>
      <c r="C1299" s="330" t="s">
        <v>2784</v>
      </c>
      <c r="D1299" s="330" t="s">
        <v>5147</v>
      </c>
      <c r="E1299" s="21" t="s">
        <v>129</v>
      </c>
      <c r="F1299" s="331">
        <v>215.02000000000001</v>
      </c>
      <c r="G1299" s="42"/>
      <c r="H1299" s="48"/>
    </row>
    <row r="1300" s="2" customFormat="1" ht="16.8" customHeight="1">
      <c r="A1300" s="42"/>
      <c r="B1300" s="48"/>
      <c r="C1300" s="330" t="s">
        <v>2794</v>
      </c>
      <c r="D1300" s="330" t="s">
        <v>5148</v>
      </c>
      <c r="E1300" s="21" t="s">
        <v>129</v>
      </c>
      <c r="F1300" s="331">
        <v>107.51000000000001</v>
      </c>
      <c r="G1300" s="42"/>
      <c r="H1300" s="48"/>
    </row>
    <row r="1301" s="2" customFormat="1" ht="16.8" customHeight="1">
      <c r="A1301" s="42"/>
      <c r="B1301" s="48"/>
      <c r="C1301" s="330" t="s">
        <v>2798</v>
      </c>
      <c r="D1301" s="330" t="s">
        <v>5149</v>
      </c>
      <c r="E1301" s="21" t="s">
        <v>129</v>
      </c>
      <c r="F1301" s="331">
        <v>107.51000000000001</v>
      </c>
      <c r="G1301" s="42"/>
      <c r="H1301" s="48"/>
    </row>
    <row r="1302" s="2" customFormat="1" ht="16.8" customHeight="1">
      <c r="A1302" s="42"/>
      <c r="B1302" s="48"/>
      <c r="C1302" s="330" t="s">
        <v>2805</v>
      </c>
      <c r="D1302" s="330" t="s">
        <v>5150</v>
      </c>
      <c r="E1302" s="21" t="s">
        <v>317</v>
      </c>
      <c r="F1302" s="331">
        <v>78</v>
      </c>
      <c r="G1302" s="42"/>
      <c r="H1302" s="48"/>
    </row>
    <row r="1303" s="2" customFormat="1" ht="16.8" customHeight="1">
      <c r="A1303" s="42"/>
      <c r="B1303" s="48"/>
      <c r="C1303" s="330" t="s">
        <v>261</v>
      </c>
      <c r="D1303" s="330" t="s">
        <v>4767</v>
      </c>
      <c r="E1303" s="21" t="s">
        <v>129</v>
      </c>
      <c r="F1303" s="331">
        <v>107.51000000000001</v>
      </c>
      <c r="G1303" s="42"/>
      <c r="H1303" s="48"/>
    </row>
    <row r="1304" s="2" customFormat="1" ht="16.8" customHeight="1">
      <c r="A1304" s="42"/>
      <c r="B1304" s="48"/>
      <c r="C1304" s="330" t="s">
        <v>2726</v>
      </c>
      <c r="D1304" s="330" t="s">
        <v>5151</v>
      </c>
      <c r="E1304" s="21" t="s">
        <v>129</v>
      </c>
      <c r="F1304" s="331">
        <v>107.51000000000001</v>
      </c>
      <c r="G1304" s="42"/>
      <c r="H1304" s="48"/>
    </row>
    <row r="1305" s="2" customFormat="1" ht="16.8" customHeight="1">
      <c r="A1305" s="42"/>
      <c r="B1305" s="48"/>
      <c r="C1305" s="330" t="s">
        <v>1534</v>
      </c>
      <c r="D1305" s="330" t="s">
        <v>1535</v>
      </c>
      <c r="E1305" s="21" t="s">
        <v>516</v>
      </c>
      <c r="F1305" s="331">
        <v>0.040000000000000001</v>
      </c>
      <c r="G1305" s="42"/>
      <c r="H1305" s="48"/>
    </row>
    <row r="1306" s="2" customFormat="1" ht="16.8" customHeight="1">
      <c r="A1306" s="42"/>
      <c r="B1306" s="48"/>
      <c r="C1306" s="330" t="s">
        <v>2802</v>
      </c>
      <c r="D1306" s="330" t="s">
        <v>2803</v>
      </c>
      <c r="E1306" s="21" t="s">
        <v>129</v>
      </c>
      <c r="F1306" s="331">
        <v>107.51000000000001</v>
      </c>
      <c r="G1306" s="42"/>
      <c r="H1306" s="48"/>
    </row>
    <row r="1307" s="2" customFormat="1">
      <c r="A1307" s="42"/>
      <c r="B1307" s="48"/>
      <c r="C1307" s="330" t="s">
        <v>2789</v>
      </c>
      <c r="D1307" s="330" t="s">
        <v>2790</v>
      </c>
      <c r="E1307" s="21" t="s">
        <v>129</v>
      </c>
      <c r="F1307" s="331">
        <v>124.70999999999999</v>
      </c>
      <c r="G1307" s="42"/>
      <c r="H1307" s="48"/>
    </row>
    <row r="1308" s="2" customFormat="1">
      <c r="A1308" s="42"/>
      <c r="B1308" s="48"/>
      <c r="C1308" s="330" t="s">
        <v>1545</v>
      </c>
      <c r="D1308" s="330" t="s">
        <v>1546</v>
      </c>
      <c r="E1308" s="21" t="s">
        <v>129</v>
      </c>
      <c r="F1308" s="331">
        <v>124.70999999999999</v>
      </c>
      <c r="G1308" s="42"/>
      <c r="H1308" s="48"/>
    </row>
    <row r="1309" s="2" customFormat="1" ht="16.8" customHeight="1">
      <c r="A1309" s="42"/>
      <c r="B1309" s="48"/>
      <c r="C1309" s="330" t="s">
        <v>2780</v>
      </c>
      <c r="D1309" s="330" t="s">
        <v>2781</v>
      </c>
      <c r="E1309" s="21" t="s">
        <v>129</v>
      </c>
      <c r="F1309" s="331">
        <v>131.27000000000001</v>
      </c>
      <c r="G1309" s="42"/>
      <c r="H1309" s="48"/>
    </row>
    <row r="1310" s="2" customFormat="1" ht="16.8" customHeight="1">
      <c r="A1310" s="42"/>
      <c r="B1310" s="48"/>
      <c r="C1310" s="326" t="s">
        <v>2473</v>
      </c>
      <c r="D1310" s="327" t="s">
        <v>2474</v>
      </c>
      <c r="E1310" s="328" t="s">
        <v>157</v>
      </c>
      <c r="F1310" s="329">
        <v>33.93</v>
      </c>
      <c r="G1310" s="42"/>
      <c r="H1310" s="48"/>
    </row>
    <row r="1311" s="2" customFormat="1" ht="16.8" customHeight="1">
      <c r="A1311" s="42"/>
      <c r="B1311" s="48"/>
      <c r="C1311" s="330" t="s">
        <v>18</v>
      </c>
      <c r="D1311" s="330" t="s">
        <v>5152</v>
      </c>
      <c r="E1311" s="21" t="s">
        <v>18</v>
      </c>
      <c r="F1311" s="331">
        <v>33.93</v>
      </c>
      <c r="G1311" s="42"/>
      <c r="H1311" s="48"/>
    </row>
    <row r="1312" s="2" customFormat="1" ht="16.8" customHeight="1">
      <c r="A1312" s="42"/>
      <c r="B1312" s="48"/>
      <c r="C1312" s="332" t="s">
        <v>4704</v>
      </c>
      <c r="D1312" s="42"/>
      <c r="E1312" s="42"/>
      <c r="F1312" s="42"/>
      <c r="G1312" s="42"/>
      <c r="H1312" s="48"/>
    </row>
    <row r="1313" s="2" customFormat="1" ht="16.8" customHeight="1">
      <c r="A1313" s="42"/>
      <c r="B1313" s="48"/>
      <c r="C1313" s="330" t="s">
        <v>2511</v>
      </c>
      <c r="D1313" s="330" t="s">
        <v>5142</v>
      </c>
      <c r="E1313" s="21" t="s">
        <v>161</v>
      </c>
      <c r="F1313" s="331">
        <v>32.270000000000003</v>
      </c>
      <c r="G1313" s="42"/>
      <c r="H1313" s="48"/>
    </row>
    <row r="1314" s="2" customFormat="1" ht="16.8" customHeight="1">
      <c r="A1314" s="42"/>
      <c r="B1314" s="48"/>
      <c r="C1314" s="330" t="s">
        <v>2554</v>
      </c>
      <c r="D1314" s="330" t="s">
        <v>5153</v>
      </c>
      <c r="E1314" s="21" t="s">
        <v>129</v>
      </c>
      <c r="F1314" s="331">
        <v>57.68</v>
      </c>
      <c r="G1314" s="42"/>
      <c r="H1314" s="48"/>
    </row>
    <row r="1315" s="2" customFormat="1" ht="16.8" customHeight="1">
      <c r="A1315" s="42"/>
      <c r="B1315" s="48"/>
      <c r="C1315" s="330" t="s">
        <v>2563</v>
      </c>
      <c r="D1315" s="330" t="s">
        <v>2564</v>
      </c>
      <c r="E1315" s="21" t="s">
        <v>129</v>
      </c>
      <c r="F1315" s="331">
        <v>57.68</v>
      </c>
      <c r="G1315" s="42"/>
      <c r="H1315" s="48"/>
    </row>
    <row r="1316" s="2" customFormat="1" ht="16.8" customHeight="1">
      <c r="A1316" s="42"/>
      <c r="B1316" s="48"/>
      <c r="C1316" s="330" t="s">
        <v>2559</v>
      </c>
      <c r="D1316" s="330" t="s">
        <v>5154</v>
      </c>
      <c r="E1316" s="21" t="s">
        <v>129</v>
      </c>
      <c r="F1316" s="331">
        <v>57.68</v>
      </c>
      <c r="G1316" s="42"/>
      <c r="H1316" s="48"/>
    </row>
    <row r="1317" s="2" customFormat="1" ht="16.8" customHeight="1">
      <c r="A1317" s="42"/>
      <c r="B1317" s="48"/>
      <c r="C1317" s="330" t="s">
        <v>2612</v>
      </c>
      <c r="D1317" s="330" t="s">
        <v>5143</v>
      </c>
      <c r="E1317" s="21" t="s">
        <v>129</v>
      </c>
      <c r="F1317" s="331">
        <v>107.51000000000001</v>
      </c>
      <c r="G1317" s="42"/>
      <c r="H1317" s="48"/>
    </row>
    <row r="1318" s="2" customFormat="1" ht="16.8" customHeight="1">
      <c r="A1318" s="42"/>
      <c r="B1318" s="48"/>
      <c r="C1318" s="330" t="s">
        <v>2635</v>
      </c>
      <c r="D1318" s="330" t="s">
        <v>5144</v>
      </c>
      <c r="E1318" s="21" t="s">
        <v>317</v>
      </c>
      <c r="F1318" s="331">
        <v>78</v>
      </c>
      <c r="G1318" s="42"/>
      <c r="H1318" s="48"/>
    </row>
    <row r="1319" s="2" customFormat="1" ht="16.8" customHeight="1">
      <c r="A1319" s="42"/>
      <c r="B1319" s="48"/>
      <c r="C1319" s="330" t="s">
        <v>1340</v>
      </c>
      <c r="D1319" s="330" t="s">
        <v>4890</v>
      </c>
      <c r="E1319" s="21" t="s">
        <v>317</v>
      </c>
      <c r="F1319" s="331">
        <v>78</v>
      </c>
      <c r="G1319" s="42"/>
      <c r="H1319" s="48"/>
    </row>
    <row r="1320" s="2" customFormat="1" ht="16.8" customHeight="1">
      <c r="A1320" s="42"/>
      <c r="B1320" s="48"/>
      <c r="C1320" s="330" t="s">
        <v>2769</v>
      </c>
      <c r="D1320" s="330" t="s">
        <v>5145</v>
      </c>
      <c r="E1320" s="21" t="s">
        <v>129</v>
      </c>
      <c r="F1320" s="331">
        <v>215.02000000000001</v>
      </c>
      <c r="G1320" s="42"/>
      <c r="H1320" s="48"/>
    </row>
    <row r="1321" s="2" customFormat="1" ht="16.8" customHeight="1">
      <c r="A1321" s="42"/>
      <c r="B1321" s="48"/>
      <c r="C1321" s="330" t="s">
        <v>2776</v>
      </c>
      <c r="D1321" s="330" t="s">
        <v>5146</v>
      </c>
      <c r="E1321" s="21" t="s">
        <v>129</v>
      </c>
      <c r="F1321" s="331">
        <v>107.51000000000001</v>
      </c>
      <c r="G1321" s="42"/>
      <c r="H1321" s="48"/>
    </row>
    <row r="1322" s="2" customFormat="1" ht="16.8" customHeight="1">
      <c r="A1322" s="42"/>
      <c r="B1322" s="48"/>
      <c r="C1322" s="330" t="s">
        <v>2784</v>
      </c>
      <c r="D1322" s="330" t="s">
        <v>5147</v>
      </c>
      <c r="E1322" s="21" t="s">
        <v>129</v>
      </c>
      <c r="F1322" s="331">
        <v>215.02000000000001</v>
      </c>
      <c r="G1322" s="42"/>
      <c r="H1322" s="48"/>
    </row>
    <row r="1323" s="2" customFormat="1" ht="16.8" customHeight="1">
      <c r="A1323" s="42"/>
      <c r="B1323" s="48"/>
      <c r="C1323" s="330" t="s">
        <v>2794</v>
      </c>
      <c r="D1323" s="330" t="s">
        <v>5148</v>
      </c>
      <c r="E1323" s="21" t="s">
        <v>129</v>
      </c>
      <c r="F1323" s="331">
        <v>107.51000000000001</v>
      </c>
      <c r="G1323" s="42"/>
      <c r="H1323" s="48"/>
    </row>
    <row r="1324" s="2" customFormat="1" ht="16.8" customHeight="1">
      <c r="A1324" s="42"/>
      <c r="B1324" s="48"/>
      <c r="C1324" s="330" t="s">
        <v>2798</v>
      </c>
      <c r="D1324" s="330" t="s">
        <v>5149</v>
      </c>
      <c r="E1324" s="21" t="s">
        <v>129</v>
      </c>
      <c r="F1324" s="331">
        <v>107.51000000000001</v>
      </c>
      <c r="G1324" s="42"/>
      <c r="H1324" s="48"/>
    </row>
    <row r="1325" s="2" customFormat="1" ht="16.8" customHeight="1">
      <c r="A1325" s="42"/>
      <c r="B1325" s="48"/>
      <c r="C1325" s="330" t="s">
        <v>2805</v>
      </c>
      <c r="D1325" s="330" t="s">
        <v>5150</v>
      </c>
      <c r="E1325" s="21" t="s">
        <v>317</v>
      </c>
      <c r="F1325" s="331">
        <v>78</v>
      </c>
      <c r="G1325" s="42"/>
      <c r="H1325" s="48"/>
    </row>
    <row r="1326" s="2" customFormat="1" ht="16.8" customHeight="1">
      <c r="A1326" s="42"/>
      <c r="B1326" s="48"/>
      <c r="C1326" s="330" t="s">
        <v>261</v>
      </c>
      <c r="D1326" s="330" t="s">
        <v>4767</v>
      </c>
      <c r="E1326" s="21" t="s">
        <v>129</v>
      </c>
      <c r="F1326" s="331">
        <v>107.51000000000001</v>
      </c>
      <c r="G1326" s="42"/>
      <c r="H1326" s="48"/>
    </row>
    <row r="1327" s="2" customFormat="1" ht="16.8" customHeight="1">
      <c r="A1327" s="42"/>
      <c r="B1327" s="48"/>
      <c r="C1327" s="330" t="s">
        <v>2726</v>
      </c>
      <c r="D1327" s="330" t="s">
        <v>5151</v>
      </c>
      <c r="E1327" s="21" t="s">
        <v>129</v>
      </c>
      <c r="F1327" s="331">
        <v>107.51000000000001</v>
      </c>
      <c r="G1327" s="42"/>
      <c r="H1327" s="48"/>
    </row>
    <row r="1328" s="2" customFormat="1" ht="16.8" customHeight="1">
      <c r="A1328" s="42"/>
      <c r="B1328" s="48"/>
      <c r="C1328" s="330" t="s">
        <v>1534</v>
      </c>
      <c r="D1328" s="330" t="s">
        <v>1535</v>
      </c>
      <c r="E1328" s="21" t="s">
        <v>516</v>
      </c>
      <c r="F1328" s="331">
        <v>0.040000000000000001</v>
      </c>
      <c r="G1328" s="42"/>
      <c r="H1328" s="48"/>
    </row>
    <row r="1329" s="2" customFormat="1" ht="16.8" customHeight="1">
      <c r="A1329" s="42"/>
      <c r="B1329" s="48"/>
      <c r="C1329" s="330" t="s">
        <v>2802</v>
      </c>
      <c r="D1329" s="330" t="s">
        <v>2803</v>
      </c>
      <c r="E1329" s="21" t="s">
        <v>129</v>
      </c>
      <c r="F1329" s="331">
        <v>107.51000000000001</v>
      </c>
      <c r="G1329" s="42"/>
      <c r="H1329" s="48"/>
    </row>
    <row r="1330" s="2" customFormat="1">
      <c r="A1330" s="42"/>
      <c r="B1330" s="48"/>
      <c r="C1330" s="330" t="s">
        <v>2789</v>
      </c>
      <c r="D1330" s="330" t="s">
        <v>2790</v>
      </c>
      <c r="E1330" s="21" t="s">
        <v>129</v>
      </c>
      <c r="F1330" s="331">
        <v>124.70999999999999</v>
      </c>
      <c r="G1330" s="42"/>
      <c r="H1330" s="48"/>
    </row>
    <row r="1331" s="2" customFormat="1">
      <c r="A1331" s="42"/>
      <c r="B1331" s="48"/>
      <c r="C1331" s="330" t="s">
        <v>1545</v>
      </c>
      <c r="D1331" s="330" t="s">
        <v>1546</v>
      </c>
      <c r="E1331" s="21" t="s">
        <v>129</v>
      </c>
      <c r="F1331" s="331">
        <v>124.70999999999999</v>
      </c>
      <c r="G1331" s="42"/>
      <c r="H1331" s="48"/>
    </row>
    <row r="1332" s="2" customFormat="1" ht="16.8" customHeight="1">
      <c r="A1332" s="42"/>
      <c r="B1332" s="48"/>
      <c r="C1332" s="330" t="s">
        <v>2780</v>
      </c>
      <c r="D1332" s="330" t="s">
        <v>2781</v>
      </c>
      <c r="E1332" s="21" t="s">
        <v>129</v>
      </c>
      <c r="F1332" s="331">
        <v>131.27000000000001</v>
      </c>
      <c r="G1332" s="42"/>
      <c r="H1332" s="48"/>
    </row>
    <row r="1333" s="2" customFormat="1" ht="16.8" customHeight="1">
      <c r="A1333" s="42"/>
      <c r="B1333" s="48"/>
      <c r="C1333" s="326" t="s">
        <v>2476</v>
      </c>
      <c r="D1333" s="327" t="s">
        <v>2477</v>
      </c>
      <c r="E1333" s="328" t="s">
        <v>157</v>
      </c>
      <c r="F1333" s="329">
        <v>59.939999999999998</v>
      </c>
      <c r="G1333" s="42"/>
      <c r="H1333" s="48"/>
    </row>
    <row r="1334" s="2" customFormat="1" ht="16.8" customHeight="1">
      <c r="A1334" s="42"/>
      <c r="B1334" s="48"/>
      <c r="C1334" s="330" t="s">
        <v>18</v>
      </c>
      <c r="D1334" s="330" t="s">
        <v>2467</v>
      </c>
      <c r="E1334" s="21" t="s">
        <v>18</v>
      </c>
      <c r="F1334" s="331">
        <v>59.939999999999998</v>
      </c>
      <c r="G1334" s="42"/>
      <c r="H1334" s="48"/>
    </row>
    <row r="1335" s="2" customFormat="1" ht="16.8" customHeight="1">
      <c r="A1335" s="42"/>
      <c r="B1335" s="48"/>
      <c r="C1335" s="332" t="s">
        <v>4704</v>
      </c>
      <c r="D1335" s="42"/>
      <c r="E1335" s="42"/>
      <c r="F1335" s="42"/>
      <c r="G1335" s="42"/>
      <c r="H1335" s="48"/>
    </row>
    <row r="1336" s="2" customFormat="1" ht="16.8" customHeight="1">
      <c r="A1336" s="42"/>
      <c r="B1336" s="48"/>
      <c r="C1336" s="330" t="s">
        <v>2595</v>
      </c>
      <c r="D1336" s="330" t="s">
        <v>5130</v>
      </c>
      <c r="E1336" s="21" t="s">
        <v>129</v>
      </c>
      <c r="F1336" s="331">
        <v>114.42</v>
      </c>
      <c r="G1336" s="42"/>
      <c r="H1336" s="48"/>
    </row>
    <row r="1337" s="2" customFormat="1" ht="16.8" customHeight="1">
      <c r="A1337" s="42"/>
      <c r="B1337" s="48"/>
      <c r="C1337" s="330" t="s">
        <v>2608</v>
      </c>
      <c r="D1337" s="330" t="s">
        <v>5131</v>
      </c>
      <c r="E1337" s="21" t="s">
        <v>129</v>
      </c>
      <c r="F1337" s="331">
        <v>114.42</v>
      </c>
      <c r="G1337" s="42"/>
      <c r="H1337" s="48"/>
    </row>
    <row r="1338" s="2" customFormat="1" ht="16.8" customHeight="1">
      <c r="A1338" s="42"/>
      <c r="B1338" s="48"/>
      <c r="C1338" s="330" t="s">
        <v>2713</v>
      </c>
      <c r="D1338" s="330" t="s">
        <v>5155</v>
      </c>
      <c r="E1338" s="21" t="s">
        <v>317</v>
      </c>
      <c r="F1338" s="331">
        <v>59.939999999999998</v>
      </c>
      <c r="G1338" s="42"/>
      <c r="H1338" s="48"/>
    </row>
    <row r="1339" s="2" customFormat="1" ht="16.8" customHeight="1">
      <c r="A1339" s="42"/>
      <c r="B1339" s="48"/>
      <c r="C1339" s="330" t="s">
        <v>2720</v>
      </c>
      <c r="D1339" s="330" t="s">
        <v>2721</v>
      </c>
      <c r="E1339" s="21" t="s">
        <v>317</v>
      </c>
      <c r="F1339" s="331">
        <v>63.18</v>
      </c>
      <c r="G1339" s="42"/>
      <c r="H1339" s="48"/>
    </row>
    <row r="1340" s="2" customFormat="1" ht="26.4" customHeight="1">
      <c r="A1340" s="42"/>
      <c r="B1340" s="48"/>
      <c r="C1340" s="325" t="s">
        <v>5156</v>
      </c>
      <c r="D1340" s="325" t="s">
        <v>99</v>
      </c>
      <c r="E1340" s="42"/>
      <c r="F1340" s="42"/>
      <c r="G1340" s="42"/>
      <c r="H1340" s="48"/>
    </row>
    <row r="1341" s="2" customFormat="1" ht="16.8" customHeight="1">
      <c r="A1341" s="42"/>
      <c r="B1341" s="48"/>
      <c r="C1341" s="326" t="s">
        <v>5157</v>
      </c>
      <c r="D1341" s="327" t="s">
        <v>5158</v>
      </c>
      <c r="E1341" s="328" t="s">
        <v>161</v>
      </c>
      <c r="F1341" s="329">
        <v>6.9000000000000004</v>
      </c>
      <c r="G1341" s="42"/>
      <c r="H1341" s="48"/>
    </row>
    <row r="1342" s="2" customFormat="1" ht="16.8" customHeight="1">
      <c r="A1342" s="42"/>
      <c r="B1342" s="48"/>
      <c r="C1342" s="330" t="s">
        <v>18</v>
      </c>
      <c r="D1342" s="330" t="s">
        <v>5159</v>
      </c>
      <c r="E1342" s="21" t="s">
        <v>18</v>
      </c>
      <c r="F1342" s="331">
        <v>6.9000000000000004</v>
      </c>
      <c r="G1342" s="42"/>
      <c r="H1342" s="48"/>
    </row>
    <row r="1343" s="2" customFormat="1" ht="16.8" customHeight="1">
      <c r="A1343" s="42"/>
      <c r="B1343" s="48"/>
      <c r="C1343" s="326" t="s">
        <v>5160</v>
      </c>
      <c r="D1343" s="327" t="s">
        <v>5161</v>
      </c>
      <c r="E1343" s="328" t="s">
        <v>161</v>
      </c>
      <c r="F1343" s="329">
        <v>26.399999999999999</v>
      </c>
      <c r="G1343" s="42"/>
      <c r="H1343" s="48"/>
    </row>
    <row r="1344" s="2" customFormat="1" ht="16.8" customHeight="1">
      <c r="A1344" s="42"/>
      <c r="B1344" s="48"/>
      <c r="C1344" s="330" t="s">
        <v>18</v>
      </c>
      <c r="D1344" s="330" t="s">
        <v>5162</v>
      </c>
      <c r="E1344" s="21" t="s">
        <v>18</v>
      </c>
      <c r="F1344" s="331">
        <v>26.399999999999999</v>
      </c>
      <c r="G1344" s="42"/>
      <c r="H1344" s="48"/>
    </row>
    <row r="1345" s="2" customFormat="1" ht="16.8" customHeight="1">
      <c r="A1345" s="42"/>
      <c r="B1345" s="48"/>
      <c r="C1345" s="326" t="s">
        <v>5163</v>
      </c>
      <c r="D1345" s="327" t="s">
        <v>5164</v>
      </c>
      <c r="E1345" s="328" t="s">
        <v>161</v>
      </c>
      <c r="F1345" s="329">
        <v>5</v>
      </c>
      <c r="G1345" s="42"/>
      <c r="H1345" s="48"/>
    </row>
    <row r="1346" s="2" customFormat="1" ht="16.8" customHeight="1">
      <c r="A1346" s="42"/>
      <c r="B1346" s="48"/>
      <c r="C1346" s="330" t="s">
        <v>18</v>
      </c>
      <c r="D1346" s="330" t="s">
        <v>94</v>
      </c>
      <c r="E1346" s="21" t="s">
        <v>18</v>
      </c>
      <c r="F1346" s="331">
        <v>5</v>
      </c>
      <c r="G1346" s="42"/>
      <c r="H1346" s="48"/>
    </row>
    <row r="1347" s="2" customFormat="1" ht="16.8" customHeight="1">
      <c r="A1347" s="42"/>
      <c r="B1347" s="48"/>
      <c r="C1347" s="326" t="s">
        <v>5165</v>
      </c>
      <c r="D1347" s="327" t="s">
        <v>5166</v>
      </c>
      <c r="E1347" s="328" t="s">
        <v>161</v>
      </c>
      <c r="F1347" s="329">
        <v>60</v>
      </c>
      <c r="G1347" s="42"/>
      <c r="H1347" s="48"/>
    </row>
    <row r="1348" s="2" customFormat="1" ht="16.8" customHeight="1">
      <c r="A1348" s="42"/>
      <c r="B1348" s="48"/>
      <c r="C1348" s="330" t="s">
        <v>18</v>
      </c>
      <c r="D1348" s="330" t="s">
        <v>5167</v>
      </c>
      <c r="E1348" s="21" t="s">
        <v>18</v>
      </c>
      <c r="F1348" s="331">
        <v>60</v>
      </c>
      <c r="G1348" s="42"/>
      <c r="H1348" s="48"/>
    </row>
    <row r="1349" s="2" customFormat="1" ht="7.44" customHeight="1">
      <c r="A1349" s="42"/>
      <c r="B1349" s="170"/>
      <c r="C1349" s="171"/>
      <c r="D1349" s="171"/>
      <c r="E1349" s="171"/>
      <c r="F1349" s="171"/>
      <c r="G1349" s="171"/>
      <c r="H1349" s="48"/>
    </row>
    <row r="1350" s="2" customFormat="1">
      <c r="A1350" s="42"/>
      <c r="B1350" s="42"/>
      <c r="C1350" s="42"/>
      <c r="D1350" s="42"/>
      <c r="E1350" s="42"/>
      <c r="F1350" s="42"/>
      <c r="G1350" s="42"/>
      <c r="H1350" s="42"/>
    </row>
  </sheetData>
  <sheetProtection sheet="1" formatColumns="0" formatRows="0" objects="1" scenarios="1" spinCount="100000" saltValue="jg3ajZYfYVPxv9TFfmbTyBVFBfPD10Hv7DhB7/F7UcPFFGqAZ7WTkyiWK75QXrPTzb8nbFbqgkEC6l7F0+6Lug==" hashValue="h45AXbynKkjPmRrZE5QFJ5ShjUmuCRWA206nzT22lEkif4cOjXXnlLMw2TKd6pndZ3ZH1/gEgNE0otapjlqp+g==" algorithmName="SHA-512" password="CC35"/>
  <mergeCells count="2">
    <mergeCell ref="D5:F5"/>
    <mergeCell ref="D6:F6"/>
  </mergeCells>
  <pageSetup paperSize="9" orientation="landscape" blackAndWhite="1" fitToHeight="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33" customWidth="1"/>
    <col min="2" max="2" width="1.667969" style="333" customWidth="1"/>
    <col min="3" max="4" width="5" style="333" customWidth="1"/>
    <col min="5" max="5" width="11.66016" style="333" customWidth="1"/>
    <col min="6" max="6" width="9.160156" style="333" customWidth="1"/>
    <col min="7" max="7" width="5" style="333" customWidth="1"/>
    <col min="8" max="8" width="77.83203" style="333" customWidth="1"/>
    <col min="9" max="10" width="20" style="333" customWidth="1"/>
    <col min="11" max="11" width="1.667969" style="333" customWidth="1"/>
  </cols>
  <sheetData>
    <row r="1" s="1" customFormat="1" ht="37.5" customHeight="1"/>
    <row r="2" s="1" customFormat="1" ht="7.5" customHeight="1">
      <c r="B2" s="334"/>
      <c r="C2" s="335"/>
      <c r="D2" s="335"/>
      <c r="E2" s="335"/>
      <c r="F2" s="335"/>
      <c r="G2" s="335"/>
      <c r="H2" s="335"/>
      <c r="I2" s="335"/>
      <c r="J2" s="335"/>
      <c r="K2" s="336"/>
    </row>
    <row r="3" s="18" customFormat="1" ht="45" customHeight="1">
      <c r="B3" s="337"/>
      <c r="C3" s="338" t="s">
        <v>5168</v>
      </c>
      <c r="D3" s="338"/>
      <c r="E3" s="338"/>
      <c r="F3" s="338"/>
      <c r="G3" s="338"/>
      <c r="H3" s="338"/>
      <c r="I3" s="338"/>
      <c r="J3" s="338"/>
      <c r="K3" s="339"/>
    </row>
    <row r="4" s="1" customFormat="1" ht="25.5" customHeight="1">
      <c r="B4" s="340"/>
      <c r="C4" s="341" t="s">
        <v>5169</v>
      </c>
      <c r="D4" s="341"/>
      <c r="E4" s="341"/>
      <c r="F4" s="341"/>
      <c r="G4" s="341"/>
      <c r="H4" s="341"/>
      <c r="I4" s="341"/>
      <c r="J4" s="341"/>
      <c r="K4" s="342"/>
    </row>
    <row r="5" s="1" customFormat="1" ht="5.25" customHeight="1">
      <c r="B5" s="340"/>
      <c r="C5" s="343"/>
      <c r="D5" s="343"/>
      <c r="E5" s="343"/>
      <c r="F5" s="343"/>
      <c r="G5" s="343"/>
      <c r="H5" s="343"/>
      <c r="I5" s="343"/>
      <c r="J5" s="343"/>
      <c r="K5" s="342"/>
    </row>
    <row r="6" s="1" customFormat="1" ht="15" customHeight="1">
      <c r="B6" s="340"/>
      <c r="C6" s="344" t="s">
        <v>5170</v>
      </c>
      <c r="D6" s="344"/>
      <c r="E6" s="344"/>
      <c r="F6" s="344"/>
      <c r="G6" s="344"/>
      <c r="H6" s="344"/>
      <c r="I6" s="344"/>
      <c r="J6" s="344"/>
      <c r="K6" s="342"/>
    </row>
    <row r="7" s="1" customFormat="1" ht="15" customHeight="1">
      <c r="B7" s="345"/>
      <c r="C7" s="344" t="s">
        <v>5171</v>
      </c>
      <c r="D7" s="344"/>
      <c r="E7" s="344"/>
      <c r="F7" s="344"/>
      <c r="G7" s="344"/>
      <c r="H7" s="344"/>
      <c r="I7" s="344"/>
      <c r="J7" s="344"/>
      <c r="K7" s="342"/>
    </row>
    <row r="8" s="1" customFormat="1" ht="12.75" customHeight="1">
      <c r="B8" s="345"/>
      <c r="C8" s="344"/>
      <c r="D8" s="344"/>
      <c r="E8" s="344"/>
      <c r="F8" s="344"/>
      <c r="G8" s="344"/>
      <c r="H8" s="344"/>
      <c r="I8" s="344"/>
      <c r="J8" s="344"/>
      <c r="K8" s="342"/>
    </row>
    <row r="9" s="1" customFormat="1" ht="15" customHeight="1">
      <c r="B9" s="345"/>
      <c r="C9" s="344" t="s">
        <v>5172</v>
      </c>
      <c r="D9" s="344"/>
      <c r="E9" s="344"/>
      <c r="F9" s="344"/>
      <c r="G9" s="344"/>
      <c r="H9" s="344"/>
      <c r="I9" s="344"/>
      <c r="J9" s="344"/>
      <c r="K9" s="342"/>
    </row>
    <row r="10" s="1" customFormat="1" ht="15" customHeight="1">
      <c r="B10" s="345"/>
      <c r="C10" s="344"/>
      <c r="D10" s="344" t="s">
        <v>5173</v>
      </c>
      <c r="E10" s="344"/>
      <c r="F10" s="344"/>
      <c r="G10" s="344"/>
      <c r="H10" s="344"/>
      <c r="I10" s="344"/>
      <c r="J10" s="344"/>
      <c r="K10" s="342"/>
    </row>
    <row r="11" s="1" customFormat="1" ht="15" customHeight="1">
      <c r="B11" s="345"/>
      <c r="C11" s="346"/>
      <c r="D11" s="344" t="s">
        <v>5174</v>
      </c>
      <c r="E11" s="344"/>
      <c r="F11" s="344"/>
      <c r="G11" s="344"/>
      <c r="H11" s="344"/>
      <c r="I11" s="344"/>
      <c r="J11" s="344"/>
      <c r="K11" s="342"/>
    </row>
    <row r="12" s="1" customFormat="1" ht="15" customHeight="1">
      <c r="B12" s="345"/>
      <c r="C12" s="346"/>
      <c r="D12" s="344"/>
      <c r="E12" s="344"/>
      <c r="F12" s="344"/>
      <c r="G12" s="344"/>
      <c r="H12" s="344"/>
      <c r="I12" s="344"/>
      <c r="J12" s="344"/>
      <c r="K12" s="342"/>
    </row>
    <row r="13" s="1" customFormat="1" ht="15" customHeight="1">
      <c r="B13" s="345"/>
      <c r="C13" s="346"/>
      <c r="D13" s="347" t="s">
        <v>5175</v>
      </c>
      <c r="E13" s="344"/>
      <c r="F13" s="344"/>
      <c r="G13" s="344"/>
      <c r="H13" s="344"/>
      <c r="I13" s="344"/>
      <c r="J13" s="344"/>
      <c r="K13" s="342"/>
    </row>
    <row r="14" s="1" customFormat="1" ht="12.75" customHeight="1">
      <c r="B14" s="345"/>
      <c r="C14" s="346"/>
      <c r="D14" s="346"/>
      <c r="E14" s="346"/>
      <c r="F14" s="346"/>
      <c r="G14" s="346"/>
      <c r="H14" s="346"/>
      <c r="I14" s="346"/>
      <c r="J14" s="346"/>
      <c r="K14" s="342"/>
    </row>
    <row r="15" s="1" customFormat="1" ht="15" customHeight="1">
      <c r="B15" s="345"/>
      <c r="C15" s="346"/>
      <c r="D15" s="344" t="s">
        <v>5176</v>
      </c>
      <c r="E15" s="344"/>
      <c r="F15" s="344"/>
      <c r="G15" s="344"/>
      <c r="H15" s="344"/>
      <c r="I15" s="344"/>
      <c r="J15" s="344"/>
      <c r="K15" s="342"/>
    </row>
    <row r="16" s="1" customFormat="1" ht="15" customHeight="1">
      <c r="B16" s="345"/>
      <c r="C16" s="346"/>
      <c r="D16" s="344" t="s">
        <v>5177</v>
      </c>
      <c r="E16" s="344"/>
      <c r="F16" s="344"/>
      <c r="G16" s="344"/>
      <c r="H16" s="344"/>
      <c r="I16" s="344"/>
      <c r="J16" s="344"/>
      <c r="K16" s="342"/>
    </row>
    <row r="17" s="1" customFormat="1" ht="15" customHeight="1">
      <c r="B17" s="345"/>
      <c r="C17" s="346"/>
      <c r="D17" s="344" t="s">
        <v>5178</v>
      </c>
      <c r="E17" s="344"/>
      <c r="F17" s="344"/>
      <c r="G17" s="344"/>
      <c r="H17" s="344"/>
      <c r="I17" s="344"/>
      <c r="J17" s="344"/>
      <c r="K17" s="342"/>
    </row>
    <row r="18" s="1" customFormat="1" ht="15" customHeight="1">
      <c r="B18" s="345"/>
      <c r="C18" s="346"/>
      <c r="D18" s="346"/>
      <c r="E18" s="348" t="s">
        <v>78</v>
      </c>
      <c r="F18" s="344" t="s">
        <v>5179</v>
      </c>
      <c r="G18" s="344"/>
      <c r="H18" s="344"/>
      <c r="I18" s="344"/>
      <c r="J18" s="344"/>
      <c r="K18" s="342"/>
    </row>
    <row r="19" s="1" customFormat="1" ht="15" customHeight="1">
      <c r="B19" s="345"/>
      <c r="C19" s="346"/>
      <c r="D19" s="346"/>
      <c r="E19" s="348" t="s">
        <v>5180</v>
      </c>
      <c r="F19" s="344" t="s">
        <v>5181</v>
      </c>
      <c r="G19" s="344"/>
      <c r="H19" s="344"/>
      <c r="I19" s="344"/>
      <c r="J19" s="344"/>
      <c r="K19" s="342"/>
    </row>
    <row r="20" s="1" customFormat="1" ht="15" customHeight="1">
      <c r="B20" s="345"/>
      <c r="C20" s="346"/>
      <c r="D20" s="346"/>
      <c r="E20" s="348" t="s">
        <v>5182</v>
      </c>
      <c r="F20" s="344" t="s">
        <v>5183</v>
      </c>
      <c r="G20" s="344"/>
      <c r="H20" s="344"/>
      <c r="I20" s="344"/>
      <c r="J20" s="344"/>
      <c r="K20" s="342"/>
    </row>
    <row r="21" s="1" customFormat="1" ht="15" customHeight="1">
      <c r="B21" s="345"/>
      <c r="C21" s="346"/>
      <c r="D21" s="346"/>
      <c r="E21" s="348" t="s">
        <v>5184</v>
      </c>
      <c r="F21" s="344" t="s">
        <v>5185</v>
      </c>
      <c r="G21" s="344"/>
      <c r="H21" s="344"/>
      <c r="I21" s="344"/>
      <c r="J21" s="344"/>
      <c r="K21" s="342"/>
    </row>
    <row r="22" s="1" customFormat="1" ht="15" customHeight="1">
      <c r="B22" s="345"/>
      <c r="C22" s="346"/>
      <c r="D22" s="346"/>
      <c r="E22" s="348" t="s">
        <v>5186</v>
      </c>
      <c r="F22" s="344" t="s">
        <v>5187</v>
      </c>
      <c r="G22" s="344"/>
      <c r="H22" s="344"/>
      <c r="I22" s="344"/>
      <c r="J22" s="344"/>
      <c r="K22" s="342"/>
    </row>
    <row r="23" s="1" customFormat="1" ht="15" customHeight="1">
      <c r="B23" s="345"/>
      <c r="C23" s="346"/>
      <c r="D23" s="346"/>
      <c r="E23" s="348" t="s">
        <v>87</v>
      </c>
      <c r="F23" s="344" t="s">
        <v>5188</v>
      </c>
      <c r="G23" s="344"/>
      <c r="H23" s="344"/>
      <c r="I23" s="344"/>
      <c r="J23" s="344"/>
      <c r="K23" s="342"/>
    </row>
    <row r="24" s="1" customFormat="1" ht="12.75" customHeight="1">
      <c r="B24" s="345"/>
      <c r="C24" s="346"/>
      <c r="D24" s="346"/>
      <c r="E24" s="346"/>
      <c r="F24" s="346"/>
      <c r="G24" s="346"/>
      <c r="H24" s="346"/>
      <c r="I24" s="346"/>
      <c r="J24" s="346"/>
      <c r="K24" s="342"/>
    </row>
    <row r="25" s="1" customFormat="1" ht="15" customHeight="1">
      <c r="B25" s="345"/>
      <c r="C25" s="344" t="s">
        <v>5189</v>
      </c>
      <c r="D25" s="344"/>
      <c r="E25" s="344"/>
      <c r="F25" s="344"/>
      <c r="G25" s="344"/>
      <c r="H25" s="344"/>
      <c r="I25" s="344"/>
      <c r="J25" s="344"/>
      <c r="K25" s="342"/>
    </row>
    <row r="26" s="1" customFormat="1" ht="15" customHeight="1">
      <c r="B26" s="345"/>
      <c r="C26" s="344" t="s">
        <v>5190</v>
      </c>
      <c r="D26" s="344"/>
      <c r="E26" s="344"/>
      <c r="F26" s="344"/>
      <c r="G26" s="344"/>
      <c r="H26" s="344"/>
      <c r="I26" s="344"/>
      <c r="J26" s="344"/>
      <c r="K26" s="342"/>
    </row>
    <row r="27" s="1" customFormat="1" ht="15" customHeight="1">
      <c r="B27" s="345"/>
      <c r="C27" s="344"/>
      <c r="D27" s="344" t="s">
        <v>5191</v>
      </c>
      <c r="E27" s="344"/>
      <c r="F27" s="344"/>
      <c r="G27" s="344"/>
      <c r="H27" s="344"/>
      <c r="I27" s="344"/>
      <c r="J27" s="344"/>
      <c r="K27" s="342"/>
    </row>
    <row r="28" s="1" customFormat="1" ht="15" customHeight="1">
      <c r="B28" s="345"/>
      <c r="C28" s="346"/>
      <c r="D28" s="344" t="s">
        <v>5192</v>
      </c>
      <c r="E28" s="344"/>
      <c r="F28" s="344"/>
      <c r="G28" s="344"/>
      <c r="H28" s="344"/>
      <c r="I28" s="344"/>
      <c r="J28" s="344"/>
      <c r="K28" s="342"/>
    </row>
    <row r="29" s="1" customFormat="1" ht="12.75" customHeight="1">
      <c r="B29" s="345"/>
      <c r="C29" s="346"/>
      <c r="D29" s="346"/>
      <c r="E29" s="346"/>
      <c r="F29" s="346"/>
      <c r="G29" s="346"/>
      <c r="H29" s="346"/>
      <c r="I29" s="346"/>
      <c r="J29" s="346"/>
      <c r="K29" s="342"/>
    </row>
    <row r="30" s="1" customFormat="1" ht="15" customHeight="1">
      <c r="B30" s="345"/>
      <c r="C30" s="346"/>
      <c r="D30" s="344" t="s">
        <v>5193</v>
      </c>
      <c r="E30" s="344"/>
      <c r="F30" s="344"/>
      <c r="G30" s="344"/>
      <c r="H30" s="344"/>
      <c r="I30" s="344"/>
      <c r="J30" s="344"/>
      <c r="K30" s="342"/>
    </row>
    <row r="31" s="1" customFormat="1" ht="15" customHeight="1">
      <c r="B31" s="345"/>
      <c r="C31" s="346"/>
      <c r="D31" s="344" t="s">
        <v>5194</v>
      </c>
      <c r="E31" s="344"/>
      <c r="F31" s="344"/>
      <c r="G31" s="344"/>
      <c r="H31" s="344"/>
      <c r="I31" s="344"/>
      <c r="J31" s="344"/>
      <c r="K31" s="342"/>
    </row>
    <row r="32" s="1" customFormat="1" ht="12.75" customHeight="1">
      <c r="B32" s="345"/>
      <c r="C32" s="346"/>
      <c r="D32" s="346"/>
      <c r="E32" s="346"/>
      <c r="F32" s="346"/>
      <c r="G32" s="346"/>
      <c r="H32" s="346"/>
      <c r="I32" s="346"/>
      <c r="J32" s="346"/>
      <c r="K32" s="342"/>
    </row>
    <row r="33" s="1" customFormat="1" ht="15" customHeight="1">
      <c r="B33" s="345"/>
      <c r="C33" s="346"/>
      <c r="D33" s="344" t="s">
        <v>5195</v>
      </c>
      <c r="E33" s="344"/>
      <c r="F33" s="344"/>
      <c r="G33" s="344"/>
      <c r="H33" s="344"/>
      <c r="I33" s="344"/>
      <c r="J33" s="344"/>
      <c r="K33" s="342"/>
    </row>
    <row r="34" s="1" customFormat="1" ht="15" customHeight="1">
      <c r="B34" s="345"/>
      <c r="C34" s="346"/>
      <c r="D34" s="344" t="s">
        <v>5196</v>
      </c>
      <c r="E34" s="344"/>
      <c r="F34" s="344"/>
      <c r="G34" s="344"/>
      <c r="H34" s="344"/>
      <c r="I34" s="344"/>
      <c r="J34" s="344"/>
      <c r="K34" s="342"/>
    </row>
    <row r="35" s="1" customFormat="1" ht="15" customHeight="1">
      <c r="B35" s="345"/>
      <c r="C35" s="346"/>
      <c r="D35" s="344" t="s">
        <v>5197</v>
      </c>
      <c r="E35" s="344"/>
      <c r="F35" s="344"/>
      <c r="G35" s="344"/>
      <c r="H35" s="344"/>
      <c r="I35" s="344"/>
      <c r="J35" s="344"/>
      <c r="K35" s="342"/>
    </row>
    <row r="36" s="1" customFormat="1" ht="15" customHeight="1">
      <c r="B36" s="345"/>
      <c r="C36" s="346"/>
      <c r="D36" s="344"/>
      <c r="E36" s="347" t="s">
        <v>193</v>
      </c>
      <c r="F36" s="344"/>
      <c r="G36" s="344" t="s">
        <v>5198</v>
      </c>
      <c r="H36" s="344"/>
      <c r="I36" s="344"/>
      <c r="J36" s="344"/>
      <c r="K36" s="342"/>
    </row>
    <row r="37" s="1" customFormat="1" ht="30.75" customHeight="1">
      <c r="B37" s="345"/>
      <c r="C37" s="346"/>
      <c r="D37" s="344"/>
      <c r="E37" s="347" t="s">
        <v>5199</v>
      </c>
      <c r="F37" s="344"/>
      <c r="G37" s="344" t="s">
        <v>5200</v>
      </c>
      <c r="H37" s="344"/>
      <c r="I37" s="344"/>
      <c r="J37" s="344"/>
      <c r="K37" s="342"/>
    </row>
    <row r="38" s="1" customFormat="1" ht="15" customHeight="1">
      <c r="B38" s="345"/>
      <c r="C38" s="346"/>
      <c r="D38" s="344"/>
      <c r="E38" s="347" t="s">
        <v>52</v>
      </c>
      <c r="F38" s="344"/>
      <c r="G38" s="344" t="s">
        <v>5201</v>
      </c>
      <c r="H38" s="344"/>
      <c r="I38" s="344"/>
      <c r="J38" s="344"/>
      <c r="K38" s="342"/>
    </row>
    <row r="39" s="1" customFormat="1" ht="15" customHeight="1">
      <c r="B39" s="345"/>
      <c r="C39" s="346"/>
      <c r="D39" s="344"/>
      <c r="E39" s="347" t="s">
        <v>53</v>
      </c>
      <c r="F39" s="344"/>
      <c r="G39" s="344" t="s">
        <v>5202</v>
      </c>
      <c r="H39" s="344"/>
      <c r="I39" s="344"/>
      <c r="J39" s="344"/>
      <c r="K39" s="342"/>
    </row>
    <row r="40" s="1" customFormat="1" ht="15" customHeight="1">
      <c r="B40" s="345"/>
      <c r="C40" s="346"/>
      <c r="D40" s="344"/>
      <c r="E40" s="347" t="s">
        <v>194</v>
      </c>
      <c r="F40" s="344"/>
      <c r="G40" s="344" t="s">
        <v>5203</v>
      </c>
      <c r="H40" s="344"/>
      <c r="I40" s="344"/>
      <c r="J40" s="344"/>
      <c r="K40" s="342"/>
    </row>
    <row r="41" s="1" customFormat="1" ht="15" customHeight="1">
      <c r="B41" s="345"/>
      <c r="C41" s="346"/>
      <c r="D41" s="344"/>
      <c r="E41" s="347" t="s">
        <v>195</v>
      </c>
      <c r="F41" s="344"/>
      <c r="G41" s="344" t="s">
        <v>5204</v>
      </c>
      <c r="H41" s="344"/>
      <c r="I41" s="344"/>
      <c r="J41" s="344"/>
      <c r="K41" s="342"/>
    </row>
    <row r="42" s="1" customFormat="1" ht="15" customHeight="1">
      <c r="B42" s="345"/>
      <c r="C42" s="346"/>
      <c r="D42" s="344"/>
      <c r="E42" s="347" t="s">
        <v>5205</v>
      </c>
      <c r="F42" s="344"/>
      <c r="G42" s="344" t="s">
        <v>5206</v>
      </c>
      <c r="H42" s="344"/>
      <c r="I42" s="344"/>
      <c r="J42" s="344"/>
      <c r="K42" s="342"/>
    </row>
    <row r="43" s="1" customFormat="1" ht="15" customHeight="1">
      <c r="B43" s="345"/>
      <c r="C43" s="346"/>
      <c r="D43" s="344"/>
      <c r="E43" s="347"/>
      <c r="F43" s="344"/>
      <c r="G43" s="344" t="s">
        <v>5207</v>
      </c>
      <c r="H43" s="344"/>
      <c r="I43" s="344"/>
      <c r="J43" s="344"/>
      <c r="K43" s="342"/>
    </row>
    <row r="44" s="1" customFormat="1" ht="15" customHeight="1">
      <c r="B44" s="345"/>
      <c r="C44" s="346"/>
      <c r="D44" s="344"/>
      <c r="E44" s="347" t="s">
        <v>5208</v>
      </c>
      <c r="F44" s="344"/>
      <c r="G44" s="344" t="s">
        <v>5209</v>
      </c>
      <c r="H44" s="344"/>
      <c r="I44" s="344"/>
      <c r="J44" s="344"/>
      <c r="K44" s="342"/>
    </row>
    <row r="45" s="1" customFormat="1" ht="15" customHeight="1">
      <c r="B45" s="345"/>
      <c r="C45" s="346"/>
      <c r="D45" s="344"/>
      <c r="E45" s="347" t="s">
        <v>197</v>
      </c>
      <c r="F45" s="344"/>
      <c r="G45" s="344" t="s">
        <v>5210</v>
      </c>
      <c r="H45" s="344"/>
      <c r="I45" s="344"/>
      <c r="J45" s="344"/>
      <c r="K45" s="342"/>
    </row>
    <row r="46" s="1" customFormat="1" ht="12.75" customHeight="1">
      <c r="B46" s="345"/>
      <c r="C46" s="346"/>
      <c r="D46" s="344"/>
      <c r="E46" s="344"/>
      <c r="F46" s="344"/>
      <c r="G46" s="344"/>
      <c r="H46" s="344"/>
      <c r="I46" s="344"/>
      <c r="J46" s="344"/>
      <c r="K46" s="342"/>
    </row>
    <row r="47" s="1" customFormat="1" ht="15" customHeight="1">
      <c r="B47" s="345"/>
      <c r="C47" s="346"/>
      <c r="D47" s="344" t="s">
        <v>5211</v>
      </c>
      <c r="E47" s="344"/>
      <c r="F47" s="344"/>
      <c r="G47" s="344"/>
      <c r="H47" s="344"/>
      <c r="I47" s="344"/>
      <c r="J47" s="344"/>
      <c r="K47" s="342"/>
    </row>
    <row r="48" s="1" customFormat="1" ht="15" customHeight="1">
      <c r="B48" s="345"/>
      <c r="C48" s="346"/>
      <c r="D48" s="346"/>
      <c r="E48" s="344" t="s">
        <v>5212</v>
      </c>
      <c r="F48" s="344"/>
      <c r="G48" s="344"/>
      <c r="H48" s="344"/>
      <c r="I48" s="344"/>
      <c r="J48" s="344"/>
      <c r="K48" s="342"/>
    </row>
    <row r="49" s="1" customFormat="1" ht="15" customHeight="1">
      <c r="B49" s="345"/>
      <c r="C49" s="346"/>
      <c r="D49" s="346"/>
      <c r="E49" s="344" t="s">
        <v>5213</v>
      </c>
      <c r="F49" s="344"/>
      <c r="G49" s="344"/>
      <c r="H49" s="344"/>
      <c r="I49" s="344"/>
      <c r="J49" s="344"/>
      <c r="K49" s="342"/>
    </row>
    <row r="50" s="1" customFormat="1" ht="15" customHeight="1">
      <c r="B50" s="345"/>
      <c r="C50" s="346"/>
      <c r="D50" s="346"/>
      <c r="E50" s="344" t="s">
        <v>5214</v>
      </c>
      <c r="F50" s="344"/>
      <c r="G50" s="344"/>
      <c r="H50" s="344"/>
      <c r="I50" s="344"/>
      <c r="J50" s="344"/>
      <c r="K50" s="342"/>
    </row>
    <row r="51" s="1" customFormat="1" ht="15" customHeight="1">
      <c r="B51" s="345"/>
      <c r="C51" s="346"/>
      <c r="D51" s="344" t="s">
        <v>5215</v>
      </c>
      <c r="E51" s="344"/>
      <c r="F51" s="344"/>
      <c r="G51" s="344"/>
      <c r="H51" s="344"/>
      <c r="I51" s="344"/>
      <c r="J51" s="344"/>
      <c r="K51" s="342"/>
    </row>
    <row r="52" s="1" customFormat="1" ht="25.5" customHeight="1">
      <c r="B52" s="340"/>
      <c r="C52" s="341" t="s">
        <v>5216</v>
      </c>
      <c r="D52" s="341"/>
      <c r="E52" s="341"/>
      <c r="F52" s="341"/>
      <c r="G52" s="341"/>
      <c r="H52" s="341"/>
      <c r="I52" s="341"/>
      <c r="J52" s="341"/>
      <c r="K52" s="342"/>
    </row>
    <row r="53" s="1" customFormat="1" ht="5.25" customHeight="1">
      <c r="B53" s="340"/>
      <c r="C53" s="343"/>
      <c r="D53" s="343"/>
      <c r="E53" s="343"/>
      <c r="F53" s="343"/>
      <c r="G53" s="343"/>
      <c r="H53" s="343"/>
      <c r="I53" s="343"/>
      <c r="J53" s="343"/>
      <c r="K53" s="342"/>
    </row>
    <row r="54" s="1" customFormat="1" ht="15" customHeight="1">
      <c r="B54" s="340"/>
      <c r="C54" s="344" t="s">
        <v>5217</v>
      </c>
      <c r="D54" s="344"/>
      <c r="E54" s="344"/>
      <c r="F54" s="344"/>
      <c r="G54" s="344"/>
      <c r="H54" s="344"/>
      <c r="I54" s="344"/>
      <c r="J54" s="344"/>
      <c r="K54" s="342"/>
    </row>
    <row r="55" s="1" customFormat="1" ht="15" customHeight="1">
      <c r="B55" s="340"/>
      <c r="C55" s="344" t="s">
        <v>5218</v>
      </c>
      <c r="D55" s="344"/>
      <c r="E55" s="344"/>
      <c r="F55" s="344"/>
      <c r="G55" s="344"/>
      <c r="H55" s="344"/>
      <c r="I55" s="344"/>
      <c r="J55" s="344"/>
      <c r="K55" s="342"/>
    </row>
    <row r="56" s="1" customFormat="1" ht="12.75" customHeight="1">
      <c r="B56" s="340"/>
      <c r="C56" s="344"/>
      <c r="D56" s="344"/>
      <c r="E56" s="344"/>
      <c r="F56" s="344"/>
      <c r="G56" s="344"/>
      <c r="H56" s="344"/>
      <c r="I56" s="344"/>
      <c r="J56" s="344"/>
      <c r="K56" s="342"/>
    </row>
    <row r="57" s="1" customFormat="1" ht="15" customHeight="1">
      <c r="B57" s="340"/>
      <c r="C57" s="344" t="s">
        <v>5219</v>
      </c>
      <c r="D57" s="344"/>
      <c r="E57" s="344"/>
      <c r="F57" s="344"/>
      <c r="G57" s="344"/>
      <c r="H57" s="344"/>
      <c r="I57" s="344"/>
      <c r="J57" s="344"/>
      <c r="K57" s="342"/>
    </row>
    <row r="58" s="1" customFormat="1" ht="15" customHeight="1">
      <c r="B58" s="340"/>
      <c r="C58" s="346"/>
      <c r="D58" s="344" t="s">
        <v>5220</v>
      </c>
      <c r="E58" s="344"/>
      <c r="F58" s="344"/>
      <c r="G58" s="344"/>
      <c r="H58" s="344"/>
      <c r="I58" s="344"/>
      <c r="J58" s="344"/>
      <c r="K58" s="342"/>
    </row>
    <row r="59" s="1" customFormat="1" ht="15" customHeight="1">
      <c r="B59" s="340"/>
      <c r="C59" s="346"/>
      <c r="D59" s="344" t="s">
        <v>5221</v>
      </c>
      <c r="E59" s="344"/>
      <c r="F59" s="344"/>
      <c r="G59" s="344"/>
      <c r="H59" s="344"/>
      <c r="I59" s="344"/>
      <c r="J59" s="344"/>
      <c r="K59" s="342"/>
    </row>
    <row r="60" s="1" customFormat="1" ht="15" customHeight="1">
      <c r="B60" s="340"/>
      <c r="C60" s="346"/>
      <c r="D60" s="344" t="s">
        <v>5222</v>
      </c>
      <c r="E60" s="344"/>
      <c r="F60" s="344"/>
      <c r="G60" s="344"/>
      <c r="H60" s="344"/>
      <c r="I60" s="344"/>
      <c r="J60" s="344"/>
      <c r="K60" s="342"/>
    </row>
    <row r="61" s="1" customFormat="1" ht="15" customHeight="1">
      <c r="B61" s="340"/>
      <c r="C61" s="346"/>
      <c r="D61" s="344" t="s">
        <v>5223</v>
      </c>
      <c r="E61" s="344"/>
      <c r="F61" s="344"/>
      <c r="G61" s="344"/>
      <c r="H61" s="344"/>
      <c r="I61" s="344"/>
      <c r="J61" s="344"/>
      <c r="K61" s="342"/>
    </row>
    <row r="62" s="1" customFormat="1" ht="15" customHeight="1">
      <c r="B62" s="340"/>
      <c r="C62" s="346"/>
      <c r="D62" s="349" t="s">
        <v>5224</v>
      </c>
      <c r="E62" s="349"/>
      <c r="F62" s="349"/>
      <c r="G62" s="349"/>
      <c r="H62" s="349"/>
      <c r="I62" s="349"/>
      <c r="J62" s="349"/>
      <c r="K62" s="342"/>
    </row>
    <row r="63" s="1" customFormat="1" ht="15" customHeight="1">
      <c r="B63" s="340"/>
      <c r="C63" s="346"/>
      <c r="D63" s="344" t="s">
        <v>5225</v>
      </c>
      <c r="E63" s="344"/>
      <c r="F63" s="344"/>
      <c r="G63" s="344"/>
      <c r="H63" s="344"/>
      <c r="I63" s="344"/>
      <c r="J63" s="344"/>
      <c r="K63" s="342"/>
    </row>
    <row r="64" s="1" customFormat="1" ht="12.75" customHeight="1">
      <c r="B64" s="340"/>
      <c r="C64" s="346"/>
      <c r="D64" s="346"/>
      <c r="E64" s="350"/>
      <c r="F64" s="346"/>
      <c r="G64" s="346"/>
      <c r="H64" s="346"/>
      <c r="I64" s="346"/>
      <c r="J64" s="346"/>
      <c r="K64" s="342"/>
    </row>
    <row r="65" s="1" customFormat="1" ht="15" customHeight="1">
      <c r="B65" s="340"/>
      <c r="C65" s="346"/>
      <c r="D65" s="344" t="s">
        <v>5226</v>
      </c>
      <c r="E65" s="344"/>
      <c r="F65" s="344"/>
      <c r="G65" s="344"/>
      <c r="H65" s="344"/>
      <c r="I65" s="344"/>
      <c r="J65" s="344"/>
      <c r="K65" s="342"/>
    </row>
    <row r="66" s="1" customFormat="1" ht="15" customHeight="1">
      <c r="B66" s="340"/>
      <c r="C66" s="346"/>
      <c r="D66" s="349" t="s">
        <v>5227</v>
      </c>
      <c r="E66" s="349"/>
      <c r="F66" s="349"/>
      <c r="G66" s="349"/>
      <c r="H66" s="349"/>
      <c r="I66" s="349"/>
      <c r="J66" s="349"/>
      <c r="K66" s="342"/>
    </row>
    <row r="67" s="1" customFormat="1" ht="15" customHeight="1">
      <c r="B67" s="340"/>
      <c r="C67" s="346"/>
      <c r="D67" s="344" t="s">
        <v>5228</v>
      </c>
      <c r="E67" s="344"/>
      <c r="F67" s="344"/>
      <c r="G67" s="344"/>
      <c r="H67" s="344"/>
      <c r="I67" s="344"/>
      <c r="J67" s="344"/>
      <c r="K67" s="342"/>
    </row>
    <row r="68" s="1" customFormat="1" ht="15" customHeight="1">
      <c r="B68" s="340"/>
      <c r="C68" s="346"/>
      <c r="D68" s="344" t="s">
        <v>5229</v>
      </c>
      <c r="E68" s="344"/>
      <c r="F68" s="344"/>
      <c r="G68" s="344"/>
      <c r="H68" s="344"/>
      <c r="I68" s="344"/>
      <c r="J68" s="344"/>
      <c r="K68" s="342"/>
    </row>
    <row r="69" s="1" customFormat="1" ht="15" customHeight="1">
      <c r="B69" s="340"/>
      <c r="C69" s="346"/>
      <c r="D69" s="344" t="s">
        <v>5230</v>
      </c>
      <c r="E69" s="344"/>
      <c r="F69" s="344"/>
      <c r="G69" s="344"/>
      <c r="H69" s="344"/>
      <c r="I69" s="344"/>
      <c r="J69" s="344"/>
      <c r="K69" s="342"/>
    </row>
    <row r="70" s="1" customFormat="1" ht="15" customHeight="1">
      <c r="B70" s="340"/>
      <c r="C70" s="346"/>
      <c r="D70" s="344" t="s">
        <v>5231</v>
      </c>
      <c r="E70" s="344"/>
      <c r="F70" s="344"/>
      <c r="G70" s="344"/>
      <c r="H70" s="344"/>
      <c r="I70" s="344"/>
      <c r="J70" s="344"/>
      <c r="K70" s="342"/>
    </row>
    <row r="71" s="1" customFormat="1" ht="12.75" customHeight="1">
      <c r="B71" s="351"/>
      <c r="C71" s="352"/>
      <c r="D71" s="352"/>
      <c r="E71" s="352"/>
      <c r="F71" s="352"/>
      <c r="G71" s="352"/>
      <c r="H71" s="352"/>
      <c r="I71" s="352"/>
      <c r="J71" s="352"/>
      <c r="K71" s="353"/>
    </row>
    <row r="72" s="1" customFormat="1" ht="18.75" customHeight="1">
      <c r="B72" s="354"/>
      <c r="C72" s="354"/>
      <c r="D72" s="354"/>
      <c r="E72" s="354"/>
      <c r="F72" s="354"/>
      <c r="G72" s="354"/>
      <c r="H72" s="354"/>
      <c r="I72" s="354"/>
      <c r="J72" s="354"/>
      <c r="K72" s="355"/>
    </row>
    <row r="73" s="1" customFormat="1" ht="18.75" customHeight="1">
      <c r="B73" s="355"/>
      <c r="C73" s="355"/>
      <c r="D73" s="355"/>
      <c r="E73" s="355"/>
      <c r="F73" s="355"/>
      <c r="G73" s="355"/>
      <c r="H73" s="355"/>
      <c r="I73" s="355"/>
      <c r="J73" s="355"/>
      <c r="K73" s="355"/>
    </row>
    <row r="74" s="1" customFormat="1" ht="7.5" customHeight="1">
      <c r="B74" s="356"/>
      <c r="C74" s="357"/>
      <c r="D74" s="357"/>
      <c r="E74" s="357"/>
      <c r="F74" s="357"/>
      <c r="G74" s="357"/>
      <c r="H74" s="357"/>
      <c r="I74" s="357"/>
      <c r="J74" s="357"/>
      <c r="K74" s="358"/>
    </row>
    <row r="75" s="1" customFormat="1" ht="45" customHeight="1">
      <c r="B75" s="359"/>
      <c r="C75" s="360" t="s">
        <v>5232</v>
      </c>
      <c r="D75" s="360"/>
      <c r="E75" s="360"/>
      <c r="F75" s="360"/>
      <c r="G75" s="360"/>
      <c r="H75" s="360"/>
      <c r="I75" s="360"/>
      <c r="J75" s="360"/>
      <c r="K75" s="361"/>
    </row>
    <row r="76" s="1" customFormat="1" ht="17.25" customHeight="1">
      <c r="B76" s="359"/>
      <c r="C76" s="362" t="s">
        <v>5233</v>
      </c>
      <c r="D76" s="362"/>
      <c r="E76" s="362"/>
      <c r="F76" s="362" t="s">
        <v>5234</v>
      </c>
      <c r="G76" s="363"/>
      <c r="H76" s="362" t="s">
        <v>53</v>
      </c>
      <c r="I76" s="362" t="s">
        <v>56</v>
      </c>
      <c r="J76" s="362" t="s">
        <v>5235</v>
      </c>
      <c r="K76" s="361"/>
    </row>
    <row r="77" s="1" customFormat="1" ht="17.25" customHeight="1">
      <c r="B77" s="359"/>
      <c r="C77" s="364" t="s">
        <v>5236</v>
      </c>
      <c r="D77" s="364"/>
      <c r="E77" s="364"/>
      <c r="F77" s="365" t="s">
        <v>5237</v>
      </c>
      <c r="G77" s="366"/>
      <c r="H77" s="364"/>
      <c r="I77" s="364"/>
      <c r="J77" s="364" t="s">
        <v>5238</v>
      </c>
      <c r="K77" s="361"/>
    </row>
    <row r="78" s="1" customFormat="1" ht="5.25" customHeight="1">
      <c r="B78" s="359"/>
      <c r="C78" s="367"/>
      <c r="D78" s="367"/>
      <c r="E78" s="367"/>
      <c r="F78" s="367"/>
      <c r="G78" s="368"/>
      <c r="H78" s="367"/>
      <c r="I78" s="367"/>
      <c r="J78" s="367"/>
      <c r="K78" s="361"/>
    </row>
    <row r="79" s="1" customFormat="1" ht="15" customHeight="1">
      <c r="B79" s="359"/>
      <c r="C79" s="347" t="s">
        <v>52</v>
      </c>
      <c r="D79" s="369"/>
      <c r="E79" s="369"/>
      <c r="F79" s="370" t="s">
        <v>5239</v>
      </c>
      <c r="G79" s="371"/>
      <c r="H79" s="347" t="s">
        <v>5240</v>
      </c>
      <c r="I79" s="347" t="s">
        <v>5241</v>
      </c>
      <c r="J79" s="347">
        <v>20</v>
      </c>
      <c r="K79" s="361"/>
    </row>
    <row r="80" s="1" customFormat="1" ht="15" customHeight="1">
      <c r="B80" s="359"/>
      <c r="C80" s="347" t="s">
        <v>5242</v>
      </c>
      <c r="D80" s="347"/>
      <c r="E80" s="347"/>
      <c r="F80" s="370" t="s">
        <v>5239</v>
      </c>
      <c r="G80" s="371"/>
      <c r="H80" s="347" t="s">
        <v>5243</v>
      </c>
      <c r="I80" s="347" t="s">
        <v>5241</v>
      </c>
      <c r="J80" s="347">
        <v>120</v>
      </c>
      <c r="K80" s="361"/>
    </row>
    <row r="81" s="1" customFormat="1" ht="15" customHeight="1">
      <c r="B81" s="372"/>
      <c r="C81" s="347" t="s">
        <v>5244</v>
      </c>
      <c r="D81" s="347"/>
      <c r="E81" s="347"/>
      <c r="F81" s="370" t="s">
        <v>5245</v>
      </c>
      <c r="G81" s="371"/>
      <c r="H81" s="347" t="s">
        <v>5246</v>
      </c>
      <c r="I81" s="347" t="s">
        <v>5241</v>
      </c>
      <c r="J81" s="347">
        <v>50</v>
      </c>
      <c r="K81" s="361"/>
    </row>
    <row r="82" s="1" customFormat="1" ht="15" customHeight="1">
      <c r="B82" s="372"/>
      <c r="C82" s="347" t="s">
        <v>5247</v>
      </c>
      <c r="D82" s="347"/>
      <c r="E82" s="347"/>
      <c r="F82" s="370" t="s">
        <v>5239</v>
      </c>
      <c r="G82" s="371"/>
      <c r="H82" s="347" t="s">
        <v>5248</v>
      </c>
      <c r="I82" s="347" t="s">
        <v>5249</v>
      </c>
      <c r="J82" s="347"/>
      <c r="K82" s="361"/>
    </row>
    <row r="83" s="1" customFormat="1" ht="15" customHeight="1">
      <c r="B83" s="372"/>
      <c r="C83" s="373" t="s">
        <v>5250</v>
      </c>
      <c r="D83" s="373"/>
      <c r="E83" s="373"/>
      <c r="F83" s="374" t="s">
        <v>5245</v>
      </c>
      <c r="G83" s="373"/>
      <c r="H83" s="373" t="s">
        <v>5251</v>
      </c>
      <c r="I83" s="373" t="s">
        <v>5241</v>
      </c>
      <c r="J83" s="373">
        <v>15</v>
      </c>
      <c r="K83" s="361"/>
    </row>
    <row r="84" s="1" customFormat="1" ht="15" customHeight="1">
      <c r="B84" s="372"/>
      <c r="C84" s="373" t="s">
        <v>5252</v>
      </c>
      <c r="D84" s="373"/>
      <c r="E84" s="373"/>
      <c r="F84" s="374" t="s">
        <v>5245</v>
      </c>
      <c r="G84" s="373"/>
      <c r="H84" s="373" t="s">
        <v>5253</v>
      </c>
      <c r="I84" s="373" t="s">
        <v>5241</v>
      </c>
      <c r="J84" s="373">
        <v>15</v>
      </c>
      <c r="K84" s="361"/>
    </row>
    <row r="85" s="1" customFormat="1" ht="15" customHeight="1">
      <c r="B85" s="372"/>
      <c r="C85" s="373" t="s">
        <v>5254</v>
      </c>
      <c r="D85" s="373"/>
      <c r="E85" s="373"/>
      <c r="F85" s="374" t="s">
        <v>5245</v>
      </c>
      <c r="G85" s="373"/>
      <c r="H85" s="373" t="s">
        <v>5255</v>
      </c>
      <c r="I85" s="373" t="s">
        <v>5241</v>
      </c>
      <c r="J85" s="373">
        <v>20</v>
      </c>
      <c r="K85" s="361"/>
    </row>
    <row r="86" s="1" customFormat="1" ht="15" customHeight="1">
      <c r="B86" s="372"/>
      <c r="C86" s="373" t="s">
        <v>5256</v>
      </c>
      <c r="D86" s="373"/>
      <c r="E86" s="373"/>
      <c r="F86" s="374" t="s">
        <v>5245</v>
      </c>
      <c r="G86" s="373"/>
      <c r="H86" s="373" t="s">
        <v>5257</v>
      </c>
      <c r="I86" s="373" t="s">
        <v>5241</v>
      </c>
      <c r="J86" s="373">
        <v>20</v>
      </c>
      <c r="K86" s="361"/>
    </row>
    <row r="87" s="1" customFormat="1" ht="15" customHeight="1">
      <c r="B87" s="372"/>
      <c r="C87" s="347" t="s">
        <v>5258</v>
      </c>
      <c r="D87" s="347"/>
      <c r="E87" s="347"/>
      <c r="F87" s="370" t="s">
        <v>5245</v>
      </c>
      <c r="G87" s="371"/>
      <c r="H87" s="347" t="s">
        <v>5259</v>
      </c>
      <c r="I87" s="347" t="s">
        <v>5241</v>
      </c>
      <c r="J87" s="347">
        <v>50</v>
      </c>
      <c r="K87" s="361"/>
    </row>
    <row r="88" s="1" customFormat="1" ht="15" customHeight="1">
      <c r="B88" s="372"/>
      <c r="C88" s="347" t="s">
        <v>5260</v>
      </c>
      <c r="D88" s="347"/>
      <c r="E88" s="347"/>
      <c r="F88" s="370" t="s">
        <v>5245</v>
      </c>
      <c r="G88" s="371"/>
      <c r="H88" s="347" t="s">
        <v>5261</v>
      </c>
      <c r="I88" s="347" t="s">
        <v>5241</v>
      </c>
      <c r="J88" s="347">
        <v>20</v>
      </c>
      <c r="K88" s="361"/>
    </row>
    <row r="89" s="1" customFormat="1" ht="15" customHeight="1">
      <c r="B89" s="372"/>
      <c r="C89" s="347" t="s">
        <v>5262</v>
      </c>
      <c r="D89" s="347"/>
      <c r="E89" s="347"/>
      <c r="F89" s="370" t="s">
        <v>5245</v>
      </c>
      <c r="G89" s="371"/>
      <c r="H89" s="347" t="s">
        <v>5263</v>
      </c>
      <c r="I89" s="347" t="s">
        <v>5241</v>
      </c>
      <c r="J89" s="347">
        <v>20</v>
      </c>
      <c r="K89" s="361"/>
    </row>
    <row r="90" s="1" customFormat="1" ht="15" customHeight="1">
      <c r="B90" s="372"/>
      <c r="C90" s="347" t="s">
        <v>5264</v>
      </c>
      <c r="D90" s="347"/>
      <c r="E90" s="347"/>
      <c r="F90" s="370" t="s">
        <v>5245</v>
      </c>
      <c r="G90" s="371"/>
      <c r="H90" s="347" t="s">
        <v>5265</v>
      </c>
      <c r="I90" s="347" t="s">
        <v>5241</v>
      </c>
      <c r="J90" s="347">
        <v>50</v>
      </c>
      <c r="K90" s="361"/>
    </row>
    <row r="91" s="1" customFormat="1" ht="15" customHeight="1">
      <c r="B91" s="372"/>
      <c r="C91" s="347" t="s">
        <v>5266</v>
      </c>
      <c r="D91" s="347"/>
      <c r="E91" s="347"/>
      <c r="F91" s="370" t="s">
        <v>5245</v>
      </c>
      <c r="G91" s="371"/>
      <c r="H91" s="347" t="s">
        <v>5266</v>
      </c>
      <c r="I91" s="347" t="s">
        <v>5241</v>
      </c>
      <c r="J91" s="347">
        <v>50</v>
      </c>
      <c r="K91" s="361"/>
    </row>
    <row r="92" s="1" customFormat="1" ht="15" customHeight="1">
      <c r="B92" s="372"/>
      <c r="C92" s="347" t="s">
        <v>5267</v>
      </c>
      <c r="D92" s="347"/>
      <c r="E92" s="347"/>
      <c r="F92" s="370" t="s">
        <v>5245</v>
      </c>
      <c r="G92" s="371"/>
      <c r="H92" s="347" t="s">
        <v>5268</v>
      </c>
      <c r="I92" s="347" t="s">
        <v>5241</v>
      </c>
      <c r="J92" s="347">
        <v>255</v>
      </c>
      <c r="K92" s="361"/>
    </row>
    <row r="93" s="1" customFormat="1" ht="15" customHeight="1">
      <c r="B93" s="372"/>
      <c r="C93" s="347" t="s">
        <v>5269</v>
      </c>
      <c r="D93" s="347"/>
      <c r="E93" s="347"/>
      <c r="F93" s="370" t="s">
        <v>5239</v>
      </c>
      <c r="G93" s="371"/>
      <c r="H93" s="347" t="s">
        <v>5270</v>
      </c>
      <c r="I93" s="347" t="s">
        <v>5271</v>
      </c>
      <c r="J93" s="347"/>
      <c r="K93" s="361"/>
    </row>
    <row r="94" s="1" customFormat="1" ht="15" customHeight="1">
      <c r="B94" s="372"/>
      <c r="C94" s="347" t="s">
        <v>5272</v>
      </c>
      <c r="D94" s="347"/>
      <c r="E94" s="347"/>
      <c r="F94" s="370" t="s">
        <v>5239</v>
      </c>
      <c r="G94" s="371"/>
      <c r="H94" s="347" t="s">
        <v>5273</v>
      </c>
      <c r="I94" s="347" t="s">
        <v>5274</v>
      </c>
      <c r="J94" s="347"/>
      <c r="K94" s="361"/>
    </row>
    <row r="95" s="1" customFormat="1" ht="15" customHeight="1">
      <c r="B95" s="372"/>
      <c r="C95" s="347" t="s">
        <v>5275</v>
      </c>
      <c r="D95" s="347"/>
      <c r="E95" s="347"/>
      <c r="F95" s="370" t="s">
        <v>5239</v>
      </c>
      <c r="G95" s="371"/>
      <c r="H95" s="347" t="s">
        <v>5275</v>
      </c>
      <c r="I95" s="347" t="s">
        <v>5274</v>
      </c>
      <c r="J95" s="347"/>
      <c r="K95" s="361"/>
    </row>
    <row r="96" s="1" customFormat="1" ht="15" customHeight="1">
      <c r="B96" s="372"/>
      <c r="C96" s="347" t="s">
        <v>37</v>
      </c>
      <c r="D96" s="347"/>
      <c r="E96" s="347"/>
      <c r="F96" s="370" t="s">
        <v>5239</v>
      </c>
      <c r="G96" s="371"/>
      <c r="H96" s="347" t="s">
        <v>5276</v>
      </c>
      <c r="I96" s="347" t="s">
        <v>5274</v>
      </c>
      <c r="J96" s="347"/>
      <c r="K96" s="361"/>
    </row>
    <row r="97" s="1" customFormat="1" ht="15" customHeight="1">
      <c r="B97" s="372"/>
      <c r="C97" s="347" t="s">
        <v>47</v>
      </c>
      <c r="D97" s="347"/>
      <c r="E97" s="347"/>
      <c r="F97" s="370" t="s">
        <v>5239</v>
      </c>
      <c r="G97" s="371"/>
      <c r="H97" s="347" t="s">
        <v>5277</v>
      </c>
      <c r="I97" s="347" t="s">
        <v>5274</v>
      </c>
      <c r="J97" s="347"/>
      <c r="K97" s="361"/>
    </row>
    <row r="98" s="1" customFormat="1" ht="15" customHeight="1">
      <c r="B98" s="375"/>
      <c r="C98" s="376"/>
      <c r="D98" s="376"/>
      <c r="E98" s="376"/>
      <c r="F98" s="376"/>
      <c r="G98" s="376"/>
      <c r="H98" s="376"/>
      <c r="I98" s="376"/>
      <c r="J98" s="376"/>
      <c r="K98" s="377"/>
    </row>
    <row r="99" s="1" customFormat="1" ht="18.75" customHeight="1">
      <c r="B99" s="378"/>
      <c r="C99" s="379"/>
      <c r="D99" s="379"/>
      <c r="E99" s="379"/>
      <c r="F99" s="379"/>
      <c r="G99" s="379"/>
      <c r="H99" s="379"/>
      <c r="I99" s="379"/>
      <c r="J99" s="379"/>
      <c r="K99" s="378"/>
    </row>
    <row r="100" s="1" customFormat="1" ht="18.75" customHeight="1">
      <c r="B100" s="355"/>
      <c r="C100" s="355"/>
      <c r="D100" s="355"/>
      <c r="E100" s="355"/>
      <c r="F100" s="355"/>
      <c r="G100" s="355"/>
      <c r="H100" s="355"/>
      <c r="I100" s="355"/>
      <c r="J100" s="355"/>
      <c r="K100" s="355"/>
    </row>
    <row r="101" s="1" customFormat="1" ht="7.5" customHeight="1">
      <c r="B101" s="356"/>
      <c r="C101" s="357"/>
      <c r="D101" s="357"/>
      <c r="E101" s="357"/>
      <c r="F101" s="357"/>
      <c r="G101" s="357"/>
      <c r="H101" s="357"/>
      <c r="I101" s="357"/>
      <c r="J101" s="357"/>
      <c r="K101" s="358"/>
    </row>
    <row r="102" s="1" customFormat="1" ht="45" customHeight="1">
      <c r="B102" s="359"/>
      <c r="C102" s="360" t="s">
        <v>5278</v>
      </c>
      <c r="D102" s="360"/>
      <c r="E102" s="360"/>
      <c r="F102" s="360"/>
      <c r="G102" s="360"/>
      <c r="H102" s="360"/>
      <c r="I102" s="360"/>
      <c r="J102" s="360"/>
      <c r="K102" s="361"/>
    </row>
    <row r="103" s="1" customFormat="1" ht="17.25" customHeight="1">
      <c r="B103" s="359"/>
      <c r="C103" s="362" t="s">
        <v>5233</v>
      </c>
      <c r="D103" s="362"/>
      <c r="E103" s="362"/>
      <c r="F103" s="362" t="s">
        <v>5234</v>
      </c>
      <c r="G103" s="363"/>
      <c r="H103" s="362" t="s">
        <v>53</v>
      </c>
      <c r="I103" s="362" t="s">
        <v>56</v>
      </c>
      <c r="J103" s="362" t="s">
        <v>5235</v>
      </c>
      <c r="K103" s="361"/>
    </row>
    <row r="104" s="1" customFormat="1" ht="17.25" customHeight="1">
      <c r="B104" s="359"/>
      <c r="C104" s="364" t="s">
        <v>5236</v>
      </c>
      <c r="D104" s="364"/>
      <c r="E104" s="364"/>
      <c r="F104" s="365" t="s">
        <v>5237</v>
      </c>
      <c r="G104" s="366"/>
      <c r="H104" s="364"/>
      <c r="I104" s="364"/>
      <c r="J104" s="364" t="s">
        <v>5238</v>
      </c>
      <c r="K104" s="361"/>
    </row>
    <row r="105" s="1" customFormat="1" ht="5.25" customHeight="1">
      <c r="B105" s="359"/>
      <c r="C105" s="362"/>
      <c r="D105" s="362"/>
      <c r="E105" s="362"/>
      <c r="F105" s="362"/>
      <c r="G105" s="380"/>
      <c r="H105" s="362"/>
      <c r="I105" s="362"/>
      <c r="J105" s="362"/>
      <c r="K105" s="361"/>
    </row>
    <row r="106" s="1" customFormat="1" ht="15" customHeight="1">
      <c r="B106" s="359"/>
      <c r="C106" s="347" t="s">
        <v>52</v>
      </c>
      <c r="D106" s="369"/>
      <c r="E106" s="369"/>
      <c r="F106" s="370" t="s">
        <v>5239</v>
      </c>
      <c r="G106" s="347"/>
      <c r="H106" s="347" t="s">
        <v>5279</v>
      </c>
      <c r="I106" s="347" t="s">
        <v>5241</v>
      </c>
      <c r="J106" s="347">
        <v>20</v>
      </c>
      <c r="K106" s="361"/>
    </row>
    <row r="107" s="1" customFormat="1" ht="15" customHeight="1">
      <c r="B107" s="359"/>
      <c r="C107" s="347" t="s">
        <v>5242</v>
      </c>
      <c r="D107" s="347"/>
      <c r="E107" s="347"/>
      <c r="F107" s="370" t="s">
        <v>5239</v>
      </c>
      <c r="G107" s="347"/>
      <c r="H107" s="347" t="s">
        <v>5279</v>
      </c>
      <c r="I107" s="347" t="s">
        <v>5241</v>
      </c>
      <c r="J107" s="347">
        <v>120</v>
      </c>
      <c r="K107" s="361"/>
    </row>
    <row r="108" s="1" customFormat="1" ht="15" customHeight="1">
      <c r="B108" s="372"/>
      <c r="C108" s="347" t="s">
        <v>5244</v>
      </c>
      <c r="D108" s="347"/>
      <c r="E108" s="347"/>
      <c r="F108" s="370" t="s">
        <v>5245</v>
      </c>
      <c r="G108" s="347"/>
      <c r="H108" s="347" t="s">
        <v>5279</v>
      </c>
      <c r="I108" s="347" t="s">
        <v>5241</v>
      </c>
      <c r="J108" s="347">
        <v>50</v>
      </c>
      <c r="K108" s="361"/>
    </row>
    <row r="109" s="1" customFormat="1" ht="15" customHeight="1">
      <c r="B109" s="372"/>
      <c r="C109" s="347" t="s">
        <v>5247</v>
      </c>
      <c r="D109" s="347"/>
      <c r="E109" s="347"/>
      <c r="F109" s="370" t="s">
        <v>5239</v>
      </c>
      <c r="G109" s="347"/>
      <c r="H109" s="347" t="s">
        <v>5279</v>
      </c>
      <c r="I109" s="347" t="s">
        <v>5249</v>
      </c>
      <c r="J109" s="347"/>
      <c r="K109" s="361"/>
    </row>
    <row r="110" s="1" customFormat="1" ht="15" customHeight="1">
      <c r="B110" s="372"/>
      <c r="C110" s="347" t="s">
        <v>5258</v>
      </c>
      <c r="D110" s="347"/>
      <c r="E110" s="347"/>
      <c r="F110" s="370" t="s">
        <v>5245</v>
      </c>
      <c r="G110" s="347"/>
      <c r="H110" s="347" t="s">
        <v>5279</v>
      </c>
      <c r="I110" s="347" t="s">
        <v>5241</v>
      </c>
      <c r="J110" s="347">
        <v>50</v>
      </c>
      <c r="K110" s="361"/>
    </row>
    <row r="111" s="1" customFormat="1" ht="15" customHeight="1">
      <c r="B111" s="372"/>
      <c r="C111" s="347" t="s">
        <v>5266</v>
      </c>
      <c r="D111" s="347"/>
      <c r="E111" s="347"/>
      <c r="F111" s="370" t="s">
        <v>5245</v>
      </c>
      <c r="G111" s="347"/>
      <c r="H111" s="347" t="s">
        <v>5279</v>
      </c>
      <c r="I111" s="347" t="s">
        <v>5241</v>
      </c>
      <c r="J111" s="347">
        <v>50</v>
      </c>
      <c r="K111" s="361"/>
    </row>
    <row r="112" s="1" customFormat="1" ht="15" customHeight="1">
      <c r="B112" s="372"/>
      <c r="C112" s="347" t="s">
        <v>5264</v>
      </c>
      <c r="D112" s="347"/>
      <c r="E112" s="347"/>
      <c r="F112" s="370" t="s">
        <v>5245</v>
      </c>
      <c r="G112" s="347"/>
      <c r="H112" s="347" t="s">
        <v>5279</v>
      </c>
      <c r="I112" s="347" t="s">
        <v>5241</v>
      </c>
      <c r="J112" s="347">
        <v>50</v>
      </c>
      <c r="K112" s="361"/>
    </row>
    <row r="113" s="1" customFormat="1" ht="15" customHeight="1">
      <c r="B113" s="372"/>
      <c r="C113" s="347" t="s">
        <v>52</v>
      </c>
      <c r="D113" s="347"/>
      <c r="E113" s="347"/>
      <c r="F113" s="370" t="s">
        <v>5239</v>
      </c>
      <c r="G113" s="347"/>
      <c r="H113" s="347" t="s">
        <v>5280</v>
      </c>
      <c r="I113" s="347" t="s">
        <v>5241</v>
      </c>
      <c r="J113" s="347">
        <v>20</v>
      </c>
      <c r="K113" s="361"/>
    </row>
    <row r="114" s="1" customFormat="1" ht="15" customHeight="1">
      <c r="B114" s="372"/>
      <c r="C114" s="347" t="s">
        <v>5281</v>
      </c>
      <c r="D114" s="347"/>
      <c r="E114" s="347"/>
      <c r="F114" s="370" t="s">
        <v>5239</v>
      </c>
      <c r="G114" s="347"/>
      <c r="H114" s="347" t="s">
        <v>5282</v>
      </c>
      <c r="I114" s="347" t="s">
        <v>5241</v>
      </c>
      <c r="J114" s="347">
        <v>120</v>
      </c>
      <c r="K114" s="361"/>
    </row>
    <row r="115" s="1" customFormat="1" ht="15" customHeight="1">
      <c r="B115" s="372"/>
      <c r="C115" s="347" t="s">
        <v>37</v>
      </c>
      <c r="D115" s="347"/>
      <c r="E115" s="347"/>
      <c r="F115" s="370" t="s">
        <v>5239</v>
      </c>
      <c r="G115" s="347"/>
      <c r="H115" s="347" t="s">
        <v>5283</v>
      </c>
      <c r="I115" s="347" t="s">
        <v>5274</v>
      </c>
      <c r="J115" s="347"/>
      <c r="K115" s="361"/>
    </row>
    <row r="116" s="1" customFormat="1" ht="15" customHeight="1">
      <c r="B116" s="372"/>
      <c r="C116" s="347" t="s">
        <v>47</v>
      </c>
      <c r="D116" s="347"/>
      <c r="E116" s="347"/>
      <c r="F116" s="370" t="s">
        <v>5239</v>
      </c>
      <c r="G116" s="347"/>
      <c r="H116" s="347" t="s">
        <v>5284</v>
      </c>
      <c r="I116" s="347" t="s">
        <v>5274</v>
      </c>
      <c r="J116" s="347"/>
      <c r="K116" s="361"/>
    </row>
    <row r="117" s="1" customFormat="1" ht="15" customHeight="1">
      <c r="B117" s="372"/>
      <c r="C117" s="347" t="s">
        <v>56</v>
      </c>
      <c r="D117" s="347"/>
      <c r="E117" s="347"/>
      <c r="F117" s="370" t="s">
        <v>5239</v>
      </c>
      <c r="G117" s="347"/>
      <c r="H117" s="347" t="s">
        <v>5285</v>
      </c>
      <c r="I117" s="347" t="s">
        <v>5286</v>
      </c>
      <c r="J117" s="347"/>
      <c r="K117" s="361"/>
    </row>
    <row r="118" s="1" customFormat="1" ht="15" customHeight="1">
      <c r="B118" s="375"/>
      <c r="C118" s="381"/>
      <c r="D118" s="381"/>
      <c r="E118" s="381"/>
      <c r="F118" s="381"/>
      <c r="G118" s="381"/>
      <c r="H118" s="381"/>
      <c r="I118" s="381"/>
      <c r="J118" s="381"/>
      <c r="K118" s="377"/>
    </row>
    <row r="119" s="1" customFormat="1" ht="18.75" customHeight="1">
      <c r="B119" s="382"/>
      <c r="C119" s="383"/>
      <c r="D119" s="383"/>
      <c r="E119" s="383"/>
      <c r="F119" s="384"/>
      <c r="G119" s="383"/>
      <c r="H119" s="383"/>
      <c r="I119" s="383"/>
      <c r="J119" s="383"/>
      <c r="K119" s="382"/>
    </row>
    <row r="120" s="1" customFormat="1" ht="18.75" customHeight="1">
      <c r="B120" s="355"/>
      <c r="C120" s="355"/>
      <c r="D120" s="355"/>
      <c r="E120" s="355"/>
      <c r="F120" s="355"/>
      <c r="G120" s="355"/>
      <c r="H120" s="355"/>
      <c r="I120" s="355"/>
      <c r="J120" s="355"/>
      <c r="K120" s="355"/>
    </row>
    <row r="121" s="1" customFormat="1" ht="7.5" customHeight="1">
      <c r="B121" s="385"/>
      <c r="C121" s="386"/>
      <c r="D121" s="386"/>
      <c r="E121" s="386"/>
      <c r="F121" s="386"/>
      <c r="G121" s="386"/>
      <c r="H121" s="386"/>
      <c r="I121" s="386"/>
      <c r="J121" s="386"/>
      <c r="K121" s="387"/>
    </row>
    <row r="122" s="1" customFormat="1" ht="45" customHeight="1">
      <c r="B122" s="388"/>
      <c r="C122" s="338" t="s">
        <v>5287</v>
      </c>
      <c r="D122" s="338"/>
      <c r="E122" s="338"/>
      <c r="F122" s="338"/>
      <c r="G122" s="338"/>
      <c r="H122" s="338"/>
      <c r="I122" s="338"/>
      <c r="J122" s="338"/>
      <c r="K122" s="389"/>
    </row>
    <row r="123" s="1" customFormat="1" ht="17.25" customHeight="1">
      <c r="B123" s="390"/>
      <c r="C123" s="362" t="s">
        <v>5233</v>
      </c>
      <c r="D123" s="362"/>
      <c r="E123" s="362"/>
      <c r="F123" s="362" t="s">
        <v>5234</v>
      </c>
      <c r="G123" s="363"/>
      <c r="H123" s="362" t="s">
        <v>53</v>
      </c>
      <c r="I123" s="362" t="s">
        <v>56</v>
      </c>
      <c r="J123" s="362" t="s">
        <v>5235</v>
      </c>
      <c r="K123" s="391"/>
    </row>
    <row r="124" s="1" customFormat="1" ht="17.25" customHeight="1">
      <c r="B124" s="390"/>
      <c r="C124" s="364" t="s">
        <v>5236</v>
      </c>
      <c r="D124" s="364"/>
      <c r="E124" s="364"/>
      <c r="F124" s="365" t="s">
        <v>5237</v>
      </c>
      <c r="G124" s="366"/>
      <c r="H124" s="364"/>
      <c r="I124" s="364"/>
      <c r="J124" s="364" t="s">
        <v>5238</v>
      </c>
      <c r="K124" s="391"/>
    </row>
    <row r="125" s="1" customFormat="1" ht="5.25" customHeight="1">
      <c r="B125" s="392"/>
      <c r="C125" s="367"/>
      <c r="D125" s="367"/>
      <c r="E125" s="367"/>
      <c r="F125" s="367"/>
      <c r="G125" s="393"/>
      <c r="H125" s="367"/>
      <c r="I125" s="367"/>
      <c r="J125" s="367"/>
      <c r="K125" s="394"/>
    </row>
    <row r="126" s="1" customFormat="1" ht="15" customHeight="1">
      <c r="B126" s="392"/>
      <c r="C126" s="347" t="s">
        <v>5242</v>
      </c>
      <c r="D126" s="369"/>
      <c r="E126" s="369"/>
      <c r="F126" s="370" t="s">
        <v>5239</v>
      </c>
      <c r="G126" s="347"/>
      <c r="H126" s="347" t="s">
        <v>5279</v>
      </c>
      <c r="I126" s="347" t="s">
        <v>5241</v>
      </c>
      <c r="J126" s="347">
        <v>120</v>
      </c>
      <c r="K126" s="395"/>
    </row>
    <row r="127" s="1" customFormat="1" ht="15" customHeight="1">
      <c r="B127" s="392"/>
      <c r="C127" s="347" t="s">
        <v>5288</v>
      </c>
      <c r="D127" s="347"/>
      <c r="E127" s="347"/>
      <c r="F127" s="370" t="s">
        <v>5239</v>
      </c>
      <c r="G127" s="347"/>
      <c r="H127" s="347" t="s">
        <v>5289</v>
      </c>
      <c r="I127" s="347" t="s">
        <v>5241</v>
      </c>
      <c r="J127" s="347" t="s">
        <v>5290</v>
      </c>
      <c r="K127" s="395"/>
    </row>
    <row r="128" s="1" customFormat="1" ht="15" customHeight="1">
      <c r="B128" s="392"/>
      <c r="C128" s="347" t="s">
        <v>87</v>
      </c>
      <c r="D128" s="347"/>
      <c r="E128" s="347"/>
      <c r="F128" s="370" t="s">
        <v>5239</v>
      </c>
      <c r="G128" s="347"/>
      <c r="H128" s="347" t="s">
        <v>5291</v>
      </c>
      <c r="I128" s="347" t="s">
        <v>5241</v>
      </c>
      <c r="J128" s="347" t="s">
        <v>5290</v>
      </c>
      <c r="K128" s="395"/>
    </row>
    <row r="129" s="1" customFormat="1" ht="15" customHeight="1">
      <c r="B129" s="392"/>
      <c r="C129" s="347" t="s">
        <v>5250</v>
      </c>
      <c r="D129" s="347"/>
      <c r="E129" s="347"/>
      <c r="F129" s="370" t="s">
        <v>5245</v>
      </c>
      <c r="G129" s="347"/>
      <c r="H129" s="347" t="s">
        <v>5251</v>
      </c>
      <c r="I129" s="347" t="s">
        <v>5241</v>
      </c>
      <c r="J129" s="347">
        <v>15</v>
      </c>
      <c r="K129" s="395"/>
    </row>
    <row r="130" s="1" customFormat="1" ht="15" customHeight="1">
      <c r="B130" s="392"/>
      <c r="C130" s="373" t="s">
        <v>5252</v>
      </c>
      <c r="D130" s="373"/>
      <c r="E130" s="373"/>
      <c r="F130" s="374" t="s">
        <v>5245</v>
      </c>
      <c r="G130" s="373"/>
      <c r="H130" s="373" t="s">
        <v>5253</v>
      </c>
      <c r="I130" s="373" t="s">
        <v>5241</v>
      </c>
      <c r="J130" s="373">
        <v>15</v>
      </c>
      <c r="K130" s="395"/>
    </row>
    <row r="131" s="1" customFormat="1" ht="15" customHeight="1">
      <c r="B131" s="392"/>
      <c r="C131" s="373" t="s">
        <v>5254</v>
      </c>
      <c r="D131" s="373"/>
      <c r="E131" s="373"/>
      <c r="F131" s="374" t="s">
        <v>5245</v>
      </c>
      <c r="G131" s="373"/>
      <c r="H131" s="373" t="s">
        <v>5255</v>
      </c>
      <c r="I131" s="373" t="s">
        <v>5241</v>
      </c>
      <c r="J131" s="373">
        <v>20</v>
      </c>
      <c r="K131" s="395"/>
    </row>
    <row r="132" s="1" customFormat="1" ht="15" customHeight="1">
      <c r="B132" s="392"/>
      <c r="C132" s="373" t="s">
        <v>5256</v>
      </c>
      <c r="D132" s="373"/>
      <c r="E132" s="373"/>
      <c r="F132" s="374" t="s">
        <v>5245</v>
      </c>
      <c r="G132" s="373"/>
      <c r="H132" s="373" t="s">
        <v>5257</v>
      </c>
      <c r="I132" s="373" t="s">
        <v>5241</v>
      </c>
      <c r="J132" s="373">
        <v>20</v>
      </c>
      <c r="K132" s="395"/>
    </row>
    <row r="133" s="1" customFormat="1" ht="15" customHeight="1">
      <c r="B133" s="392"/>
      <c r="C133" s="347" t="s">
        <v>5244</v>
      </c>
      <c r="D133" s="347"/>
      <c r="E133" s="347"/>
      <c r="F133" s="370" t="s">
        <v>5245</v>
      </c>
      <c r="G133" s="347"/>
      <c r="H133" s="347" t="s">
        <v>5279</v>
      </c>
      <c r="I133" s="347" t="s">
        <v>5241</v>
      </c>
      <c r="J133" s="347">
        <v>50</v>
      </c>
      <c r="K133" s="395"/>
    </row>
    <row r="134" s="1" customFormat="1" ht="15" customHeight="1">
      <c r="B134" s="392"/>
      <c r="C134" s="347" t="s">
        <v>5258</v>
      </c>
      <c r="D134" s="347"/>
      <c r="E134" s="347"/>
      <c r="F134" s="370" t="s">
        <v>5245</v>
      </c>
      <c r="G134" s="347"/>
      <c r="H134" s="347" t="s">
        <v>5279</v>
      </c>
      <c r="I134" s="347" t="s">
        <v>5241</v>
      </c>
      <c r="J134" s="347">
        <v>50</v>
      </c>
      <c r="K134" s="395"/>
    </row>
    <row r="135" s="1" customFormat="1" ht="15" customHeight="1">
      <c r="B135" s="392"/>
      <c r="C135" s="347" t="s">
        <v>5264</v>
      </c>
      <c r="D135" s="347"/>
      <c r="E135" s="347"/>
      <c r="F135" s="370" t="s">
        <v>5245</v>
      </c>
      <c r="G135" s="347"/>
      <c r="H135" s="347" t="s">
        <v>5279</v>
      </c>
      <c r="I135" s="347" t="s">
        <v>5241</v>
      </c>
      <c r="J135" s="347">
        <v>50</v>
      </c>
      <c r="K135" s="395"/>
    </row>
    <row r="136" s="1" customFormat="1" ht="15" customHeight="1">
      <c r="B136" s="392"/>
      <c r="C136" s="347" t="s">
        <v>5266</v>
      </c>
      <c r="D136" s="347"/>
      <c r="E136" s="347"/>
      <c r="F136" s="370" t="s">
        <v>5245</v>
      </c>
      <c r="G136" s="347"/>
      <c r="H136" s="347" t="s">
        <v>5279</v>
      </c>
      <c r="I136" s="347" t="s">
        <v>5241</v>
      </c>
      <c r="J136" s="347">
        <v>50</v>
      </c>
      <c r="K136" s="395"/>
    </row>
    <row r="137" s="1" customFormat="1" ht="15" customHeight="1">
      <c r="B137" s="392"/>
      <c r="C137" s="347" t="s">
        <v>5267</v>
      </c>
      <c r="D137" s="347"/>
      <c r="E137" s="347"/>
      <c r="F137" s="370" t="s">
        <v>5245</v>
      </c>
      <c r="G137" s="347"/>
      <c r="H137" s="347" t="s">
        <v>5292</v>
      </c>
      <c r="I137" s="347" t="s">
        <v>5241</v>
      </c>
      <c r="J137" s="347">
        <v>255</v>
      </c>
      <c r="K137" s="395"/>
    </row>
    <row r="138" s="1" customFormat="1" ht="15" customHeight="1">
      <c r="B138" s="392"/>
      <c r="C138" s="347" t="s">
        <v>5269</v>
      </c>
      <c r="D138" s="347"/>
      <c r="E138" s="347"/>
      <c r="F138" s="370" t="s">
        <v>5239</v>
      </c>
      <c r="G138" s="347"/>
      <c r="H138" s="347" t="s">
        <v>5293</v>
      </c>
      <c r="I138" s="347" t="s">
        <v>5271</v>
      </c>
      <c r="J138" s="347"/>
      <c r="K138" s="395"/>
    </row>
    <row r="139" s="1" customFormat="1" ht="15" customHeight="1">
      <c r="B139" s="392"/>
      <c r="C139" s="347" t="s">
        <v>5272</v>
      </c>
      <c r="D139" s="347"/>
      <c r="E139" s="347"/>
      <c r="F139" s="370" t="s">
        <v>5239</v>
      </c>
      <c r="G139" s="347"/>
      <c r="H139" s="347" t="s">
        <v>5294</v>
      </c>
      <c r="I139" s="347" t="s">
        <v>5274</v>
      </c>
      <c r="J139" s="347"/>
      <c r="K139" s="395"/>
    </row>
    <row r="140" s="1" customFormat="1" ht="15" customHeight="1">
      <c r="B140" s="392"/>
      <c r="C140" s="347" t="s">
        <v>5275</v>
      </c>
      <c r="D140" s="347"/>
      <c r="E140" s="347"/>
      <c r="F140" s="370" t="s">
        <v>5239</v>
      </c>
      <c r="G140" s="347"/>
      <c r="H140" s="347" t="s">
        <v>5275</v>
      </c>
      <c r="I140" s="347" t="s">
        <v>5274</v>
      </c>
      <c r="J140" s="347"/>
      <c r="K140" s="395"/>
    </row>
    <row r="141" s="1" customFormat="1" ht="15" customHeight="1">
      <c r="B141" s="392"/>
      <c r="C141" s="347" t="s">
        <v>37</v>
      </c>
      <c r="D141" s="347"/>
      <c r="E141" s="347"/>
      <c r="F141" s="370" t="s">
        <v>5239</v>
      </c>
      <c r="G141" s="347"/>
      <c r="H141" s="347" t="s">
        <v>5295</v>
      </c>
      <c r="I141" s="347" t="s">
        <v>5274</v>
      </c>
      <c r="J141" s="347"/>
      <c r="K141" s="395"/>
    </row>
    <row r="142" s="1" customFormat="1" ht="15" customHeight="1">
      <c r="B142" s="392"/>
      <c r="C142" s="347" t="s">
        <v>5296</v>
      </c>
      <c r="D142" s="347"/>
      <c r="E142" s="347"/>
      <c r="F142" s="370" t="s">
        <v>5239</v>
      </c>
      <c r="G142" s="347"/>
      <c r="H142" s="347" t="s">
        <v>5297</v>
      </c>
      <c r="I142" s="347" t="s">
        <v>5274</v>
      </c>
      <c r="J142" s="347"/>
      <c r="K142" s="395"/>
    </row>
    <row r="143" s="1" customFormat="1" ht="15" customHeight="1">
      <c r="B143" s="396"/>
      <c r="C143" s="397"/>
      <c r="D143" s="397"/>
      <c r="E143" s="397"/>
      <c r="F143" s="397"/>
      <c r="G143" s="397"/>
      <c r="H143" s="397"/>
      <c r="I143" s="397"/>
      <c r="J143" s="397"/>
      <c r="K143" s="398"/>
    </row>
    <row r="144" s="1" customFormat="1" ht="18.75" customHeight="1">
      <c r="B144" s="383"/>
      <c r="C144" s="383"/>
      <c r="D144" s="383"/>
      <c r="E144" s="383"/>
      <c r="F144" s="384"/>
      <c r="G144" s="383"/>
      <c r="H144" s="383"/>
      <c r="I144" s="383"/>
      <c r="J144" s="383"/>
      <c r="K144" s="383"/>
    </row>
    <row r="145" s="1" customFormat="1" ht="18.75" customHeight="1">
      <c r="B145" s="355"/>
      <c r="C145" s="355"/>
      <c r="D145" s="355"/>
      <c r="E145" s="355"/>
      <c r="F145" s="355"/>
      <c r="G145" s="355"/>
      <c r="H145" s="355"/>
      <c r="I145" s="355"/>
      <c r="J145" s="355"/>
      <c r="K145" s="355"/>
    </row>
    <row r="146" s="1" customFormat="1" ht="7.5" customHeight="1">
      <c r="B146" s="356"/>
      <c r="C146" s="357"/>
      <c r="D146" s="357"/>
      <c r="E146" s="357"/>
      <c r="F146" s="357"/>
      <c r="G146" s="357"/>
      <c r="H146" s="357"/>
      <c r="I146" s="357"/>
      <c r="J146" s="357"/>
      <c r="K146" s="358"/>
    </row>
    <row r="147" s="1" customFormat="1" ht="45" customHeight="1">
      <c r="B147" s="359"/>
      <c r="C147" s="360" t="s">
        <v>5298</v>
      </c>
      <c r="D147" s="360"/>
      <c r="E147" s="360"/>
      <c r="F147" s="360"/>
      <c r="G147" s="360"/>
      <c r="H147" s="360"/>
      <c r="I147" s="360"/>
      <c r="J147" s="360"/>
      <c r="K147" s="361"/>
    </row>
    <row r="148" s="1" customFormat="1" ht="17.25" customHeight="1">
      <c r="B148" s="359"/>
      <c r="C148" s="362" t="s">
        <v>5233</v>
      </c>
      <c r="D148" s="362"/>
      <c r="E148" s="362"/>
      <c r="F148" s="362" t="s">
        <v>5234</v>
      </c>
      <c r="G148" s="363"/>
      <c r="H148" s="362" t="s">
        <v>53</v>
      </c>
      <c r="I148" s="362" t="s">
        <v>56</v>
      </c>
      <c r="J148" s="362" t="s">
        <v>5235</v>
      </c>
      <c r="K148" s="361"/>
    </row>
    <row r="149" s="1" customFormat="1" ht="17.25" customHeight="1">
      <c r="B149" s="359"/>
      <c r="C149" s="364" t="s">
        <v>5236</v>
      </c>
      <c r="D149" s="364"/>
      <c r="E149" s="364"/>
      <c r="F149" s="365" t="s">
        <v>5237</v>
      </c>
      <c r="G149" s="366"/>
      <c r="H149" s="364"/>
      <c r="I149" s="364"/>
      <c r="J149" s="364" t="s">
        <v>5238</v>
      </c>
      <c r="K149" s="361"/>
    </row>
    <row r="150" s="1" customFormat="1" ht="5.25" customHeight="1">
      <c r="B150" s="372"/>
      <c r="C150" s="367"/>
      <c r="D150" s="367"/>
      <c r="E150" s="367"/>
      <c r="F150" s="367"/>
      <c r="G150" s="368"/>
      <c r="H150" s="367"/>
      <c r="I150" s="367"/>
      <c r="J150" s="367"/>
      <c r="K150" s="395"/>
    </row>
    <row r="151" s="1" customFormat="1" ht="15" customHeight="1">
      <c r="B151" s="372"/>
      <c r="C151" s="399" t="s">
        <v>5242</v>
      </c>
      <c r="D151" s="347"/>
      <c r="E151" s="347"/>
      <c r="F151" s="400" t="s">
        <v>5239</v>
      </c>
      <c r="G151" s="347"/>
      <c r="H151" s="399" t="s">
        <v>5279</v>
      </c>
      <c r="I151" s="399" t="s">
        <v>5241</v>
      </c>
      <c r="J151" s="399">
        <v>120</v>
      </c>
      <c r="K151" s="395"/>
    </row>
    <row r="152" s="1" customFormat="1" ht="15" customHeight="1">
      <c r="B152" s="372"/>
      <c r="C152" s="399" t="s">
        <v>5288</v>
      </c>
      <c r="D152" s="347"/>
      <c r="E152" s="347"/>
      <c r="F152" s="400" t="s">
        <v>5239</v>
      </c>
      <c r="G152" s="347"/>
      <c r="H152" s="399" t="s">
        <v>5299</v>
      </c>
      <c r="I152" s="399" t="s">
        <v>5241</v>
      </c>
      <c r="J152" s="399" t="s">
        <v>5290</v>
      </c>
      <c r="K152" s="395"/>
    </row>
    <row r="153" s="1" customFormat="1" ht="15" customHeight="1">
      <c r="B153" s="372"/>
      <c r="C153" s="399" t="s">
        <v>87</v>
      </c>
      <c r="D153" s="347"/>
      <c r="E153" s="347"/>
      <c r="F153" s="400" t="s">
        <v>5239</v>
      </c>
      <c r="G153" s="347"/>
      <c r="H153" s="399" t="s">
        <v>5300</v>
      </c>
      <c r="I153" s="399" t="s">
        <v>5241</v>
      </c>
      <c r="J153" s="399" t="s">
        <v>5290</v>
      </c>
      <c r="K153" s="395"/>
    </row>
    <row r="154" s="1" customFormat="1" ht="15" customHeight="1">
      <c r="B154" s="372"/>
      <c r="C154" s="399" t="s">
        <v>5244</v>
      </c>
      <c r="D154" s="347"/>
      <c r="E154" s="347"/>
      <c r="F154" s="400" t="s">
        <v>5245</v>
      </c>
      <c r="G154" s="347"/>
      <c r="H154" s="399" t="s">
        <v>5279</v>
      </c>
      <c r="I154" s="399" t="s">
        <v>5241</v>
      </c>
      <c r="J154" s="399">
        <v>50</v>
      </c>
      <c r="K154" s="395"/>
    </row>
    <row r="155" s="1" customFormat="1" ht="15" customHeight="1">
      <c r="B155" s="372"/>
      <c r="C155" s="399" t="s">
        <v>5247</v>
      </c>
      <c r="D155" s="347"/>
      <c r="E155" s="347"/>
      <c r="F155" s="400" t="s">
        <v>5239</v>
      </c>
      <c r="G155" s="347"/>
      <c r="H155" s="399" t="s">
        <v>5279</v>
      </c>
      <c r="I155" s="399" t="s">
        <v>5249</v>
      </c>
      <c r="J155" s="399"/>
      <c r="K155" s="395"/>
    </row>
    <row r="156" s="1" customFormat="1" ht="15" customHeight="1">
      <c r="B156" s="372"/>
      <c r="C156" s="399" t="s">
        <v>5258</v>
      </c>
      <c r="D156" s="347"/>
      <c r="E156" s="347"/>
      <c r="F156" s="400" t="s">
        <v>5245</v>
      </c>
      <c r="G156" s="347"/>
      <c r="H156" s="399" t="s">
        <v>5279</v>
      </c>
      <c r="I156" s="399" t="s">
        <v>5241</v>
      </c>
      <c r="J156" s="399">
        <v>50</v>
      </c>
      <c r="K156" s="395"/>
    </row>
    <row r="157" s="1" customFormat="1" ht="15" customHeight="1">
      <c r="B157" s="372"/>
      <c r="C157" s="399" t="s">
        <v>5266</v>
      </c>
      <c r="D157" s="347"/>
      <c r="E157" s="347"/>
      <c r="F157" s="400" t="s">
        <v>5245</v>
      </c>
      <c r="G157" s="347"/>
      <c r="H157" s="399" t="s">
        <v>5279</v>
      </c>
      <c r="I157" s="399" t="s">
        <v>5241</v>
      </c>
      <c r="J157" s="399">
        <v>50</v>
      </c>
      <c r="K157" s="395"/>
    </row>
    <row r="158" s="1" customFormat="1" ht="15" customHeight="1">
      <c r="B158" s="372"/>
      <c r="C158" s="399" t="s">
        <v>5264</v>
      </c>
      <c r="D158" s="347"/>
      <c r="E158" s="347"/>
      <c r="F158" s="400" t="s">
        <v>5245</v>
      </c>
      <c r="G158" s="347"/>
      <c r="H158" s="399" t="s">
        <v>5279</v>
      </c>
      <c r="I158" s="399" t="s">
        <v>5241</v>
      </c>
      <c r="J158" s="399">
        <v>50</v>
      </c>
      <c r="K158" s="395"/>
    </row>
    <row r="159" s="1" customFormat="1" ht="15" customHeight="1">
      <c r="B159" s="372"/>
      <c r="C159" s="399" t="s">
        <v>164</v>
      </c>
      <c r="D159" s="347"/>
      <c r="E159" s="347"/>
      <c r="F159" s="400" t="s">
        <v>5239</v>
      </c>
      <c r="G159" s="347"/>
      <c r="H159" s="399" t="s">
        <v>5301</v>
      </c>
      <c r="I159" s="399" t="s">
        <v>5241</v>
      </c>
      <c r="J159" s="399" t="s">
        <v>5302</v>
      </c>
      <c r="K159" s="395"/>
    </row>
    <row r="160" s="1" customFormat="1" ht="15" customHeight="1">
      <c r="B160" s="372"/>
      <c r="C160" s="399" t="s">
        <v>5303</v>
      </c>
      <c r="D160" s="347"/>
      <c r="E160" s="347"/>
      <c r="F160" s="400" t="s">
        <v>5239</v>
      </c>
      <c r="G160" s="347"/>
      <c r="H160" s="399" t="s">
        <v>5304</v>
      </c>
      <c r="I160" s="399" t="s">
        <v>5274</v>
      </c>
      <c r="J160" s="399"/>
      <c r="K160" s="395"/>
    </row>
    <row r="161" s="1" customFormat="1" ht="15" customHeight="1">
      <c r="B161" s="401"/>
      <c r="C161" s="381"/>
      <c r="D161" s="381"/>
      <c r="E161" s="381"/>
      <c r="F161" s="381"/>
      <c r="G161" s="381"/>
      <c r="H161" s="381"/>
      <c r="I161" s="381"/>
      <c r="J161" s="381"/>
      <c r="K161" s="402"/>
    </row>
    <row r="162" s="1" customFormat="1" ht="18.75" customHeight="1">
      <c r="B162" s="383"/>
      <c r="C162" s="393"/>
      <c r="D162" s="393"/>
      <c r="E162" s="393"/>
      <c r="F162" s="403"/>
      <c r="G162" s="393"/>
      <c r="H162" s="393"/>
      <c r="I162" s="393"/>
      <c r="J162" s="393"/>
      <c r="K162" s="383"/>
    </row>
    <row r="163" s="1" customFormat="1" ht="18.75" customHeight="1">
      <c r="B163" s="355"/>
      <c r="C163" s="355"/>
      <c r="D163" s="355"/>
      <c r="E163" s="355"/>
      <c r="F163" s="355"/>
      <c r="G163" s="355"/>
      <c r="H163" s="355"/>
      <c r="I163" s="355"/>
      <c r="J163" s="355"/>
      <c r="K163" s="355"/>
    </row>
    <row r="164" s="1" customFormat="1" ht="7.5" customHeight="1">
      <c r="B164" s="334"/>
      <c r="C164" s="335"/>
      <c r="D164" s="335"/>
      <c r="E164" s="335"/>
      <c r="F164" s="335"/>
      <c r="G164" s="335"/>
      <c r="H164" s="335"/>
      <c r="I164" s="335"/>
      <c r="J164" s="335"/>
      <c r="K164" s="336"/>
    </row>
    <row r="165" s="1" customFormat="1" ht="45" customHeight="1">
      <c r="B165" s="337"/>
      <c r="C165" s="338" t="s">
        <v>5305</v>
      </c>
      <c r="D165" s="338"/>
      <c r="E165" s="338"/>
      <c r="F165" s="338"/>
      <c r="G165" s="338"/>
      <c r="H165" s="338"/>
      <c r="I165" s="338"/>
      <c r="J165" s="338"/>
      <c r="K165" s="339"/>
    </row>
    <row r="166" s="1" customFormat="1" ht="17.25" customHeight="1">
      <c r="B166" s="337"/>
      <c r="C166" s="362" t="s">
        <v>5233</v>
      </c>
      <c r="D166" s="362"/>
      <c r="E166" s="362"/>
      <c r="F166" s="362" t="s">
        <v>5234</v>
      </c>
      <c r="G166" s="404"/>
      <c r="H166" s="405" t="s">
        <v>53</v>
      </c>
      <c r="I166" s="405" t="s">
        <v>56</v>
      </c>
      <c r="J166" s="362" t="s">
        <v>5235</v>
      </c>
      <c r="K166" s="339"/>
    </row>
    <row r="167" s="1" customFormat="1" ht="17.25" customHeight="1">
      <c r="B167" s="340"/>
      <c r="C167" s="364" t="s">
        <v>5236</v>
      </c>
      <c r="D167" s="364"/>
      <c r="E167" s="364"/>
      <c r="F167" s="365" t="s">
        <v>5237</v>
      </c>
      <c r="G167" s="406"/>
      <c r="H167" s="407"/>
      <c r="I167" s="407"/>
      <c r="J167" s="364" t="s">
        <v>5238</v>
      </c>
      <c r="K167" s="342"/>
    </row>
    <row r="168" s="1" customFormat="1" ht="5.25" customHeight="1">
      <c r="B168" s="372"/>
      <c r="C168" s="367"/>
      <c r="D168" s="367"/>
      <c r="E168" s="367"/>
      <c r="F168" s="367"/>
      <c r="G168" s="368"/>
      <c r="H168" s="367"/>
      <c r="I168" s="367"/>
      <c r="J168" s="367"/>
      <c r="K168" s="395"/>
    </row>
    <row r="169" s="1" customFormat="1" ht="15" customHeight="1">
      <c r="B169" s="372"/>
      <c r="C169" s="347" t="s">
        <v>5242</v>
      </c>
      <c r="D169" s="347"/>
      <c r="E169" s="347"/>
      <c r="F169" s="370" t="s">
        <v>5239</v>
      </c>
      <c r="G169" s="347"/>
      <c r="H169" s="347" t="s">
        <v>5279</v>
      </c>
      <c r="I169" s="347" t="s">
        <v>5241</v>
      </c>
      <c r="J169" s="347">
        <v>120</v>
      </c>
      <c r="K169" s="395"/>
    </row>
    <row r="170" s="1" customFormat="1" ht="15" customHeight="1">
      <c r="B170" s="372"/>
      <c r="C170" s="347" t="s">
        <v>5288</v>
      </c>
      <c r="D170" s="347"/>
      <c r="E170" s="347"/>
      <c r="F170" s="370" t="s">
        <v>5239</v>
      </c>
      <c r="G170" s="347"/>
      <c r="H170" s="347" t="s">
        <v>5289</v>
      </c>
      <c r="I170" s="347" t="s">
        <v>5241</v>
      </c>
      <c r="J170" s="347" t="s">
        <v>5290</v>
      </c>
      <c r="K170" s="395"/>
    </row>
    <row r="171" s="1" customFormat="1" ht="15" customHeight="1">
      <c r="B171" s="372"/>
      <c r="C171" s="347" t="s">
        <v>87</v>
      </c>
      <c r="D171" s="347"/>
      <c r="E171" s="347"/>
      <c r="F171" s="370" t="s">
        <v>5239</v>
      </c>
      <c r="G171" s="347"/>
      <c r="H171" s="347" t="s">
        <v>5306</v>
      </c>
      <c r="I171" s="347" t="s">
        <v>5241</v>
      </c>
      <c r="J171" s="347" t="s">
        <v>5290</v>
      </c>
      <c r="K171" s="395"/>
    </row>
    <row r="172" s="1" customFormat="1" ht="15" customHeight="1">
      <c r="B172" s="372"/>
      <c r="C172" s="347" t="s">
        <v>5244</v>
      </c>
      <c r="D172" s="347"/>
      <c r="E172" s="347"/>
      <c r="F172" s="370" t="s">
        <v>5245</v>
      </c>
      <c r="G172" s="347"/>
      <c r="H172" s="347" t="s">
        <v>5306</v>
      </c>
      <c r="I172" s="347" t="s">
        <v>5241</v>
      </c>
      <c r="J172" s="347">
        <v>50</v>
      </c>
      <c r="K172" s="395"/>
    </row>
    <row r="173" s="1" customFormat="1" ht="15" customHeight="1">
      <c r="B173" s="372"/>
      <c r="C173" s="347" t="s">
        <v>5247</v>
      </c>
      <c r="D173" s="347"/>
      <c r="E173" s="347"/>
      <c r="F173" s="370" t="s">
        <v>5239</v>
      </c>
      <c r="G173" s="347"/>
      <c r="H173" s="347" t="s">
        <v>5306</v>
      </c>
      <c r="I173" s="347" t="s">
        <v>5249</v>
      </c>
      <c r="J173" s="347"/>
      <c r="K173" s="395"/>
    </row>
    <row r="174" s="1" customFormat="1" ht="15" customHeight="1">
      <c r="B174" s="372"/>
      <c r="C174" s="347" t="s">
        <v>5258</v>
      </c>
      <c r="D174" s="347"/>
      <c r="E174" s="347"/>
      <c r="F174" s="370" t="s">
        <v>5245</v>
      </c>
      <c r="G174" s="347"/>
      <c r="H174" s="347" t="s">
        <v>5306</v>
      </c>
      <c r="I174" s="347" t="s">
        <v>5241</v>
      </c>
      <c r="J174" s="347">
        <v>50</v>
      </c>
      <c r="K174" s="395"/>
    </row>
    <row r="175" s="1" customFormat="1" ht="15" customHeight="1">
      <c r="B175" s="372"/>
      <c r="C175" s="347" t="s">
        <v>5266</v>
      </c>
      <c r="D175" s="347"/>
      <c r="E175" s="347"/>
      <c r="F175" s="370" t="s">
        <v>5245</v>
      </c>
      <c r="G175" s="347"/>
      <c r="H175" s="347" t="s">
        <v>5306</v>
      </c>
      <c r="I175" s="347" t="s">
        <v>5241</v>
      </c>
      <c r="J175" s="347">
        <v>50</v>
      </c>
      <c r="K175" s="395"/>
    </row>
    <row r="176" s="1" customFormat="1" ht="15" customHeight="1">
      <c r="B176" s="372"/>
      <c r="C176" s="347" t="s">
        <v>5264</v>
      </c>
      <c r="D176" s="347"/>
      <c r="E176" s="347"/>
      <c r="F176" s="370" t="s">
        <v>5245</v>
      </c>
      <c r="G176" s="347"/>
      <c r="H176" s="347" t="s">
        <v>5306</v>
      </c>
      <c r="I176" s="347" t="s">
        <v>5241</v>
      </c>
      <c r="J176" s="347">
        <v>50</v>
      </c>
      <c r="K176" s="395"/>
    </row>
    <row r="177" s="1" customFormat="1" ht="15" customHeight="1">
      <c r="B177" s="372"/>
      <c r="C177" s="347" t="s">
        <v>193</v>
      </c>
      <c r="D177" s="347"/>
      <c r="E177" s="347"/>
      <c r="F177" s="370" t="s">
        <v>5239</v>
      </c>
      <c r="G177" s="347"/>
      <c r="H177" s="347" t="s">
        <v>5307</v>
      </c>
      <c r="I177" s="347" t="s">
        <v>5308</v>
      </c>
      <c r="J177" s="347"/>
      <c r="K177" s="395"/>
    </row>
    <row r="178" s="1" customFormat="1" ht="15" customHeight="1">
      <c r="B178" s="372"/>
      <c r="C178" s="347" t="s">
        <v>56</v>
      </c>
      <c r="D178" s="347"/>
      <c r="E178" s="347"/>
      <c r="F178" s="370" t="s">
        <v>5239</v>
      </c>
      <c r="G178" s="347"/>
      <c r="H178" s="347" t="s">
        <v>5309</v>
      </c>
      <c r="I178" s="347" t="s">
        <v>5310</v>
      </c>
      <c r="J178" s="347">
        <v>1</v>
      </c>
      <c r="K178" s="395"/>
    </row>
    <row r="179" s="1" customFormat="1" ht="15" customHeight="1">
      <c r="B179" s="372"/>
      <c r="C179" s="347" t="s">
        <v>52</v>
      </c>
      <c r="D179" s="347"/>
      <c r="E179" s="347"/>
      <c r="F179" s="370" t="s">
        <v>5239</v>
      </c>
      <c r="G179" s="347"/>
      <c r="H179" s="347" t="s">
        <v>5311</v>
      </c>
      <c r="I179" s="347" t="s">
        <v>5241</v>
      </c>
      <c r="J179" s="347">
        <v>20</v>
      </c>
      <c r="K179" s="395"/>
    </row>
    <row r="180" s="1" customFormat="1" ht="15" customHeight="1">
      <c r="B180" s="372"/>
      <c r="C180" s="347" t="s">
        <v>53</v>
      </c>
      <c r="D180" s="347"/>
      <c r="E180" s="347"/>
      <c r="F180" s="370" t="s">
        <v>5239</v>
      </c>
      <c r="G180" s="347"/>
      <c r="H180" s="347" t="s">
        <v>5312</v>
      </c>
      <c r="I180" s="347" t="s">
        <v>5241</v>
      </c>
      <c r="J180" s="347">
        <v>255</v>
      </c>
      <c r="K180" s="395"/>
    </row>
    <row r="181" s="1" customFormat="1" ht="15" customHeight="1">
      <c r="B181" s="372"/>
      <c r="C181" s="347" t="s">
        <v>194</v>
      </c>
      <c r="D181" s="347"/>
      <c r="E181" s="347"/>
      <c r="F181" s="370" t="s">
        <v>5239</v>
      </c>
      <c r="G181" s="347"/>
      <c r="H181" s="347" t="s">
        <v>5203</v>
      </c>
      <c r="I181" s="347" t="s">
        <v>5241</v>
      </c>
      <c r="J181" s="347">
        <v>10</v>
      </c>
      <c r="K181" s="395"/>
    </row>
    <row r="182" s="1" customFormat="1" ht="15" customHeight="1">
      <c r="B182" s="372"/>
      <c r="C182" s="347" t="s">
        <v>195</v>
      </c>
      <c r="D182" s="347"/>
      <c r="E182" s="347"/>
      <c r="F182" s="370" t="s">
        <v>5239</v>
      </c>
      <c r="G182" s="347"/>
      <c r="H182" s="347" t="s">
        <v>5313</v>
      </c>
      <c r="I182" s="347" t="s">
        <v>5274</v>
      </c>
      <c r="J182" s="347"/>
      <c r="K182" s="395"/>
    </row>
    <row r="183" s="1" customFormat="1" ht="15" customHeight="1">
      <c r="B183" s="372"/>
      <c r="C183" s="347" t="s">
        <v>5314</v>
      </c>
      <c r="D183" s="347"/>
      <c r="E183" s="347"/>
      <c r="F183" s="370" t="s">
        <v>5239</v>
      </c>
      <c r="G183" s="347"/>
      <c r="H183" s="347" t="s">
        <v>5315</v>
      </c>
      <c r="I183" s="347" t="s">
        <v>5274</v>
      </c>
      <c r="J183" s="347"/>
      <c r="K183" s="395"/>
    </row>
    <row r="184" s="1" customFormat="1" ht="15" customHeight="1">
      <c r="B184" s="372"/>
      <c r="C184" s="347" t="s">
        <v>5303</v>
      </c>
      <c r="D184" s="347"/>
      <c r="E184" s="347"/>
      <c r="F184" s="370" t="s">
        <v>5239</v>
      </c>
      <c r="G184" s="347"/>
      <c r="H184" s="347" t="s">
        <v>5316</v>
      </c>
      <c r="I184" s="347" t="s">
        <v>5274</v>
      </c>
      <c r="J184" s="347"/>
      <c r="K184" s="395"/>
    </row>
    <row r="185" s="1" customFormat="1" ht="15" customHeight="1">
      <c r="B185" s="372"/>
      <c r="C185" s="347" t="s">
        <v>197</v>
      </c>
      <c r="D185" s="347"/>
      <c r="E185" s="347"/>
      <c r="F185" s="370" t="s">
        <v>5245</v>
      </c>
      <c r="G185" s="347"/>
      <c r="H185" s="347" t="s">
        <v>5317</v>
      </c>
      <c r="I185" s="347" t="s">
        <v>5241</v>
      </c>
      <c r="J185" s="347">
        <v>50</v>
      </c>
      <c r="K185" s="395"/>
    </row>
    <row r="186" s="1" customFormat="1" ht="15" customHeight="1">
      <c r="B186" s="372"/>
      <c r="C186" s="347" t="s">
        <v>5318</v>
      </c>
      <c r="D186" s="347"/>
      <c r="E186" s="347"/>
      <c r="F186" s="370" t="s">
        <v>5245</v>
      </c>
      <c r="G186" s="347"/>
      <c r="H186" s="347" t="s">
        <v>5319</v>
      </c>
      <c r="I186" s="347" t="s">
        <v>5320</v>
      </c>
      <c r="J186" s="347"/>
      <c r="K186" s="395"/>
    </row>
    <row r="187" s="1" customFormat="1" ht="15" customHeight="1">
      <c r="B187" s="372"/>
      <c r="C187" s="347" t="s">
        <v>5321</v>
      </c>
      <c r="D187" s="347"/>
      <c r="E187" s="347"/>
      <c r="F187" s="370" t="s">
        <v>5245</v>
      </c>
      <c r="G187" s="347"/>
      <c r="H187" s="347" t="s">
        <v>5322</v>
      </c>
      <c r="I187" s="347" t="s">
        <v>5320</v>
      </c>
      <c r="J187" s="347"/>
      <c r="K187" s="395"/>
    </row>
    <row r="188" s="1" customFormat="1" ht="15" customHeight="1">
      <c r="B188" s="372"/>
      <c r="C188" s="347" t="s">
        <v>5323</v>
      </c>
      <c r="D188" s="347"/>
      <c r="E188" s="347"/>
      <c r="F188" s="370" t="s">
        <v>5245</v>
      </c>
      <c r="G188" s="347"/>
      <c r="H188" s="347" t="s">
        <v>5324</v>
      </c>
      <c r="I188" s="347" t="s">
        <v>5320</v>
      </c>
      <c r="J188" s="347"/>
      <c r="K188" s="395"/>
    </row>
    <row r="189" s="1" customFormat="1" ht="15" customHeight="1">
      <c r="B189" s="372"/>
      <c r="C189" s="408" t="s">
        <v>5325</v>
      </c>
      <c r="D189" s="347"/>
      <c r="E189" s="347"/>
      <c r="F189" s="370" t="s">
        <v>5245</v>
      </c>
      <c r="G189" s="347"/>
      <c r="H189" s="347" t="s">
        <v>5326</v>
      </c>
      <c r="I189" s="347" t="s">
        <v>5327</v>
      </c>
      <c r="J189" s="409" t="s">
        <v>5328</v>
      </c>
      <c r="K189" s="395"/>
    </row>
    <row r="190" s="19" customFormat="1" ht="15" customHeight="1">
      <c r="B190" s="410"/>
      <c r="C190" s="411" t="s">
        <v>5329</v>
      </c>
      <c r="D190" s="412"/>
      <c r="E190" s="412"/>
      <c r="F190" s="413" t="s">
        <v>5245</v>
      </c>
      <c r="G190" s="412"/>
      <c r="H190" s="412" t="s">
        <v>5330</v>
      </c>
      <c r="I190" s="412" t="s">
        <v>5327</v>
      </c>
      <c r="J190" s="414" t="s">
        <v>5328</v>
      </c>
      <c r="K190" s="415"/>
    </row>
    <row r="191" s="1" customFormat="1" ht="15" customHeight="1">
      <c r="B191" s="372"/>
      <c r="C191" s="408" t="s">
        <v>41</v>
      </c>
      <c r="D191" s="347"/>
      <c r="E191" s="347"/>
      <c r="F191" s="370" t="s">
        <v>5239</v>
      </c>
      <c r="G191" s="347"/>
      <c r="H191" s="344" t="s">
        <v>5331</v>
      </c>
      <c r="I191" s="347" t="s">
        <v>5332</v>
      </c>
      <c r="J191" s="347"/>
      <c r="K191" s="395"/>
    </row>
    <row r="192" s="1" customFormat="1" ht="15" customHeight="1">
      <c r="B192" s="372"/>
      <c r="C192" s="408" t="s">
        <v>5333</v>
      </c>
      <c r="D192" s="347"/>
      <c r="E192" s="347"/>
      <c r="F192" s="370" t="s">
        <v>5239</v>
      </c>
      <c r="G192" s="347"/>
      <c r="H192" s="347" t="s">
        <v>5334</v>
      </c>
      <c r="I192" s="347" t="s">
        <v>5274</v>
      </c>
      <c r="J192" s="347"/>
      <c r="K192" s="395"/>
    </row>
    <row r="193" s="1" customFormat="1" ht="15" customHeight="1">
      <c r="B193" s="372"/>
      <c r="C193" s="408" t="s">
        <v>5335</v>
      </c>
      <c r="D193" s="347"/>
      <c r="E193" s="347"/>
      <c r="F193" s="370" t="s">
        <v>5239</v>
      </c>
      <c r="G193" s="347"/>
      <c r="H193" s="347" t="s">
        <v>5336</v>
      </c>
      <c r="I193" s="347" t="s">
        <v>5274</v>
      </c>
      <c r="J193" s="347"/>
      <c r="K193" s="395"/>
    </row>
    <row r="194" s="1" customFormat="1" ht="15" customHeight="1">
      <c r="B194" s="372"/>
      <c r="C194" s="408" t="s">
        <v>5337</v>
      </c>
      <c r="D194" s="347"/>
      <c r="E194" s="347"/>
      <c r="F194" s="370" t="s">
        <v>5245</v>
      </c>
      <c r="G194" s="347"/>
      <c r="H194" s="347" t="s">
        <v>5338</v>
      </c>
      <c r="I194" s="347" t="s">
        <v>5274</v>
      </c>
      <c r="J194" s="347"/>
      <c r="K194" s="395"/>
    </row>
    <row r="195" s="1" customFormat="1" ht="15" customHeight="1">
      <c r="B195" s="401"/>
      <c r="C195" s="416"/>
      <c r="D195" s="381"/>
      <c r="E195" s="381"/>
      <c r="F195" s="381"/>
      <c r="G195" s="381"/>
      <c r="H195" s="381"/>
      <c r="I195" s="381"/>
      <c r="J195" s="381"/>
      <c r="K195" s="402"/>
    </row>
    <row r="196" s="1" customFormat="1" ht="18.75" customHeight="1">
      <c r="B196" s="383"/>
      <c r="C196" s="393"/>
      <c r="D196" s="393"/>
      <c r="E196" s="393"/>
      <c r="F196" s="403"/>
      <c r="G196" s="393"/>
      <c r="H196" s="393"/>
      <c r="I196" s="393"/>
      <c r="J196" s="393"/>
      <c r="K196" s="383"/>
    </row>
    <row r="197" s="1" customFormat="1" ht="18.75" customHeight="1">
      <c r="B197" s="383"/>
      <c r="C197" s="393"/>
      <c r="D197" s="393"/>
      <c r="E197" s="393"/>
      <c r="F197" s="403"/>
      <c r="G197" s="393"/>
      <c r="H197" s="393"/>
      <c r="I197" s="393"/>
      <c r="J197" s="393"/>
      <c r="K197" s="383"/>
    </row>
    <row r="198" s="1" customFormat="1" ht="18.75" customHeight="1">
      <c r="B198" s="355"/>
      <c r="C198" s="355"/>
      <c r="D198" s="355"/>
      <c r="E198" s="355"/>
      <c r="F198" s="355"/>
      <c r="G198" s="355"/>
      <c r="H198" s="355"/>
      <c r="I198" s="355"/>
      <c r="J198" s="355"/>
      <c r="K198" s="355"/>
    </row>
    <row r="199" s="1" customFormat="1" ht="13.5">
      <c r="B199" s="334"/>
      <c r="C199" s="335"/>
      <c r="D199" s="335"/>
      <c r="E199" s="335"/>
      <c r="F199" s="335"/>
      <c r="G199" s="335"/>
      <c r="H199" s="335"/>
      <c r="I199" s="335"/>
      <c r="J199" s="335"/>
      <c r="K199" s="336"/>
    </row>
    <row r="200" s="1" customFormat="1" ht="21">
      <c r="B200" s="337"/>
      <c r="C200" s="338" t="s">
        <v>5339</v>
      </c>
      <c r="D200" s="338"/>
      <c r="E200" s="338"/>
      <c r="F200" s="338"/>
      <c r="G200" s="338"/>
      <c r="H200" s="338"/>
      <c r="I200" s="338"/>
      <c r="J200" s="338"/>
      <c r="K200" s="339"/>
    </row>
    <row r="201" s="1" customFormat="1" ht="25.5" customHeight="1">
      <c r="B201" s="337"/>
      <c r="C201" s="417" t="s">
        <v>5340</v>
      </c>
      <c r="D201" s="417"/>
      <c r="E201" s="417"/>
      <c r="F201" s="417" t="s">
        <v>5341</v>
      </c>
      <c r="G201" s="418"/>
      <c r="H201" s="417" t="s">
        <v>5342</v>
      </c>
      <c r="I201" s="417"/>
      <c r="J201" s="417"/>
      <c r="K201" s="339"/>
    </row>
    <row r="202" s="1" customFormat="1" ht="5.25" customHeight="1">
      <c r="B202" s="372"/>
      <c r="C202" s="367"/>
      <c r="D202" s="367"/>
      <c r="E202" s="367"/>
      <c r="F202" s="367"/>
      <c r="G202" s="393"/>
      <c r="H202" s="367"/>
      <c r="I202" s="367"/>
      <c r="J202" s="367"/>
      <c r="K202" s="395"/>
    </row>
    <row r="203" s="1" customFormat="1" ht="15" customHeight="1">
      <c r="B203" s="372"/>
      <c r="C203" s="347" t="s">
        <v>5332</v>
      </c>
      <c r="D203" s="347"/>
      <c r="E203" s="347"/>
      <c r="F203" s="370" t="s">
        <v>42</v>
      </c>
      <c r="G203" s="347"/>
      <c r="H203" s="347" t="s">
        <v>5343</v>
      </c>
      <c r="I203" s="347"/>
      <c r="J203" s="347"/>
      <c r="K203" s="395"/>
    </row>
    <row r="204" s="1" customFormat="1" ht="15" customHeight="1">
      <c r="B204" s="372"/>
      <c r="C204" s="347"/>
      <c r="D204" s="347"/>
      <c r="E204" s="347"/>
      <c r="F204" s="370" t="s">
        <v>43</v>
      </c>
      <c r="G204" s="347"/>
      <c r="H204" s="347" t="s">
        <v>5344</v>
      </c>
      <c r="I204" s="347"/>
      <c r="J204" s="347"/>
      <c r="K204" s="395"/>
    </row>
    <row r="205" s="1" customFormat="1" ht="15" customHeight="1">
      <c r="B205" s="372"/>
      <c r="C205" s="347"/>
      <c r="D205" s="347"/>
      <c r="E205" s="347"/>
      <c r="F205" s="370" t="s">
        <v>46</v>
      </c>
      <c r="G205" s="347"/>
      <c r="H205" s="347" t="s">
        <v>5345</v>
      </c>
      <c r="I205" s="347"/>
      <c r="J205" s="347"/>
      <c r="K205" s="395"/>
    </row>
    <row r="206" s="1" customFormat="1" ht="15" customHeight="1">
      <c r="B206" s="372"/>
      <c r="C206" s="347"/>
      <c r="D206" s="347"/>
      <c r="E206" s="347"/>
      <c r="F206" s="370" t="s">
        <v>44</v>
      </c>
      <c r="G206" s="347"/>
      <c r="H206" s="347" t="s">
        <v>5346</v>
      </c>
      <c r="I206" s="347"/>
      <c r="J206" s="347"/>
      <c r="K206" s="395"/>
    </row>
    <row r="207" s="1" customFormat="1" ht="15" customHeight="1">
      <c r="B207" s="372"/>
      <c r="C207" s="347"/>
      <c r="D207" s="347"/>
      <c r="E207" s="347"/>
      <c r="F207" s="370" t="s">
        <v>45</v>
      </c>
      <c r="G207" s="347"/>
      <c r="H207" s="347" t="s">
        <v>5347</v>
      </c>
      <c r="I207" s="347"/>
      <c r="J207" s="347"/>
      <c r="K207" s="395"/>
    </row>
    <row r="208" s="1" customFormat="1" ht="15" customHeight="1">
      <c r="B208" s="372"/>
      <c r="C208" s="347"/>
      <c r="D208" s="347"/>
      <c r="E208" s="347"/>
      <c r="F208" s="370"/>
      <c r="G208" s="347"/>
      <c r="H208" s="347"/>
      <c r="I208" s="347"/>
      <c r="J208" s="347"/>
      <c r="K208" s="395"/>
    </row>
    <row r="209" s="1" customFormat="1" ht="15" customHeight="1">
      <c r="B209" s="372"/>
      <c r="C209" s="347" t="s">
        <v>5286</v>
      </c>
      <c r="D209" s="347"/>
      <c r="E209" s="347"/>
      <c r="F209" s="370" t="s">
        <v>78</v>
      </c>
      <c r="G209" s="347"/>
      <c r="H209" s="347" t="s">
        <v>5348</v>
      </c>
      <c r="I209" s="347"/>
      <c r="J209" s="347"/>
      <c r="K209" s="395"/>
    </row>
    <row r="210" s="1" customFormat="1" ht="15" customHeight="1">
      <c r="B210" s="372"/>
      <c r="C210" s="347"/>
      <c r="D210" s="347"/>
      <c r="E210" s="347"/>
      <c r="F210" s="370" t="s">
        <v>5182</v>
      </c>
      <c r="G210" s="347"/>
      <c r="H210" s="347" t="s">
        <v>5183</v>
      </c>
      <c r="I210" s="347"/>
      <c r="J210" s="347"/>
      <c r="K210" s="395"/>
    </row>
    <row r="211" s="1" customFormat="1" ht="15" customHeight="1">
      <c r="B211" s="372"/>
      <c r="C211" s="347"/>
      <c r="D211" s="347"/>
      <c r="E211" s="347"/>
      <c r="F211" s="370" t="s">
        <v>5180</v>
      </c>
      <c r="G211" s="347"/>
      <c r="H211" s="347" t="s">
        <v>5349</v>
      </c>
      <c r="I211" s="347"/>
      <c r="J211" s="347"/>
      <c r="K211" s="395"/>
    </row>
    <row r="212" s="1" customFormat="1" ht="15" customHeight="1">
      <c r="B212" s="419"/>
      <c r="C212" s="347"/>
      <c r="D212" s="347"/>
      <c r="E212" s="347"/>
      <c r="F212" s="370" t="s">
        <v>5184</v>
      </c>
      <c r="G212" s="408"/>
      <c r="H212" s="399" t="s">
        <v>5185</v>
      </c>
      <c r="I212" s="399"/>
      <c r="J212" s="399"/>
      <c r="K212" s="420"/>
    </row>
    <row r="213" s="1" customFormat="1" ht="15" customHeight="1">
      <c r="B213" s="419"/>
      <c r="C213" s="347"/>
      <c r="D213" s="347"/>
      <c r="E213" s="347"/>
      <c r="F213" s="370" t="s">
        <v>5186</v>
      </c>
      <c r="G213" s="408"/>
      <c r="H213" s="399" t="s">
        <v>5350</v>
      </c>
      <c r="I213" s="399"/>
      <c r="J213" s="399"/>
      <c r="K213" s="420"/>
    </row>
    <row r="214" s="1" customFormat="1" ht="15" customHeight="1">
      <c r="B214" s="419"/>
      <c r="C214" s="347"/>
      <c r="D214" s="347"/>
      <c r="E214" s="347"/>
      <c r="F214" s="370"/>
      <c r="G214" s="408"/>
      <c r="H214" s="399"/>
      <c r="I214" s="399"/>
      <c r="J214" s="399"/>
      <c r="K214" s="420"/>
    </row>
    <row r="215" s="1" customFormat="1" ht="15" customHeight="1">
      <c r="B215" s="419"/>
      <c r="C215" s="347" t="s">
        <v>5310</v>
      </c>
      <c r="D215" s="347"/>
      <c r="E215" s="347"/>
      <c r="F215" s="370">
        <v>1</v>
      </c>
      <c r="G215" s="408"/>
      <c r="H215" s="399" t="s">
        <v>5351</v>
      </c>
      <c r="I215" s="399"/>
      <c r="J215" s="399"/>
      <c r="K215" s="420"/>
    </row>
    <row r="216" s="1" customFormat="1" ht="15" customHeight="1">
      <c r="B216" s="419"/>
      <c r="C216" s="347"/>
      <c r="D216" s="347"/>
      <c r="E216" s="347"/>
      <c r="F216" s="370">
        <v>2</v>
      </c>
      <c r="G216" s="408"/>
      <c r="H216" s="399" t="s">
        <v>5352</v>
      </c>
      <c r="I216" s="399"/>
      <c r="J216" s="399"/>
      <c r="K216" s="420"/>
    </row>
    <row r="217" s="1" customFormat="1" ht="15" customHeight="1">
      <c r="B217" s="419"/>
      <c r="C217" s="347"/>
      <c r="D217" s="347"/>
      <c r="E217" s="347"/>
      <c r="F217" s="370">
        <v>3</v>
      </c>
      <c r="G217" s="408"/>
      <c r="H217" s="399" t="s">
        <v>5353</v>
      </c>
      <c r="I217" s="399"/>
      <c r="J217" s="399"/>
      <c r="K217" s="420"/>
    </row>
    <row r="218" s="1" customFormat="1" ht="15" customHeight="1">
      <c r="B218" s="419"/>
      <c r="C218" s="347"/>
      <c r="D218" s="347"/>
      <c r="E218" s="347"/>
      <c r="F218" s="370">
        <v>4</v>
      </c>
      <c r="G218" s="408"/>
      <c r="H218" s="399" t="s">
        <v>5354</v>
      </c>
      <c r="I218" s="399"/>
      <c r="J218" s="399"/>
      <c r="K218" s="420"/>
    </row>
    <row r="219" s="1" customFormat="1" ht="12.75" customHeight="1">
      <c r="B219" s="421"/>
      <c r="C219" s="422"/>
      <c r="D219" s="422"/>
      <c r="E219" s="422"/>
      <c r="F219" s="422"/>
      <c r="G219" s="422"/>
      <c r="H219" s="422"/>
      <c r="I219" s="422"/>
      <c r="J219" s="422"/>
      <c r="K219" s="42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79</v>
      </c>
      <c r="AZ2" s="142" t="s">
        <v>127</v>
      </c>
      <c r="BA2" s="142" t="s">
        <v>128</v>
      </c>
      <c r="BB2" s="142" t="s">
        <v>129</v>
      </c>
      <c r="BC2" s="142" t="s">
        <v>130</v>
      </c>
      <c r="BD2" s="142" t="s">
        <v>83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  <c r="AZ3" s="142" t="s">
        <v>131</v>
      </c>
      <c r="BA3" s="142" t="s">
        <v>132</v>
      </c>
      <c r="BB3" s="142" t="s">
        <v>129</v>
      </c>
      <c r="BC3" s="142" t="s">
        <v>133</v>
      </c>
      <c r="BD3" s="142" t="s">
        <v>83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  <c r="AZ4" s="142" t="s">
        <v>135</v>
      </c>
      <c r="BA4" s="142" t="s">
        <v>136</v>
      </c>
      <c r="BB4" s="142" t="s">
        <v>129</v>
      </c>
      <c r="BC4" s="142" t="s">
        <v>137</v>
      </c>
      <c r="BD4" s="142" t="s">
        <v>83</v>
      </c>
    </row>
    <row r="5" s="1" customFormat="1" ht="6.96" customHeight="1">
      <c r="B5" s="24"/>
      <c r="L5" s="24"/>
      <c r="AZ5" s="142" t="s">
        <v>138</v>
      </c>
      <c r="BA5" s="142" t="s">
        <v>139</v>
      </c>
      <c r="BB5" s="142" t="s">
        <v>129</v>
      </c>
      <c r="BC5" s="142" t="s">
        <v>140</v>
      </c>
      <c r="BD5" s="142" t="s">
        <v>83</v>
      </c>
    </row>
    <row r="6" s="1" customFormat="1" ht="12" customHeight="1">
      <c r="B6" s="24"/>
      <c r="D6" s="147" t="s">
        <v>15</v>
      </c>
      <c r="L6" s="24"/>
      <c r="AZ6" s="142" t="s">
        <v>141</v>
      </c>
      <c r="BA6" s="142" t="s">
        <v>142</v>
      </c>
      <c r="BB6" s="142" t="s">
        <v>129</v>
      </c>
      <c r="BC6" s="142" t="s">
        <v>143</v>
      </c>
      <c r="BD6" s="142" t="s">
        <v>83</v>
      </c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  <c r="AZ7" s="142" t="s">
        <v>144</v>
      </c>
      <c r="BA7" s="142" t="s">
        <v>145</v>
      </c>
      <c r="BB7" s="142" t="s">
        <v>129</v>
      </c>
      <c r="BC7" s="142" t="s">
        <v>146</v>
      </c>
      <c r="BD7" s="142" t="s">
        <v>83</v>
      </c>
    </row>
    <row r="8" s="2" customFormat="1" ht="12" customHeight="1">
      <c r="A8" s="42"/>
      <c r="B8" s="48"/>
      <c r="C8" s="42"/>
      <c r="D8" s="147" t="s">
        <v>147</v>
      </c>
      <c r="E8" s="42"/>
      <c r="F8" s="42"/>
      <c r="G8" s="42"/>
      <c r="H8" s="42"/>
      <c r="I8" s="42"/>
      <c r="J8" s="42"/>
      <c r="K8" s="42"/>
      <c r="L8" s="149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Z8" s="142" t="s">
        <v>148</v>
      </c>
      <c r="BA8" s="142" t="s">
        <v>149</v>
      </c>
      <c r="BB8" s="142" t="s">
        <v>129</v>
      </c>
      <c r="BC8" s="142" t="s">
        <v>150</v>
      </c>
      <c r="BD8" s="142" t="s">
        <v>83</v>
      </c>
    </row>
    <row r="9" s="2" customFormat="1" ht="16.5" customHeight="1">
      <c r="A9" s="42"/>
      <c r="B9" s="48"/>
      <c r="C9" s="42"/>
      <c r="D9" s="42"/>
      <c r="E9" s="150" t="s">
        <v>151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Z9" s="142" t="s">
        <v>152</v>
      </c>
      <c r="BA9" s="142" t="s">
        <v>153</v>
      </c>
      <c r="BB9" s="142" t="s">
        <v>129</v>
      </c>
      <c r="BC9" s="142" t="s">
        <v>154</v>
      </c>
      <c r="BD9" s="142" t="s">
        <v>83</v>
      </c>
    </row>
    <row r="10" s="2" customFormat="1">
      <c r="A10" s="42"/>
      <c r="B10" s="48"/>
      <c r="C10" s="42"/>
      <c r="D10" s="42"/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Z10" s="142" t="s">
        <v>155</v>
      </c>
      <c r="BA10" s="142" t="s">
        <v>156</v>
      </c>
      <c r="BB10" s="142" t="s">
        <v>157</v>
      </c>
      <c r="BC10" s="142" t="s">
        <v>158</v>
      </c>
      <c r="BD10" s="142" t="s">
        <v>83</v>
      </c>
    </row>
    <row r="11" s="2" customFormat="1" ht="12" customHeight="1">
      <c r="A11" s="42"/>
      <c r="B11" s="48"/>
      <c r="C11" s="42"/>
      <c r="D11" s="147" t="s">
        <v>17</v>
      </c>
      <c r="E11" s="42"/>
      <c r="F11" s="137" t="s">
        <v>18</v>
      </c>
      <c r="G11" s="42"/>
      <c r="H11" s="42"/>
      <c r="I11" s="147" t="s">
        <v>19</v>
      </c>
      <c r="J11" s="137" t="s">
        <v>18</v>
      </c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Z11" s="142" t="s">
        <v>159</v>
      </c>
      <c r="BA11" s="142" t="s">
        <v>160</v>
      </c>
      <c r="BB11" s="142" t="s">
        <v>161</v>
      </c>
      <c r="BC11" s="142" t="s">
        <v>162</v>
      </c>
      <c r="BD11" s="142" t="s">
        <v>83</v>
      </c>
    </row>
    <row r="12" s="2" customFormat="1" ht="12" customHeight="1">
      <c r="A12" s="42"/>
      <c r="B12" s="48"/>
      <c r="C12" s="42"/>
      <c r="D12" s="147" t="s">
        <v>20</v>
      </c>
      <c r="E12" s="42"/>
      <c r="F12" s="137" t="s">
        <v>21</v>
      </c>
      <c r="G12" s="42"/>
      <c r="H12" s="42"/>
      <c r="I12" s="147" t="s">
        <v>22</v>
      </c>
      <c r="J12" s="151" t="str">
        <f>'Rekapitulace stavby'!AN8</f>
        <v>14. 12. 2025</v>
      </c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0.8" customHeight="1">
      <c r="A13" s="42"/>
      <c r="B13" s="48"/>
      <c r="C13" s="42"/>
      <c r="D13" s="42"/>
      <c r="E13" s="42"/>
      <c r="F13" s="42"/>
      <c r="G13" s="42"/>
      <c r="H13" s="42"/>
      <c r="I13" s="42"/>
      <c r="J13" s="42"/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24</v>
      </c>
      <c r="E14" s="42"/>
      <c r="F14" s="42"/>
      <c r="G14" s="42"/>
      <c r="H14" s="42"/>
      <c r="I14" s="147" t="s">
        <v>25</v>
      </c>
      <c r="J14" s="137" t="s">
        <v>26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8" customHeight="1">
      <c r="A15" s="42"/>
      <c r="B15" s="48"/>
      <c r="C15" s="42"/>
      <c r="D15" s="42"/>
      <c r="E15" s="137" t="s">
        <v>27</v>
      </c>
      <c r="F15" s="42"/>
      <c r="G15" s="42"/>
      <c r="H15" s="42"/>
      <c r="I15" s="147" t="s">
        <v>28</v>
      </c>
      <c r="J15" s="137" t="s">
        <v>29</v>
      </c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6.96" customHeight="1">
      <c r="A16" s="42"/>
      <c r="B16" s="48"/>
      <c r="C16" s="42"/>
      <c r="D16" s="42"/>
      <c r="E16" s="42"/>
      <c r="F16" s="42"/>
      <c r="G16" s="42"/>
      <c r="H16" s="42"/>
      <c r="I16" s="42"/>
      <c r="J16" s="42"/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2" customHeight="1">
      <c r="A17" s="42"/>
      <c r="B17" s="48"/>
      <c r="C17" s="42"/>
      <c r="D17" s="147" t="s">
        <v>30</v>
      </c>
      <c r="E17" s="42"/>
      <c r="F17" s="42"/>
      <c r="G17" s="42"/>
      <c r="H17" s="42"/>
      <c r="I17" s="147" t="s">
        <v>25</v>
      </c>
      <c r="J17" s="37" t="str">
        <f>'Rekapitulace stavby'!AN13</f>
        <v>Vyplň údaj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18" customHeight="1">
      <c r="A18" s="42"/>
      <c r="B18" s="48"/>
      <c r="C18" s="42"/>
      <c r="D18" s="42"/>
      <c r="E18" s="37" t="str">
        <f>'Rekapitulace stavby'!E14</f>
        <v>Vyplň údaj</v>
      </c>
      <c r="F18" s="137"/>
      <c r="G18" s="137"/>
      <c r="H18" s="137"/>
      <c r="I18" s="147" t="s">
        <v>28</v>
      </c>
      <c r="J18" s="37" t="str">
        <f>'Rekapitulace stavby'!AN14</f>
        <v>Vyplň údaj</v>
      </c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6.96" customHeight="1">
      <c r="A19" s="42"/>
      <c r="B19" s="48"/>
      <c r="C19" s="42"/>
      <c r="D19" s="42"/>
      <c r="E19" s="42"/>
      <c r="F19" s="42"/>
      <c r="G19" s="42"/>
      <c r="H19" s="42"/>
      <c r="I19" s="42"/>
      <c r="J19" s="42"/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2" customHeight="1">
      <c r="A20" s="42"/>
      <c r="B20" s="48"/>
      <c r="C20" s="42"/>
      <c r="D20" s="147" t="s">
        <v>32</v>
      </c>
      <c r="E20" s="42"/>
      <c r="F20" s="42"/>
      <c r="G20" s="42"/>
      <c r="H20" s="42"/>
      <c r="I20" s="147" t="s">
        <v>25</v>
      </c>
      <c r="J20" s="137" t="str">
        <f>IF('Rekapitulace stavby'!AN16="","",'Rekapitulace stavby'!AN16)</f>
        <v/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18" customHeight="1">
      <c r="A21" s="42"/>
      <c r="B21" s="48"/>
      <c r="C21" s="42"/>
      <c r="D21" s="42"/>
      <c r="E21" s="137" t="str">
        <f>IF('Rekapitulace stavby'!E17="","",'Rekapitulace stavby'!E17)</f>
        <v xml:space="preserve"> </v>
      </c>
      <c r="F21" s="42"/>
      <c r="G21" s="42"/>
      <c r="H21" s="42"/>
      <c r="I21" s="147" t="s">
        <v>28</v>
      </c>
      <c r="J21" s="137" t="str">
        <f>IF('Rekapitulace stavby'!AN17="","",'Rekapitulace stavby'!AN17)</f>
        <v/>
      </c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6.96" customHeight="1">
      <c r="A22" s="42"/>
      <c r="B22" s="48"/>
      <c r="C22" s="42"/>
      <c r="D22" s="42"/>
      <c r="E22" s="42"/>
      <c r="F22" s="42"/>
      <c r="G22" s="42"/>
      <c r="H22" s="42"/>
      <c r="I22" s="42"/>
      <c r="J22" s="42"/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2" customHeight="1">
      <c r="A23" s="42"/>
      <c r="B23" s="48"/>
      <c r="C23" s="42"/>
      <c r="D23" s="147" t="s">
        <v>34</v>
      </c>
      <c r="E23" s="42"/>
      <c r="F23" s="42"/>
      <c r="G23" s="42"/>
      <c r="H23" s="42"/>
      <c r="I23" s="147" t="s">
        <v>25</v>
      </c>
      <c r="J23" s="137" t="str">
        <f>IF('Rekapitulace stavby'!AN19="","",'Rekapitulace stavby'!AN19)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18" customHeight="1">
      <c r="A24" s="42"/>
      <c r="B24" s="48"/>
      <c r="C24" s="42"/>
      <c r="D24" s="42"/>
      <c r="E24" s="137" t="str">
        <f>IF('Rekapitulace stavby'!E20="","",'Rekapitulace stavby'!E20)</f>
        <v xml:space="preserve"> </v>
      </c>
      <c r="F24" s="42"/>
      <c r="G24" s="42"/>
      <c r="H24" s="42"/>
      <c r="I24" s="147" t="s">
        <v>28</v>
      </c>
      <c r="J24" s="137" t="str">
        <f>IF('Rekapitulace stavby'!AN20="","",'Rekapitulace stavby'!AN20)</f>
        <v/>
      </c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6.96" customHeight="1">
      <c r="A25" s="42"/>
      <c r="B25" s="48"/>
      <c r="C25" s="42"/>
      <c r="D25" s="42"/>
      <c r="E25" s="42"/>
      <c r="F25" s="42"/>
      <c r="G25" s="42"/>
      <c r="H25" s="42"/>
      <c r="I25" s="42"/>
      <c r="J25" s="42"/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2" customHeight="1">
      <c r="A26" s="42"/>
      <c r="B26" s="48"/>
      <c r="C26" s="42"/>
      <c r="D26" s="147" t="s">
        <v>35</v>
      </c>
      <c r="E26" s="42"/>
      <c r="F26" s="42"/>
      <c r="G26" s="42"/>
      <c r="H26" s="42"/>
      <c r="I26" s="42"/>
      <c r="J26" s="42"/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8" customFormat="1" ht="47.25" customHeight="1">
      <c r="A27" s="152"/>
      <c r="B27" s="153"/>
      <c r="C27" s="152"/>
      <c r="D27" s="152"/>
      <c r="E27" s="154" t="s">
        <v>36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42"/>
      <c r="B28" s="48"/>
      <c r="C28" s="42"/>
      <c r="D28" s="42"/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2" customFormat="1" ht="6.96" customHeight="1">
      <c r="A29" s="42"/>
      <c r="B29" s="48"/>
      <c r="C29" s="42"/>
      <c r="D29" s="156"/>
      <c r="E29" s="156"/>
      <c r="F29" s="156"/>
      <c r="G29" s="156"/>
      <c r="H29" s="156"/>
      <c r="I29" s="156"/>
      <c r="J29" s="156"/>
      <c r="K29" s="156"/>
      <c r="L29" s="149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</row>
    <row r="30" s="2" customFormat="1" ht="25.44" customHeight="1">
      <c r="A30" s="42"/>
      <c r="B30" s="48"/>
      <c r="C30" s="42"/>
      <c r="D30" s="157" t="s">
        <v>37</v>
      </c>
      <c r="E30" s="42"/>
      <c r="F30" s="42"/>
      <c r="G30" s="42"/>
      <c r="H30" s="42"/>
      <c r="I30" s="42"/>
      <c r="J30" s="158">
        <f>ROUND(J104, 2)</f>
        <v>0</v>
      </c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14.4" customHeight="1">
      <c r="A32" s="42"/>
      <c r="B32" s="48"/>
      <c r="C32" s="42"/>
      <c r="D32" s="42"/>
      <c r="E32" s="42"/>
      <c r="F32" s="159" t="s">
        <v>39</v>
      </c>
      <c r="G32" s="42"/>
      <c r="H32" s="42"/>
      <c r="I32" s="159" t="s">
        <v>38</v>
      </c>
      <c r="J32" s="159" t="s">
        <v>40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14.4" customHeight="1">
      <c r="A33" s="42"/>
      <c r="B33" s="48"/>
      <c r="C33" s="42"/>
      <c r="D33" s="160" t="s">
        <v>41</v>
      </c>
      <c r="E33" s="147" t="s">
        <v>42</v>
      </c>
      <c r="F33" s="161">
        <f>ROUND((SUM(BE104:BE610)),  2)</f>
        <v>0</v>
      </c>
      <c r="G33" s="42"/>
      <c r="H33" s="42"/>
      <c r="I33" s="162">
        <v>0.20999999999999999</v>
      </c>
      <c r="J33" s="161">
        <f>ROUND(((SUM(BE104:BE610))*I33),  2)</f>
        <v>0</v>
      </c>
      <c r="K33" s="42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147" t="s">
        <v>43</v>
      </c>
      <c r="F34" s="161">
        <f>ROUND((SUM(BF104:BF610)),  2)</f>
        <v>0</v>
      </c>
      <c r="G34" s="42"/>
      <c r="H34" s="42"/>
      <c r="I34" s="162">
        <v>0.12</v>
      </c>
      <c r="J34" s="161">
        <f>ROUND(((SUM(BF104:BF610))*I34),  2)</f>
        <v>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hidden="1" s="2" customFormat="1" ht="14.4" customHeight="1">
      <c r="A35" s="42"/>
      <c r="B35" s="48"/>
      <c r="C35" s="42"/>
      <c r="D35" s="42"/>
      <c r="E35" s="147" t="s">
        <v>44</v>
      </c>
      <c r="F35" s="161">
        <f>ROUND((SUM(BG104:BG610)),  2)</f>
        <v>0</v>
      </c>
      <c r="G35" s="42"/>
      <c r="H35" s="42"/>
      <c r="I35" s="162">
        <v>0.20999999999999999</v>
      </c>
      <c r="J35" s="161">
        <f>0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hidden="1" s="2" customFormat="1" ht="14.4" customHeight="1">
      <c r="A36" s="42"/>
      <c r="B36" s="48"/>
      <c r="C36" s="42"/>
      <c r="D36" s="42"/>
      <c r="E36" s="147" t="s">
        <v>45</v>
      </c>
      <c r="F36" s="161">
        <f>ROUND((SUM(BH104:BH610)),  2)</f>
        <v>0</v>
      </c>
      <c r="G36" s="42"/>
      <c r="H36" s="42"/>
      <c r="I36" s="162">
        <v>0.12</v>
      </c>
      <c r="J36" s="161">
        <f>0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46</v>
      </c>
      <c r="F37" s="161">
        <f>ROUND((SUM(BI104:BI610)),  2)</f>
        <v>0</v>
      </c>
      <c r="G37" s="42"/>
      <c r="H37" s="42"/>
      <c r="I37" s="162">
        <v>0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s="2" customFormat="1" ht="6.96" customHeight="1">
      <c r="A38" s="42"/>
      <c r="B38" s="48"/>
      <c r="C38" s="42"/>
      <c r="D38" s="42"/>
      <c r="E38" s="42"/>
      <c r="F38" s="42"/>
      <c r="G38" s="42"/>
      <c r="H38" s="42"/>
      <c r="I38" s="42"/>
      <c r="J38" s="42"/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s="2" customFormat="1" ht="25.44" customHeight="1">
      <c r="A39" s="42"/>
      <c r="B39" s="48"/>
      <c r="C39" s="163"/>
      <c r="D39" s="164" t="s">
        <v>47</v>
      </c>
      <c r="E39" s="165"/>
      <c r="F39" s="165"/>
      <c r="G39" s="166" t="s">
        <v>48</v>
      </c>
      <c r="H39" s="167" t="s">
        <v>49</v>
      </c>
      <c r="I39" s="165"/>
      <c r="J39" s="168">
        <f>SUM(J30:J37)</f>
        <v>0</v>
      </c>
      <c r="K39" s="169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14.4" customHeight="1">
      <c r="A40" s="42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4" s="2" customFormat="1" ht="6.96" customHeight="1">
      <c r="A44" s="42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</row>
    <row r="45" s="2" customFormat="1" ht="24.96" customHeight="1">
      <c r="A45" s="42"/>
      <c r="B45" s="43"/>
      <c r="C45" s="27" t="s">
        <v>163</v>
      </c>
      <c r="D45" s="44"/>
      <c r="E45" s="44"/>
      <c r="F45" s="44"/>
      <c r="G45" s="44"/>
      <c r="H45" s="44"/>
      <c r="I45" s="44"/>
      <c r="J45" s="44"/>
      <c r="K45" s="44"/>
      <c r="L45" s="149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</row>
    <row r="46" s="2" customFormat="1" ht="6.96" customHeight="1">
      <c r="A46" s="42"/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12" customHeight="1">
      <c r="A47" s="42"/>
      <c r="B47" s="43"/>
      <c r="C47" s="36" t="s">
        <v>15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16.5" customHeight="1">
      <c r="A48" s="42"/>
      <c r="B48" s="43"/>
      <c r="C48" s="44"/>
      <c r="D48" s="44"/>
      <c r="E48" s="174" t="str">
        <f>E7</f>
        <v>Rekonstrukce rehabilitace v 1.PP budovy B v HNSP v Bílině</v>
      </c>
      <c r="F48" s="36"/>
      <c r="G48" s="36"/>
      <c r="H48" s="36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147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73" t="str">
        <f>E9</f>
        <v>1 - SO 01 - Bourací práce</v>
      </c>
      <c r="F50" s="44"/>
      <c r="G50" s="44"/>
      <c r="H50" s="44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2" customFormat="1" ht="6.96" customHeight="1">
      <c r="A51" s="42"/>
      <c r="B51" s="43"/>
      <c r="C51" s="44"/>
      <c r="D51" s="44"/>
      <c r="E51" s="44"/>
      <c r="F51" s="44"/>
      <c r="G51" s="44"/>
      <c r="H51" s="44"/>
      <c r="I51" s="44"/>
      <c r="J51" s="44"/>
      <c r="K51" s="44"/>
      <c r="L51" s="149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</row>
    <row r="52" s="2" customFormat="1" ht="12" customHeight="1">
      <c r="A52" s="42"/>
      <c r="B52" s="43"/>
      <c r="C52" s="36" t="s">
        <v>20</v>
      </c>
      <c r="D52" s="44"/>
      <c r="E52" s="44"/>
      <c r="F52" s="31" t="str">
        <f>F12</f>
        <v xml:space="preserve"> </v>
      </c>
      <c r="G52" s="44"/>
      <c r="H52" s="44"/>
      <c r="I52" s="36" t="s">
        <v>22</v>
      </c>
      <c r="J52" s="76" t="str">
        <f>IF(J12="","",J12)</f>
        <v>14. 12. 2025</v>
      </c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6.96" customHeight="1">
      <c r="A53" s="42"/>
      <c r="B53" s="43"/>
      <c r="C53" s="44"/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5.15" customHeight="1">
      <c r="A54" s="42"/>
      <c r="B54" s="43"/>
      <c r="C54" s="36" t="s">
        <v>24</v>
      </c>
      <c r="D54" s="44"/>
      <c r="E54" s="44"/>
      <c r="F54" s="31" t="str">
        <f>E15</f>
        <v>Město Bílina, Břežánská 50/4, 418 01 Bílina</v>
      </c>
      <c r="G54" s="44"/>
      <c r="H54" s="44"/>
      <c r="I54" s="36" t="s">
        <v>32</v>
      </c>
      <c r="J54" s="40" t="str">
        <f>E21</f>
        <v xml:space="preserve"> </v>
      </c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15.15" customHeight="1">
      <c r="A55" s="42"/>
      <c r="B55" s="43"/>
      <c r="C55" s="36" t="s">
        <v>30</v>
      </c>
      <c r="D55" s="44"/>
      <c r="E55" s="44"/>
      <c r="F55" s="31" t="str">
        <f>IF(E18="","",E18)</f>
        <v>Vyplň údaj</v>
      </c>
      <c r="G55" s="44"/>
      <c r="H55" s="44"/>
      <c r="I55" s="36" t="s">
        <v>34</v>
      </c>
      <c r="J55" s="40" t="str">
        <f>E24</f>
        <v xml:space="preserve"> </v>
      </c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0.32" customHeight="1">
      <c r="A56" s="42"/>
      <c r="B56" s="43"/>
      <c r="C56" s="44"/>
      <c r="D56" s="44"/>
      <c r="E56" s="44"/>
      <c r="F56" s="44"/>
      <c r="G56" s="44"/>
      <c r="H56" s="44"/>
      <c r="I56" s="44"/>
      <c r="J56" s="44"/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29.28" customHeight="1">
      <c r="A57" s="42"/>
      <c r="B57" s="43"/>
      <c r="C57" s="175" t="s">
        <v>164</v>
      </c>
      <c r="D57" s="176"/>
      <c r="E57" s="176"/>
      <c r="F57" s="176"/>
      <c r="G57" s="176"/>
      <c r="H57" s="176"/>
      <c r="I57" s="176"/>
      <c r="J57" s="177" t="s">
        <v>165</v>
      </c>
      <c r="K57" s="176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0.32" customHeight="1">
      <c r="A58" s="42"/>
      <c r="B58" s="43"/>
      <c r="C58" s="44"/>
      <c r="D58" s="44"/>
      <c r="E58" s="44"/>
      <c r="F58" s="44"/>
      <c r="G58" s="44"/>
      <c r="H58" s="44"/>
      <c r="I58" s="44"/>
      <c r="J58" s="44"/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22.8" customHeight="1">
      <c r="A59" s="42"/>
      <c r="B59" s="43"/>
      <c r="C59" s="178" t="s">
        <v>69</v>
      </c>
      <c r="D59" s="44"/>
      <c r="E59" s="44"/>
      <c r="F59" s="44"/>
      <c r="G59" s="44"/>
      <c r="H59" s="44"/>
      <c r="I59" s="44"/>
      <c r="J59" s="106">
        <f>J104</f>
        <v>0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U59" s="21" t="s">
        <v>166</v>
      </c>
    </row>
    <row r="60" s="9" customFormat="1" ht="24.96" customHeight="1">
      <c r="A60" s="9"/>
      <c r="B60" s="179"/>
      <c r="C60" s="180"/>
      <c r="D60" s="181" t="s">
        <v>167</v>
      </c>
      <c r="E60" s="182"/>
      <c r="F60" s="182"/>
      <c r="G60" s="182"/>
      <c r="H60" s="182"/>
      <c r="I60" s="182"/>
      <c r="J60" s="183">
        <f>J105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29"/>
      <c r="D61" s="186" t="s">
        <v>168</v>
      </c>
      <c r="E61" s="187"/>
      <c r="F61" s="187"/>
      <c r="G61" s="187"/>
      <c r="H61" s="187"/>
      <c r="I61" s="187"/>
      <c r="J61" s="188">
        <f>J106</f>
        <v>0</v>
      </c>
      <c r="K61" s="129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29"/>
      <c r="D62" s="186" t="s">
        <v>169</v>
      </c>
      <c r="E62" s="187"/>
      <c r="F62" s="187"/>
      <c r="G62" s="187"/>
      <c r="H62" s="187"/>
      <c r="I62" s="187"/>
      <c r="J62" s="188">
        <f>J107</f>
        <v>0</v>
      </c>
      <c r="K62" s="129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29"/>
      <c r="D63" s="186" t="s">
        <v>170</v>
      </c>
      <c r="E63" s="187"/>
      <c r="F63" s="187"/>
      <c r="G63" s="187"/>
      <c r="H63" s="187"/>
      <c r="I63" s="187"/>
      <c r="J63" s="188">
        <f>J137</f>
        <v>0</v>
      </c>
      <c r="K63" s="129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85"/>
      <c r="C64" s="129"/>
      <c r="D64" s="186" t="s">
        <v>171</v>
      </c>
      <c r="E64" s="187"/>
      <c r="F64" s="187"/>
      <c r="G64" s="187"/>
      <c r="H64" s="187"/>
      <c r="I64" s="187"/>
      <c r="J64" s="188">
        <f>J138</f>
        <v>0</v>
      </c>
      <c r="K64" s="129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85"/>
      <c r="C65" s="129"/>
      <c r="D65" s="186" t="s">
        <v>172</v>
      </c>
      <c r="E65" s="187"/>
      <c r="F65" s="187"/>
      <c r="G65" s="187"/>
      <c r="H65" s="187"/>
      <c r="I65" s="187"/>
      <c r="J65" s="188">
        <f>J142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173</v>
      </c>
      <c r="E66" s="187"/>
      <c r="F66" s="187"/>
      <c r="G66" s="187"/>
      <c r="H66" s="187"/>
      <c r="I66" s="187"/>
      <c r="J66" s="188">
        <f>J246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29"/>
      <c r="D67" s="186" t="s">
        <v>174</v>
      </c>
      <c r="E67" s="187"/>
      <c r="F67" s="187"/>
      <c r="G67" s="187"/>
      <c r="H67" s="187"/>
      <c r="I67" s="187"/>
      <c r="J67" s="188">
        <f>J352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175</v>
      </c>
      <c r="E68" s="187"/>
      <c r="F68" s="187"/>
      <c r="G68" s="187"/>
      <c r="H68" s="187"/>
      <c r="I68" s="187"/>
      <c r="J68" s="188">
        <f>J414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9"/>
      <c r="C69" s="180"/>
      <c r="D69" s="181" t="s">
        <v>176</v>
      </c>
      <c r="E69" s="182"/>
      <c r="F69" s="182"/>
      <c r="G69" s="182"/>
      <c r="H69" s="182"/>
      <c r="I69" s="182"/>
      <c r="J69" s="183">
        <f>J417</f>
        <v>0</v>
      </c>
      <c r="K69" s="180"/>
      <c r="L69" s="184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5"/>
      <c r="C70" s="129"/>
      <c r="D70" s="186" t="s">
        <v>177</v>
      </c>
      <c r="E70" s="187"/>
      <c r="F70" s="187"/>
      <c r="G70" s="187"/>
      <c r="H70" s="187"/>
      <c r="I70" s="187"/>
      <c r="J70" s="188">
        <f>J418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9"/>
      <c r="D71" s="186" t="s">
        <v>178</v>
      </c>
      <c r="E71" s="187"/>
      <c r="F71" s="187"/>
      <c r="G71" s="187"/>
      <c r="H71" s="187"/>
      <c r="I71" s="187"/>
      <c r="J71" s="188">
        <f>J427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9"/>
      <c r="D72" s="186" t="s">
        <v>179</v>
      </c>
      <c r="E72" s="187"/>
      <c r="F72" s="187"/>
      <c r="G72" s="187"/>
      <c r="H72" s="187"/>
      <c r="I72" s="187"/>
      <c r="J72" s="188">
        <f>J437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9"/>
      <c r="D73" s="186" t="s">
        <v>180</v>
      </c>
      <c r="E73" s="187"/>
      <c r="F73" s="187"/>
      <c r="G73" s="187"/>
      <c r="H73" s="187"/>
      <c r="I73" s="187"/>
      <c r="J73" s="188">
        <f>J454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9"/>
      <c r="D74" s="186" t="s">
        <v>181</v>
      </c>
      <c r="E74" s="187"/>
      <c r="F74" s="187"/>
      <c r="G74" s="187"/>
      <c r="H74" s="187"/>
      <c r="I74" s="187"/>
      <c r="J74" s="188">
        <f>J458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5"/>
      <c r="C75" s="129"/>
      <c r="D75" s="186" t="s">
        <v>182</v>
      </c>
      <c r="E75" s="187"/>
      <c r="F75" s="187"/>
      <c r="G75" s="187"/>
      <c r="H75" s="187"/>
      <c r="I75" s="187"/>
      <c r="J75" s="188">
        <f>J475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29"/>
      <c r="D76" s="186" t="s">
        <v>183</v>
      </c>
      <c r="E76" s="187"/>
      <c r="F76" s="187"/>
      <c r="G76" s="187"/>
      <c r="H76" s="187"/>
      <c r="I76" s="187"/>
      <c r="J76" s="188">
        <f>J478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5"/>
      <c r="C77" s="129"/>
      <c r="D77" s="186" t="s">
        <v>184</v>
      </c>
      <c r="E77" s="187"/>
      <c r="F77" s="187"/>
      <c r="G77" s="187"/>
      <c r="H77" s="187"/>
      <c r="I77" s="187"/>
      <c r="J77" s="188">
        <f>J481</f>
        <v>0</v>
      </c>
      <c r="K77" s="129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5"/>
      <c r="C78" s="129"/>
      <c r="D78" s="186" t="s">
        <v>185</v>
      </c>
      <c r="E78" s="187"/>
      <c r="F78" s="187"/>
      <c r="G78" s="187"/>
      <c r="H78" s="187"/>
      <c r="I78" s="187"/>
      <c r="J78" s="188">
        <f>J501</f>
        <v>0</v>
      </c>
      <c r="K78" s="129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5"/>
      <c r="C79" s="129"/>
      <c r="D79" s="186" t="s">
        <v>186</v>
      </c>
      <c r="E79" s="187"/>
      <c r="F79" s="187"/>
      <c r="G79" s="187"/>
      <c r="H79" s="187"/>
      <c r="I79" s="187"/>
      <c r="J79" s="188">
        <f>J514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5"/>
      <c r="C80" s="129"/>
      <c r="D80" s="186" t="s">
        <v>187</v>
      </c>
      <c r="E80" s="187"/>
      <c r="F80" s="187"/>
      <c r="G80" s="187"/>
      <c r="H80" s="187"/>
      <c r="I80" s="187"/>
      <c r="J80" s="188">
        <f>J519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5"/>
      <c r="C81" s="129"/>
      <c r="D81" s="186" t="s">
        <v>188</v>
      </c>
      <c r="E81" s="187"/>
      <c r="F81" s="187"/>
      <c r="G81" s="187"/>
      <c r="H81" s="187"/>
      <c r="I81" s="187"/>
      <c r="J81" s="188">
        <f>J570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5"/>
      <c r="C82" s="129"/>
      <c r="D82" s="186" t="s">
        <v>189</v>
      </c>
      <c r="E82" s="187"/>
      <c r="F82" s="187"/>
      <c r="G82" s="187"/>
      <c r="H82" s="187"/>
      <c r="I82" s="187"/>
      <c r="J82" s="188">
        <f>J575</f>
        <v>0</v>
      </c>
      <c r="K82" s="129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5"/>
      <c r="C83" s="129"/>
      <c r="D83" s="186" t="s">
        <v>190</v>
      </c>
      <c r="E83" s="187"/>
      <c r="F83" s="187"/>
      <c r="G83" s="187"/>
      <c r="H83" s="187"/>
      <c r="I83" s="187"/>
      <c r="J83" s="188">
        <f>J582</f>
        <v>0</v>
      </c>
      <c r="K83" s="129"/>
      <c r="L83" s="18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5"/>
      <c r="C84" s="129"/>
      <c r="D84" s="186" t="s">
        <v>191</v>
      </c>
      <c r="E84" s="187"/>
      <c r="F84" s="187"/>
      <c r="G84" s="187"/>
      <c r="H84" s="187"/>
      <c r="I84" s="187"/>
      <c r="J84" s="188">
        <f>J587</f>
        <v>0</v>
      </c>
      <c r="K84" s="129"/>
      <c r="L84" s="18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2" customFormat="1" ht="21.84" customHeight="1">
      <c r="A85" s="42"/>
      <c r="B85" s="43"/>
      <c r="C85" s="44"/>
      <c r="D85" s="44"/>
      <c r="E85" s="44"/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2" customFormat="1" ht="6.96" customHeight="1">
      <c r="A86" s="42"/>
      <c r="B86" s="63"/>
      <c r="C86" s="64"/>
      <c r="D86" s="64"/>
      <c r="E86" s="64"/>
      <c r="F86" s="64"/>
      <c r="G86" s="64"/>
      <c r="H86" s="64"/>
      <c r="I86" s="64"/>
      <c r="J86" s="64"/>
      <c r="K86" s="6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90" s="2" customFormat="1" ht="6.96" customHeight="1">
      <c r="A90" s="42"/>
      <c r="B90" s="65"/>
      <c r="C90" s="66"/>
      <c r="D90" s="66"/>
      <c r="E90" s="66"/>
      <c r="F90" s="66"/>
      <c r="G90" s="66"/>
      <c r="H90" s="66"/>
      <c r="I90" s="66"/>
      <c r="J90" s="66"/>
      <c r="K90" s="66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24.96" customHeight="1">
      <c r="A91" s="42"/>
      <c r="B91" s="43"/>
      <c r="C91" s="27" t="s">
        <v>192</v>
      </c>
      <c r="D91" s="44"/>
      <c r="E91" s="44"/>
      <c r="F91" s="44"/>
      <c r="G91" s="44"/>
      <c r="H91" s="44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6.96" customHeight="1">
      <c r="A92" s="42"/>
      <c r="B92" s="43"/>
      <c r="C92" s="44"/>
      <c r="D92" s="44"/>
      <c r="E92" s="44"/>
      <c r="F92" s="44"/>
      <c r="G92" s="44"/>
      <c r="H92" s="44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12" customHeight="1">
      <c r="A93" s="42"/>
      <c r="B93" s="43"/>
      <c r="C93" s="36" t="s">
        <v>15</v>
      </c>
      <c r="D93" s="44"/>
      <c r="E93" s="44"/>
      <c r="F93" s="44"/>
      <c r="G93" s="44"/>
      <c r="H93" s="44"/>
      <c r="I93" s="44"/>
      <c r="J93" s="44"/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2" customFormat="1" ht="16.5" customHeight="1">
      <c r="A94" s="42"/>
      <c r="B94" s="43"/>
      <c r="C94" s="44"/>
      <c r="D94" s="44"/>
      <c r="E94" s="174" t="str">
        <f>E7</f>
        <v>Rekonstrukce rehabilitace v 1.PP budovy B v HNSP v Bílině</v>
      </c>
      <c r="F94" s="36"/>
      <c r="G94" s="36"/>
      <c r="H94" s="36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12" customHeight="1">
      <c r="A95" s="42"/>
      <c r="B95" s="43"/>
      <c r="C95" s="36" t="s">
        <v>147</v>
      </c>
      <c r="D95" s="44"/>
      <c r="E95" s="44"/>
      <c r="F95" s="44"/>
      <c r="G95" s="44"/>
      <c r="H95" s="44"/>
      <c r="I95" s="44"/>
      <c r="J95" s="44"/>
      <c r="K95" s="4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6" s="2" customFormat="1" ht="16.5" customHeight="1">
      <c r="A96" s="42"/>
      <c r="B96" s="43"/>
      <c r="C96" s="44"/>
      <c r="D96" s="44"/>
      <c r="E96" s="73" t="str">
        <f>E9</f>
        <v>1 - SO 01 - Bourací práce</v>
      </c>
      <c r="F96" s="44"/>
      <c r="G96" s="44"/>
      <c r="H96" s="44"/>
      <c r="I96" s="44"/>
      <c r="J96" s="44"/>
      <c r="K96" s="44"/>
      <c r="L96" s="149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</row>
    <row r="97" s="2" customFormat="1" ht="6.96" customHeight="1">
      <c r="A97" s="42"/>
      <c r="B97" s="43"/>
      <c r="C97" s="44"/>
      <c r="D97" s="44"/>
      <c r="E97" s="44"/>
      <c r="F97" s="44"/>
      <c r="G97" s="44"/>
      <c r="H97" s="44"/>
      <c r="I97" s="44"/>
      <c r="J97" s="44"/>
      <c r="K97" s="44"/>
      <c r="L97" s="149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="2" customFormat="1" ht="12" customHeight="1">
      <c r="A98" s="42"/>
      <c r="B98" s="43"/>
      <c r="C98" s="36" t="s">
        <v>20</v>
      </c>
      <c r="D98" s="44"/>
      <c r="E98" s="44"/>
      <c r="F98" s="31" t="str">
        <f>F12</f>
        <v xml:space="preserve"> </v>
      </c>
      <c r="G98" s="44"/>
      <c r="H98" s="44"/>
      <c r="I98" s="36" t="s">
        <v>22</v>
      </c>
      <c r="J98" s="76" t="str">
        <f>IF(J12="","",J12)</f>
        <v>14. 12. 2025</v>
      </c>
      <c r="K98" s="44"/>
      <c r="L98" s="149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</row>
    <row r="99" s="2" customFormat="1" ht="6.96" customHeight="1">
      <c r="A99" s="42"/>
      <c r="B99" s="43"/>
      <c r="C99" s="44"/>
      <c r="D99" s="44"/>
      <c r="E99" s="44"/>
      <c r="F99" s="44"/>
      <c r="G99" s="44"/>
      <c r="H99" s="44"/>
      <c r="I99" s="44"/>
      <c r="J99" s="44"/>
      <c r="K99" s="44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2" customFormat="1" ht="15.15" customHeight="1">
      <c r="A100" s="42"/>
      <c r="B100" s="43"/>
      <c r="C100" s="36" t="s">
        <v>24</v>
      </c>
      <c r="D100" s="44"/>
      <c r="E100" s="44"/>
      <c r="F100" s="31" t="str">
        <f>E15</f>
        <v>Město Bílina, Břežánská 50/4, 418 01 Bílina</v>
      </c>
      <c r="G100" s="44"/>
      <c r="H100" s="44"/>
      <c r="I100" s="36" t="s">
        <v>32</v>
      </c>
      <c r="J100" s="40" t="str">
        <f>E21</f>
        <v xml:space="preserve"> </v>
      </c>
      <c r="K100" s="44"/>
      <c r="L100" s="149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</row>
    <row r="101" s="2" customFormat="1" ht="15.15" customHeight="1">
      <c r="A101" s="42"/>
      <c r="B101" s="43"/>
      <c r="C101" s="36" t="s">
        <v>30</v>
      </c>
      <c r="D101" s="44"/>
      <c r="E101" s="44"/>
      <c r="F101" s="31" t="str">
        <f>IF(E18="","",E18)</f>
        <v>Vyplň údaj</v>
      </c>
      <c r="G101" s="44"/>
      <c r="H101" s="44"/>
      <c r="I101" s="36" t="s">
        <v>34</v>
      </c>
      <c r="J101" s="40" t="str">
        <f>E24</f>
        <v xml:space="preserve"> </v>
      </c>
      <c r="K101" s="44"/>
      <c r="L101" s="149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</row>
    <row r="102" s="2" customFormat="1" ht="10.32" customHeight="1">
      <c r="A102" s="42"/>
      <c r="B102" s="43"/>
      <c r="C102" s="44"/>
      <c r="D102" s="44"/>
      <c r="E102" s="44"/>
      <c r="F102" s="44"/>
      <c r="G102" s="44"/>
      <c r="H102" s="44"/>
      <c r="I102" s="44"/>
      <c r="J102" s="44"/>
      <c r="K102" s="44"/>
      <c r="L102" s="149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</row>
    <row r="103" s="11" customFormat="1" ht="29.28" customHeight="1">
      <c r="A103" s="190"/>
      <c r="B103" s="191"/>
      <c r="C103" s="192" t="s">
        <v>193</v>
      </c>
      <c r="D103" s="193" t="s">
        <v>56</v>
      </c>
      <c r="E103" s="193" t="s">
        <v>52</v>
      </c>
      <c r="F103" s="193" t="s">
        <v>53</v>
      </c>
      <c r="G103" s="193" t="s">
        <v>194</v>
      </c>
      <c r="H103" s="193" t="s">
        <v>195</v>
      </c>
      <c r="I103" s="193" t="s">
        <v>196</v>
      </c>
      <c r="J103" s="193" t="s">
        <v>165</v>
      </c>
      <c r="K103" s="194" t="s">
        <v>197</v>
      </c>
      <c r="L103" s="195"/>
      <c r="M103" s="96" t="s">
        <v>18</v>
      </c>
      <c r="N103" s="97" t="s">
        <v>41</v>
      </c>
      <c r="O103" s="97" t="s">
        <v>198</v>
      </c>
      <c r="P103" s="97" t="s">
        <v>199</v>
      </c>
      <c r="Q103" s="97" t="s">
        <v>200</v>
      </c>
      <c r="R103" s="97" t="s">
        <v>201</v>
      </c>
      <c r="S103" s="97" t="s">
        <v>202</v>
      </c>
      <c r="T103" s="98" t="s">
        <v>203</v>
      </c>
      <c r="U103" s="190"/>
      <c r="V103" s="190"/>
      <c r="W103" s="190"/>
      <c r="X103" s="190"/>
      <c r="Y103" s="190"/>
      <c r="Z103" s="190"/>
      <c r="AA103" s="190"/>
      <c r="AB103" s="190"/>
      <c r="AC103" s="190"/>
      <c r="AD103" s="190"/>
      <c r="AE103" s="190"/>
    </row>
    <row r="104" s="2" customFormat="1" ht="22.8" customHeight="1">
      <c r="A104" s="42"/>
      <c r="B104" s="43"/>
      <c r="C104" s="103" t="s">
        <v>204</v>
      </c>
      <c r="D104" s="44"/>
      <c r="E104" s="44"/>
      <c r="F104" s="44"/>
      <c r="G104" s="44"/>
      <c r="H104" s="44"/>
      <c r="I104" s="44"/>
      <c r="J104" s="196">
        <f>BK104</f>
        <v>0</v>
      </c>
      <c r="K104" s="44"/>
      <c r="L104" s="48"/>
      <c r="M104" s="99"/>
      <c r="N104" s="197"/>
      <c r="O104" s="100"/>
      <c r="P104" s="198">
        <f>P105+P417</f>
        <v>0</v>
      </c>
      <c r="Q104" s="100"/>
      <c r="R104" s="198">
        <f>R105+R417</f>
        <v>2.0365830000000003</v>
      </c>
      <c r="S104" s="100"/>
      <c r="T104" s="199">
        <f>T105+T417</f>
        <v>209.91883100000001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T104" s="21" t="s">
        <v>70</v>
      </c>
      <c r="AU104" s="21" t="s">
        <v>166</v>
      </c>
      <c r="BK104" s="200">
        <f>BK105+BK417</f>
        <v>0</v>
      </c>
    </row>
    <row r="105" s="12" customFormat="1" ht="25.92" customHeight="1">
      <c r="A105" s="12"/>
      <c r="B105" s="201"/>
      <c r="C105" s="202"/>
      <c r="D105" s="203" t="s">
        <v>70</v>
      </c>
      <c r="E105" s="204" t="s">
        <v>205</v>
      </c>
      <c r="F105" s="204" t="s">
        <v>206</v>
      </c>
      <c r="G105" s="202"/>
      <c r="H105" s="202"/>
      <c r="I105" s="205"/>
      <c r="J105" s="206">
        <f>BK105</f>
        <v>0</v>
      </c>
      <c r="K105" s="202"/>
      <c r="L105" s="207"/>
      <c r="M105" s="208"/>
      <c r="N105" s="209"/>
      <c r="O105" s="209"/>
      <c r="P105" s="210">
        <f>P106+P137</f>
        <v>0</v>
      </c>
      <c r="Q105" s="209"/>
      <c r="R105" s="210">
        <f>R106+R137</f>
        <v>2.0059830000000001</v>
      </c>
      <c r="S105" s="209"/>
      <c r="T105" s="211">
        <f>T106+T137</f>
        <v>202.19644000000002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76</v>
      </c>
      <c r="AT105" s="213" t="s">
        <v>70</v>
      </c>
      <c r="AU105" s="213" t="s">
        <v>71</v>
      </c>
      <c r="AY105" s="212" t="s">
        <v>207</v>
      </c>
      <c r="BK105" s="214">
        <f>BK106+BK137</f>
        <v>0</v>
      </c>
    </row>
    <row r="106" s="12" customFormat="1" ht="22.8" customHeight="1">
      <c r="A106" s="12"/>
      <c r="B106" s="201"/>
      <c r="C106" s="202"/>
      <c r="D106" s="203" t="s">
        <v>70</v>
      </c>
      <c r="E106" s="215" t="s">
        <v>103</v>
      </c>
      <c r="F106" s="215" t="s">
        <v>208</v>
      </c>
      <c r="G106" s="202"/>
      <c r="H106" s="202"/>
      <c r="I106" s="205"/>
      <c r="J106" s="216">
        <f>BK106</f>
        <v>0</v>
      </c>
      <c r="K106" s="202"/>
      <c r="L106" s="207"/>
      <c r="M106" s="208"/>
      <c r="N106" s="209"/>
      <c r="O106" s="209"/>
      <c r="P106" s="210">
        <f>P107</f>
        <v>0</v>
      </c>
      <c r="Q106" s="209"/>
      <c r="R106" s="210">
        <f>R107</f>
        <v>1.9932799999999999</v>
      </c>
      <c r="S106" s="209"/>
      <c r="T106" s="211">
        <f>T107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2" t="s">
        <v>76</v>
      </c>
      <c r="AT106" s="213" t="s">
        <v>70</v>
      </c>
      <c r="AU106" s="213" t="s">
        <v>76</v>
      </c>
      <c r="AY106" s="212" t="s">
        <v>207</v>
      </c>
      <c r="BK106" s="214">
        <f>BK107</f>
        <v>0</v>
      </c>
    </row>
    <row r="107" s="12" customFormat="1" ht="20.88" customHeight="1">
      <c r="A107" s="12"/>
      <c r="B107" s="201"/>
      <c r="C107" s="202"/>
      <c r="D107" s="203" t="s">
        <v>70</v>
      </c>
      <c r="E107" s="215" t="s">
        <v>209</v>
      </c>
      <c r="F107" s="215" t="s">
        <v>210</v>
      </c>
      <c r="G107" s="202"/>
      <c r="H107" s="202"/>
      <c r="I107" s="205"/>
      <c r="J107" s="216">
        <f>BK107</f>
        <v>0</v>
      </c>
      <c r="K107" s="202"/>
      <c r="L107" s="207"/>
      <c r="M107" s="208"/>
      <c r="N107" s="209"/>
      <c r="O107" s="209"/>
      <c r="P107" s="210">
        <f>SUM(P108:P136)</f>
        <v>0</v>
      </c>
      <c r="Q107" s="209"/>
      <c r="R107" s="210">
        <f>SUM(R108:R136)</f>
        <v>1.9932799999999999</v>
      </c>
      <c r="S107" s="209"/>
      <c r="T107" s="211">
        <f>SUM(T108:T136)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76</v>
      </c>
      <c r="AT107" s="213" t="s">
        <v>70</v>
      </c>
      <c r="AU107" s="213" t="s">
        <v>80</v>
      </c>
      <c r="AY107" s="212" t="s">
        <v>207</v>
      </c>
      <c r="BK107" s="214">
        <f>SUM(BK108:BK136)</f>
        <v>0</v>
      </c>
    </row>
    <row r="108" s="2" customFormat="1" ht="16.5" customHeight="1">
      <c r="A108" s="42"/>
      <c r="B108" s="43"/>
      <c r="C108" s="217" t="s">
        <v>76</v>
      </c>
      <c r="D108" s="217" t="s">
        <v>211</v>
      </c>
      <c r="E108" s="218" t="s">
        <v>212</v>
      </c>
      <c r="F108" s="219" t="s">
        <v>213</v>
      </c>
      <c r="G108" s="220" t="s">
        <v>129</v>
      </c>
      <c r="H108" s="221">
        <v>249.16</v>
      </c>
      <c r="I108" s="222"/>
      <c r="J108" s="221">
        <f>ROUND(I108*H108,2)</f>
        <v>0</v>
      </c>
      <c r="K108" s="219" t="s">
        <v>214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0.0080000000000000002</v>
      </c>
      <c r="R108" s="225">
        <f>Q108*H108</f>
        <v>1.9932799999999999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89</v>
      </c>
      <c r="AT108" s="227" t="s">
        <v>211</v>
      </c>
      <c r="AU108" s="227" t="s">
        <v>83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89</v>
      </c>
      <c r="BM108" s="227" t="s">
        <v>215</v>
      </c>
    </row>
    <row r="109" s="2" customFormat="1">
      <c r="A109" s="42"/>
      <c r="B109" s="43"/>
      <c r="C109" s="44"/>
      <c r="D109" s="229" t="s">
        <v>216</v>
      </c>
      <c r="E109" s="44"/>
      <c r="F109" s="230" t="s">
        <v>217</v>
      </c>
      <c r="G109" s="44"/>
      <c r="H109" s="44"/>
      <c r="I109" s="231"/>
      <c r="J109" s="44"/>
      <c r="K109" s="44"/>
      <c r="L109" s="48"/>
      <c r="M109" s="232"/>
      <c r="N109" s="233"/>
      <c r="O109" s="88"/>
      <c r="P109" s="88"/>
      <c r="Q109" s="88"/>
      <c r="R109" s="88"/>
      <c r="S109" s="88"/>
      <c r="T109" s="89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T109" s="21" t="s">
        <v>216</v>
      </c>
      <c r="AU109" s="21" t="s">
        <v>83</v>
      </c>
    </row>
    <row r="110" s="13" customFormat="1">
      <c r="A110" s="13"/>
      <c r="B110" s="234"/>
      <c r="C110" s="235"/>
      <c r="D110" s="236" t="s">
        <v>218</v>
      </c>
      <c r="E110" s="237" t="s">
        <v>18</v>
      </c>
      <c r="F110" s="238" t="s">
        <v>219</v>
      </c>
      <c r="G110" s="235"/>
      <c r="H110" s="237" t="s">
        <v>18</v>
      </c>
      <c r="I110" s="239"/>
      <c r="J110" s="235"/>
      <c r="K110" s="235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218</v>
      </c>
      <c r="AU110" s="244" t="s">
        <v>83</v>
      </c>
      <c r="AV110" s="13" t="s">
        <v>76</v>
      </c>
      <c r="AW110" s="13" t="s">
        <v>33</v>
      </c>
      <c r="AX110" s="13" t="s">
        <v>71</v>
      </c>
      <c r="AY110" s="244" t="s">
        <v>207</v>
      </c>
    </row>
    <row r="111" s="13" customFormat="1">
      <c r="A111" s="13"/>
      <c r="B111" s="234"/>
      <c r="C111" s="235"/>
      <c r="D111" s="236" t="s">
        <v>218</v>
      </c>
      <c r="E111" s="237" t="s">
        <v>18</v>
      </c>
      <c r="F111" s="238" t="s">
        <v>220</v>
      </c>
      <c r="G111" s="235"/>
      <c r="H111" s="237" t="s">
        <v>18</v>
      </c>
      <c r="I111" s="239"/>
      <c r="J111" s="235"/>
      <c r="K111" s="235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218</v>
      </c>
      <c r="AU111" s="244" t="s">
        <v>83</v>
      </c>
      <c r="AV111" s="13" t="s">
        <v>76</v>
      </c>
      <c r="AW111" s="13" t="s">
        <v>33</v>
      </c>
      <c r="AX111" s="13" t="s">
        <v>71</v>
      </c>
      <c r="AY111" s="244" t="s">
        <v>207</v>
      </c>
    </row>
    <row r="112" s="14" customFormat="1">
      <c r="A112" s="14"/>
      <c r="B112" s="245"/>
      <c r="C112" s="246"/>
      <c r="D112" s="236" t="s">
        <v>218</v>
      </c>
      <c r="E112" s="247" t="s">
        <v>18</v>
      </c>
      <c r="F112" s="248" t="s">
        <v>221</v>
      </c>
      <c r="G112" s="246"/>
      <c r="H112" s="249">
        <v>68.719999999999999</v>
      </c>
      <c r="I112" s="250"/>
      <c r="J112" s="246"/>
      <c r="K112" s="246"/>
      <c r="L112" s="251"/>
      <c r="M112" s="252"/>
      <c r="N112" s="253"/>
      <c r="O112" s="253"/>
      <c r="P112" s="253"/>
      <c r="Q112" s="253"/>
      <c r="R112" s="253"/>
      <c r="S112" s="253"/>
      <c r="T112" s="25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5" t="s">
        <v>218</v>
      </c>
      <c r="AU112" s="255" t="s">
        <v>83</v>
      </c>
      <c r="AV112" s="14" t="s">
        <v>80</v>
      </c>
      <c r="AW112" s="14" t="s">
        <v>33</v>
      </c>
      <c r="AX112" s="14" t="s">
        <v>71</v>
      </c>
      <c r="AY112" s="255" t="s">
        <v>207</v>
      </c>
    </row>
    <row r="113" s="14" customFormat="1">
      <c r="A113" s="14"/>
      <c r="B113" s="245"/>
      <c r="C113" s="246"/>
      <c r="D113" s="236" t="s">
        <v>218</v>
      </c>
      <c r="E113" s="247" t="s">
        <v>18</v>
      </c>
      <c r="F113" s="248" t="s">
        <v>222</v>
      </c>
      <c r="G113" s="246"/>
      <c r="H113" s="249">
        <v>7.8899999999999997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218</v>
      </c>
      <c r="AU113" s="255" t="s">
        <v>83</v>
      </c>
      <c r="AV113" s="14" t="s">
        <v>80</v>
      </c>
      <c r="AW113" s="14" t="s">
        <v>33</v>
      </c>
      <c r="AX113" s="14" t="s">
        <v>71</v>
      </c>
      <c r="AY113" s="255" t="s">
        <v>207</v>
      </c>
    </row>
    <row r="114" s="13" customFormat="1">
      <c r="A114" s="13"/>
      <c r="B114" s="234"/>
      <c r="C114" s="235"/>
      <c r="D114" s="236" t="s">
        <v>218</v>
      </c>
      <c r="E114" s="237" t="s">
        <v>18</v>
      </c>
      <c r="F114" s="238" t="s">
        <v>223</v>
      </c>
      <c r="G114" s="235"/>
      <c r="H114" s="237" t="s">
        <v>18</v>
      </c>
      <c r="I114" s="239"/>
      <c r="J114" s="235"/>
      <c r="K114" s="235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218</v>
      </c>
      <c r="AU114" s="244" t="s">
        <v>83</v>
      </c>
      <c r="AV114" s="13" t="s">
        <v>76</v>
      </c>
      <c r="AW114" s="13" t="s">
        <v>33</v>
      </c>
      <c r="AX114" s="13" t="s">
        <v>71</v>
      </c>
      <c r="AY114" s="244" t="s">
        <v>207</v>
      </c>
    </row>
    <row r="115" s="14" customFormat="1">
      <c r="A115" s="14"/>
      <c r="B115" s="245"/>
      <c r="C115" s="246"/>
      <c r="D115" s="236" t="s">
        <v>218</v>
      </c>
      <c r="E115" s="247" t="s">
        <v>18</v>
      </c>
      <c r="F115" s="248" t="s">
        <v>224</v>
      </c>
      <c r="G115" s="246"/>
      <c r="H115" s="249">
        <v>5.5800000000000001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218</v>
      </c>
      <c r="AU115" s="255" t="s">
        <v>83</v>
      </c>
      <c r="AV115" s="14" t="s">
        <v>80</v>
      </c>
      <c r="AW115" s="14" t="s">
        <v>33</v>
      </c>
      <c r="AX115" s="14" t="s">
        <v>71</v>
      </c>
      <c r="AY115" s="255" t="s">
        <v>207</v>
      </c>
    </row>
    <row r="116" s="13" customFormat="1">
      <c r="A116" s="13"/>
      <c r="B116" s="234"/>
      <c r="C116" s="235"/>
      <c r="D116" s="236" t="s">
        <v>218</v>
      </c>
      <c r="E116" s="237" t="s">
        <v>18</v>
      </c>
      <c r="F116" s="238" t="s">
        <v>225</v>
      </c>
      <c r="G116" s="235"/>
      <c r="H116" s="237" t="s">
        <v>18</v>
      </c>
      <c r="I116" s="239"/>
      <c r="J116" s="235"/>
      <c r="K116" s="235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218</v>
      </c>
      <c r="AU116" s="244" t="s">
        <v>83</v>
      </c>
      <c r="AV116" s="13" t="s">
        <v>76</v>
      </c>
      <c r="AW116" s="13" t="s">
        <v>33</v>
      </c>
      <c r="AX116" s="13" t="s">
        <v>71</v>
      </c>
      <c r="AY116" s="244" t="s">
        <v>207</v>
      </c>
    </row>
    <row r="117" s="14" customFormat="1">
      <c r="A117" s="14"/>
      <c r="B117" s="245"/>
      <c r="C117" s="246"/>
      <c r="D117" s="236" t="s">
        <v>218</v>
      </c>
      <c r="E117" s="247" t="s">
        <v>18</v>
      </c>
      <c r="F117" s="248" t="s">
        <v>226</v>
      </c>
      <c r="G117" s="246"/>
      <c r="H117" s="249">
        <v>4.5199999999999996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218</v>
      </c>
      <c r="AU117" s="255" t="s">
        <v>83</v>
      </c>
      <c r="AV117" s="14" t="s">
        <v>80</v>
      </c>
      <c r="AW117" s="14" t="s">
        <v>33</v>
      </c>
      <c r="AX117" s="14" t="s">
        <v>71</v>
      </c>
      <c r="AY117" s="255" t="s">
        <v>207</v>
      </c>
    </row>
    <row r="118" s="13" customFormat="1">
      <c r="A118" s="13"/>
      <c r="B118" s="234"/>
      <c r="C118" s="235"/>
      <c r="D118" s="236" t="s">
        <v>218</v>
      </c>
      <c r="E118" s="237" t="s">
        <v>18</v>
      </c>
      <c r="F118" s="238" t="s">
        <v>227</v>
      </c>
      <c r="G118" s="235"/>
      <c r="H118" s="237" t="s">
        <v>18</v>
      </c>
      <c r="I118" s="239"/>
      <c r="J118" s="235"/>
      <c r="K118" s="235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218</v>
      </c>
      <c r="AU118" s="244" t="s">
        <v>83</v>
      </c>
      <c r="AV118" s="13" t="s">
        <v>76</v>
      </c>
      <c r="AW118" s="13" t="s">
        <v>33</v>
      </c>
      <c r="AX118" s="13" t="s">
        <v>71</v>
      </c>
      <c r="AY118" s="244" t="s">
        <v>207</v>
      </c>
    </row>
    <row r="119" s="14" customFormat="1">
      <c r="A119" s="14"/>
      <c r="B119" s="245"/>
      <c r="C119" s="246"/>
      <c r="D119" s="236" t="s">
        <v>218</v>
      </c>
      <c r="E119" s="247" t="s">
        <v>18</v>
      </c>
      <c r="F119" s="248" t="s">
        <v>228</v>
      </c>
      <c r="G119" s="246"/>
      <c r="H119" s="249">
        <v>1.72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218</v>
      </c>
      <c r="AU119" s="255" t="s">
        <v>83</v>
      </c>
      <c r="AV119" s="14" t="s">
        <v>80</v>
      </c>
      <c r="AW119" s="14" t="s">
        <v>33</v>
      </c>
      <c r="AX119" s="14" t="s">
        <v>71</v>
      </c>
      <c r="AY119" s="255" t="s">
        <v>207</v>
      </c>
    </row>
    <row r="120" s="14" customFormat="1">
      <c r="A120" s="14"/>
      <c r="B120" s="245"/>
      <c r="C120" s="246"/>
      <c r="D120" s="236" t="s">
        <v>218</v>
      </c>
      <c r="E120" s="247" t="s">
        <v>18</v>
      </c>
      <c r="F120" s="248" t="s">
        <v>229</v>
      </c>
      <c r="G120" s="246"/>
      <c r="H120" s="249">
        <v>1.46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218</v>
      </c>
      <c r="AU120" s="255" t="s">
        <v>83</v>
      </c>
      <c r="AV120" s="14" t="s">
        <v>80</v>
      </c>
      <c r="AW120" s="14" t="s">
        <v>33</v>
      </c>
      <c r="AX120" s="14" t="s">
        <v>71</v>
      </c>
      <c r="AY120" s="255" t="s">
        <v>207</v>
      </c>
    </row>
    <row r="121" s="14" customFormat="1">
      <c r="A121" s="14"/>
      <c r="B121" s="245"/>
      <c r="C121" s="246"/>
      <c r="D121" s="236" t="s">
        <v>218</v>
      </c>
      <c r="E121" s="247" t="s">
        <v>18</v>
      </c>
      <c r="F121" s="248" t="s">
        <v>230</v>
      </c>
      <c r="G121" s="246"/>
      <c r="H121" s="249">
        <v>11.58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218</v>
      </c>
      <c r="AU121" s="255" t="s">
        <v>83</v>
      </c>
      <c r="AV121" s="14" t="s">
        <v>80</v>
      </c>
      <c r="AW121" s="14" t="s">
        <v>33</v>
      </c>
      <c r="AX121" s="14" t="s">
        <v>71</v>
      </c>
      <c r="AY121" s="255" t="s">
        <v>207</v>
      </c>
    </row>
    <row r="122" s="14" customFormat="1">
      <c r="A122" s="14"/>
      <c r="B122" s="245"/>
      <c r="C122" s="246"/>
      <c r="D122" s="236" t="s">
        <v>218</v>
      </c>
      <c r="E122" s="247" t="s">
        <v>18</v>
      </c>
      <c r="F122" s="248" t="s">
        <v>231</v>
      </c>
      <c r="G122" s="246"/>
      <c r="H122" s="249">
        <v>1.8999999999999999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218</v>
      </c>
      <c r="AU122" s="255" t="s">
        <v>83</v>
      </c>
      <c r="AV122" s="14" t="s">
        <v>80</v>
      </c>
      <c r="AW122" s="14" t="s">
        <v>33</v>
      </c>
      <c r="AX122" s="14" t="s">
        <v>71</v>
      </c>
      <c r="AY122" s="255" t="s">
        <v>207</v>
      </c>
    </row>
    <row r="123" s="13" customFormat="1">
      <c r="A123" s="13"/>
      <c r="B123" s="234"/>
      <c r="C123" s="235"/>
      <c r="D123" s="236" t="s">
        <v>218</v>
      </c>
      <c r="E123" s="237" t="s">
        <v>18</v>
      </c>
      <c r="F123" s="238" t="s">
        <v>232</v>
      </c>
      <c r="G123" s="235"/>
      <c r="H123" s="237" t="s">
        <v>18</v>
      </c>
      <c r="I123" s="239"/>
      <c r="J123" s="235"/>
      <c r="K123" s="235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218</v>
      </c>
      <c r="AU123" s="244" t="s">
        <v>83</v>
      </c>
      <c r="AV123" s="13" t="s">
        <v>76</v>
      </c>
      <c r="AW123" s="13" t="s">
        <v>33</v>
      </c>
      <c r="AX123" s="13" t="s">
        <v>71</v>
      </c>
      <c r="AY123" s="244" t="s">
        <v>207</v>
      </c>
    </row>
    <row r="124" s="14" customFormat="1">
      <c r="A124" s="14"/>
      <c r="B124" s="245"/>
      <c r="C124" s="246"/>
      <c r="D124" s="236" t="s">
        <v>218</v>
      </c>
      <c r="E124" s="247" t="s">
        <v>18</v>
      </c>
      <c r="F124" s="248" t="s">
        <v>233</v>
      </c>
      <c r="G124" s="246"/>
      <c r="H124" s="249">
        <v>9.3800000000000008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218</v>
      </c>
      <c r="AU124" s="255" t="s">
        <v>83</v>
      </c>
      <c r="AV124" s="14" t="s">
        <v>80</v>
      </c>
      <c r="AW124" s="14" t="s">
        <v>33</v>
      </c>
      <c r="AX124" s="14" t="s">
        <v>71</v>
      </c>
      <c r="AY124" s="255" t="s">
        <v>207</v>
      </c>
    </row>
    <row r="125" s="13" customFormat="1">
      <c r="A125" s="13"/>
      <c r="B125" s="234"/>
      <c r="C125" s="235"/>
      <c r="D125" s="236" t="s">
        <v>218</v>
      </c>
      <c r="E125" s="237" t="s">
        <v>18</v>
      </c>
      <c r="F125" s="238" t="s">
        <v>234</v>
      </c>
      <c r="G125" s="235"/>
      <c r="H125" s="237" t="s">
        <v>18</v>
      </c>
      <c r="I125" s="239"/>
      <c r="J125" s="235"/>
      <c r="K125" s="235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218</v>
      </c>
      <c r="AU125" s="244" t="s">
        <v>83</v>
      </c>
      <c r="AV125" s="13" t="s">
        <v>76</v>
      </c>
      <c r="AW125" s="13" t="s">
        <v>33</v>
      </c>
      <c r="AX125" s="13" t="s">
        <v>71</v>
      </c>
      <c r="AY125" s="244" t="s">
        <v>207</v>
      </c>
    </row>
    <row r="126" s="14" customFormat="1">
      <c r="A126" s="14"/>
      <c r="B126" s="245"/>
      <c r="C126" s="246"/>
      <c r="D126" s="236" t="s">
        <v>218</v>
      </c>
      <c r="E126" s="247" t="s">
        <v>18</v>
      </c>
      <c r="F126" s="248" t="s">
        <v>235</v>
      </c>
      <c r="G126" s="246"/>
      <c r="H126" s="249">
        <v>60.899999999999999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218</v>
      </c>
      <c r="AU126" s="255" t="s">
        <v>83</v>
      </c>
      <c r="AV126" s="14" t="s">
        <v>80</v>
      </c>
      <c r="AW126" s="14" t="s">
        <v>33</v>
      </c>
      <c r="AX126" s="14" t="s">
        <v>71</v>
      </c>
      <c r="AY126" s="255" t="s">
        <v>207</v>
      </c>
    </row>
    <row r="127" s="13" customFormat="1">
      <c r="A127" s="13"/>
      <c r="B127" s="234"/>
      <c r="C127" s="235"/>
      <c r="D127" s="236" t="s">
        <v>218</v>
      </c>
      <c r="E127" s="237" t="s">
        <v>18</v>
      </c>
      <c r="F127" s="238" t="s">
        <v>236</v>
      </c>
      <c r="G127" s="235"/>
      <c r="H127" s="237" t="s">
        <v>18</v>
      </c>
      <c r="I127" s="239"/>
      <c r="J127" s="235"/>
      <c r="K127" s="235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218</v>
      </c>
      <c r="AU127" s="244" t="s">
        <v>83</v>
      </c>
      <c r="AV127" s="13" t="s">
        <v>76</v>
      </c>
      <c r="AW127" s="13" t="s">
        <v>33</v>
      </c>
      <c r="AX127" s="13" t="s">
        <v>71</v>
      </c>
      <c r="AY127" s="244" t="s">
        <v>207</v>
      </c>
    </row>
    <row r="128" s="14" customFormat="1">
      <c r="A128" s="14"/>
      <c r="B128" s="245"/>
      <c r="C128" s="246"/>
      <c r="D128" s="236" t="s">
        <v>218</v>
      </c>
      <c r="E128" s="247" t="s">
        <v>18</v>
      </c>
      <c r="F128" s="248" t="s">
        <v>237</v>
      </c>
      <c r="G128" s="246"/>
      <c r="H128" s="249">
        <v>6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218</v>
      </c>
      <c r="AU128" s="255" t="s">
        <v>83</v>
      </c>
      <c r="AV128" s="14" t="s">
        <v>80</v>
      </c>
      <c r="AW128" s="14" t="s">
        <v>33</v>
      </c>
      <c r="AX128" s="14" t="s">
        <v>71</v>
      </c>
      <c r="AY128" s="255" t="s">
        <v>207</v>
      </c>
    </row>
    <row r="129" s="15" customFormat="1">
      <c r="A129" s="15"/>
      <c r="B129" s="256"/>
      <c r="C129" s="257"/>
      <c r="D129" s="236" t="s">
        <v>218</v>
      </c>
      <c r="E129" s="258" t="s">
        <v>18</v>
      </c>
      <c r="F129" s="259" t="s">
        <v>238</v>
      </c>
      <c r="G129" s="257"/>
      <c r="H129" s="260">
        <v>179.65000000000001</v>
      </c>
      <c r="I129" s="261"/>
      <c r="J129" s="257"/>
      <c r="K129" s="257"/>
      <c r="L129" s="262"/>
      <c r="M129" s="263"/>
      <c r="N129" s="264"/>
      <c r="O129" s="264"/>
      <c r="P129" s="264"/>
      <c r="Q129" s="264"/>
      <c r="R129" s="264"/>
      <c r="S129" s="264"/>
      <c r="T129" s="26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6" t="s">
        <v>218</v>
      </c>
      <c r="AU129" s="266" t="s">
        <v>83</v>
      </c>
      <c r="AV129" s="15" t="s">
        <v>83</v>
      </c>
      <c r="AW129" s="15" t="s">
        <v>33</v>
      </c>
      <c r="AX129" s="15" t="s">
        <v>71</v>
      </c>
      <c r="AY129" s="266" t="s">
        <v>207</v>
      </c>
    </row>
    <row r="130" s="13" customFormat="1">
      <c r="A130" s="13"/>
      <c r="B130" s="234"/>
      <c r="C130" s="235"/>
      <c r="D130" s="236" t="s">
        <v>218</v>
      </c>
      <c r="E130" s="237" t="s">
        <v>18</v>
      </c>
      <c r="F130" s="238" t="s">
        <v>239</v>
      </c>
      <c r="G130" s="235"/>
      <c r="H130" s="237" t="s">
        <v>18</v>
      </c>
      <c r="I130" s="239"/>
      <c r="J130" s="235"/>
      <c r="K130" s="235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218</v>
      </c>
      <c r="AU130" s="244" t="s">
        <v>83</v>
      </c>
      <c r="AV130" s="13" t="s">
        <v>76</v>
      </c>
      <c r="AW130" s="13" t="s">
        <v>33</v>
      </c>
      <c r="AX130" s="13" t="s">
        <v>71</v>
      </c>
      <c r="AY130" s="244" t="s">
        <v>207</v>
      </c>
    </row>
    <row r="131" s="13" customFormat="1">
      <c r="A131" s="13"/>
      <c r="B131" s="234"/>
      <c r="C131" s="235"/>
      <c r="D131" s="236" t="s">
        <v>218</v>
      </c>
      <c r="E131" s="237" t="s">
        <v>18</v>
      </c>
      <c r="F131" s="238" t="s">
        <v>240</v>
      </c>
      <c r="G131" s="235"/>
      <c r="H131" s="237" t="s">
        <v>18</v>
      </c>
      <c r="I131" s="239"/>
      <c r="J131" s="235"/>
      <c r="K131" s="235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218</v>
      </c>
      <c r="AU131" s="244" t="s">
        <v>83</v>
      </c>
      <c r="AV131" s="13" t="s">
        <v>76</v>
      </c>
      <c r="AW131" s="13" t="s">
        <v>33</v>
      </c>
      <c r="AX131" s="13" t="s">
        <v>71</v>
      </c>
      <c r="AY131" s="244" t="s">
        <v>207</v>
      </c>
    </row>
    <row r="132" s="14" customFormat="1">
      <c r="A132" s="14"/>
      <c r="B132" s="245"/>
      <c r="C132" s="246"/>
      <c r="D132" s="236" t="s">
        <v>218</v>
      </c>
      <c r="E132" s="247" t="s">
        <v>18</v>
      </c>
      <c r="F132" s="248" t="s">
        <v>241</v>
      </c>
      <c r="G132" s="246"/>
      <c r="H132" s="249">
        <v>8.8499999999999996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218</v>
      </c>
      <c r="AU132" s="255" t="s">
        <v>83</v>
      </c>
      <c r="AV132" s="14" t="s">
        <v>80</v>
      </c>
      <c r="AW132" s="14" t="s">
        <v>33</v>
      </c>
      <c r="AX132" s="14" t="s">
        <v>71</v>
      </c>
      <c r="AY132" s="255" t="s">
        <v>207</v>
      </c>
    </row>
    <row r="133" s="13" customFormat="1">
      <c r="A133" s="13"/>
      <c r="B133" s="234"/>
      <c r="C133" s="235"/>
      <c r="D133" s="236" t="s">
        <v>218</v>
      </c>
      <c r="E133" s="237" t="s">
        <v>18</v>
      </c>
      <c r="F133" s="238" t="s">
        <v>242</v>
      </c>
      <c r="G133" s="235"/>
      <c r="H133" s="237" t="s">
        <v>18</v>
      </c>
      <c r="I133" s="239"/>
      <c r="J133" s="235"/>
      <c r="K133" s="235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218</v>
      </c>
      <c r="AU133" s="244" t="s">
        <v>83</v>
      </c>
      <c r="AV133" s="13" t="s">
        <v>76</v>
      </c>
      <c r="AW133" s="13" t="s">
        <v>33</v>
      </c>
      <c r="AX133" s="13" t="s">
        <v>71</v>
      </c>
      <c r="AY133" s="244" t="s">
        <v>207</v>
      </c>
    </row>
    <row r="134" s="14" customFormat="1">
      <c r="A134" s="14"/>
      <c r="B134" s="245"/>
      <c r="C134" s="246"/>
      <c r="D134" s="236" t="s">
        <v>218</v>
      </c>
      <c r="E134" s="247" t="s">
        <v>18</v>
      </c>
      <c r="F134" s="248" t="s">
        <v>243</v>
      </c>
      <c r="G134" s="246"/>
      <c r="H134" s="249">
        <v>60.659999999999997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218</v>
      </c>
      <c r="AU134" s="255" t="s">
        <v>83</v>
      </c>
      <c r="AV134" s="14" t="s">
        <v>80</v>
      </c>
      <c r="AW134" s="14" t="s">
        <v>33</v>
      </c>
      <c r="AX134" s="14" t="s">
        <v>71</v>
      </c>
      <c r="AY134" s="255" t="s">
        <v>207</v>
      </c>
    </row>
    <row r="135" s="15" customFormat="1">
      <c r="A135" s="15"/>
      <c r="B135" s="256"/>
      <c r="C135" s="257"/>
      <c r="D135" s="236" t="s">
        <v>218</v>
      </c>
      <c r="E135" s="258" t="s">
        <v>18</v>
      </c>
      <c r="F135" s="259" t="s">
        <v>238</v>
      </c>
      <c r="G135" s="257"/>
      <c r="H135" s="260">
        <v>69.510000000000005</v>
      </c>
      <c r="I135" s="261"/>
      <c r="J135" s="257"/>
      <c r="K135" s="257"/>
      <c r="L135" s="262"/>
      <c r="M135" s="263"/>
      <c r="N135" s="264"/>
      <c r="O135" s="264"/>
      <c r="P135" s="264"/>
      <c r="Q135" s="264"/>
      <c r="R135" s="264"/>
      <c r="S135" s="264"/>
      <c r="T135" s="26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6" t="s">
        <v>218</v>
      </c>
      <c r="AU135" s="266" t="s">
        <v>83</v>
      </c>
      <c r="AV135" s="15" t="s">
        <v>83</v>
      </c>
      <c r="AW135" s="15" t="s">
        <v>33</v>
      </c>
      <c r="AX135" s="15" t="s">
        <v>71</v>
      </c>
      <c r="AY135" s="266" t="s">
        <v>207</v>
      </c>
    </row>
    <row r="136" s="16" customFormat="1">
      <c r="A136" s="16"/>
      <c r="B136" s="267"/>
      <c r="C136" s="268"/>
      <c r="D136" s="236" t="s">
        <v>218</v>
      </c>
      <c r="E136" s="269" t="s">
        <v>18</v>
      </c>
      <c r="F136" s="270" t="s">
        <v>244</v>
      </c>
      <c r="G136" s="268"/>
      <c r="H136" s="271">
        <v>249.16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T136" s="277" t="s">
        <v>218</v>
      </c>
      <c r="AU136" s="277" t="s">
        <v>83</v>
      </c>
      <c r="AV136" s="16" t="s">
        <v>89</v>
      </c>
      <c r="AW136" s="16" t="s">
        <v>33</v>
      </c>
      <c r="AX136" s="16" t="s">
        <v>76</v>
      </c>
      <c r="AY136" s="277" t="s">
        <v>207</v>
      </c>
    </row>
    <row r="137" s="12" customFormat="1" ht="22.8" customHeight="1">
      <c r="A137" s="12"/>
      <c r="B137" s="201"/>
      <c r="C137" s="202"/>
      <c r="D137" s="203" t="s">
        <v>70</v>
      </c>
      <c r="E137" s="215" t="s">
        <v>245</v>
      </c>
      <c r="F137" s="215" t="s">
        <v>246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P138+P142+P246+P352+P414</f>
        <v>0</v>
      </c>
      <c r="Q137" s="209"/>
      <c r="R137" s="210">
        <f>R138+R142+R246+R352+R414</f>
        <v>0.012703000000000001</v>
      </c>
      <c r="S137" s="209"/>
      <c r="T137" s="211">
        <f>T138+T142+T246+T352+T414</f>
        <v>202.19644000000002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76</v>
      </c>
      <c r="AT137" s="213" t="s">
        <v>70</v>
      </c>
      <c r="AU137" s="213" t="s">
        <v>76</v>
      </c>
      <c r="AY137" s="212" t="s">
        <v>207</v>
      </c>
      <c r="BK137" s="214">
        <f>BK138+BK142+BK246+BK352+BK414</f>
        <v>0</v>
      </c>
    </row>
    <row r="138" s="12" customFormat="1" ht="20.88" customHeight="1">
      <c r="A138" s="12"/>
      <c r="B138" s="201"/>
      <c r="C138" s="202"/>
      <c r="D138" s="203" t="s">
        <v>70</v>
      </c>
      <c r="E138" s="215" t="s">
        <v>247</v>
      </c>
      <c r="F138" s="215" t="s">
        <v>248</v>
      </c>
      <c r="G138" s="202"/>
      <c r="H138" s="202"/>
      <c r="I138" s="205"/>
      <c r="J138" s="216">
        <f>BK138</f>
        <v>0</v>
      </c>
      <c r="K138" s="202"/>
      <c r="L138" s="207"/>
      <c r="M138" s="208"/>
      <c r="N138" s="209"/>
      <c r="O138" s="209"/>
      <c r="P138" s="210">
        <f>SUM(P139:P141)</f>
        <v>0</v>
      </c>
      <c r="Q138" s="209"/>
      <c r="R138" s="210">
        <f>SUM(R139:R141)</f>
        <v>0</v>
      </c>
      <c r="S138" s="209"/>
      <c r="T138" s="211">
        <f>SUM(T139:T141)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2" t="s">
        <v>76</v>
      </c>
      <c r="AT138" s="213" t="s">
        <v>70</v>
      </c>
      <c r="AU138" s="213" t="s">
        <v>80</v>
      </c>
      <c r="AY138" s="212" t="s">
        <v>207</v>
      </c>
      <c r="BK138" s="214">
        <f>SUM(BK139:BK141)</f>
        <v>0</v>
      </c>
    </row>
    <row r="139" s="2" customFormat="1" ht="24.15" customHeight="1">
      <c r="A139" s="42"/>
      <c r="B139" s="43"/>
      <c r="C139" s="217" t="s">
        <v>80</v>
      </c>
      <c r="D139" s="217" t="s">
        <v>211</v>
      </c>
      <c r="E139" s="218" t="s">
        <v>249</v>
      </c>
      <c r="F139" s="219" t="s">
        <v>250</v>
      </c>
      <c r="G139" s="220" t="s">
        <v>129</v>
      </c>
      <c r="H139" s="221">
        <v>467.56</v>
      </c>
      <c r="I139" s="222"/>
      <c r="J139" s="221">
        <f>ROUND(I139*H139,2)</f>
        <v>0</v>
      </c>
      <c r="K139" s="219" t="s">
        <v>214</v>
      </c>
      <c r="L139" s="48"/>
      <c r="M139" s="223" t="s">
        <v>18</v>
      </c>
      <c r="N139" s="224" t="s">
        <v>42</v>
      </c>
      <c r="O139" s="88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89</v>
      </c>
      <c r="AT139" s="227" t="s">
        <v>211</v>
      </c>
      <c r="AU139" s="227" t="s">
        <v>83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89</v>
      </c>
      <c r="BM139" s="227" t="s">
        <v>251</v>
      </c>
    </row>
    <row r="140" s="2" customFormat="1">
      <c r="A140" s="42"/>
      <c r="B140" s="43"/>
      <c r="C140" s="44"/>
      <c r="D140" s="229" t="s">
        <v>216</v>
      </c>
      <c r="E140" s="44"/>
      <c r="F140" s="230" t="s">
        <v>252</v>
      </c>
      <c r="G140" s="44"/>
      <c r="H140" s="44"/>
      <c r="I140" s="231"/>
      <c r="J140" s="44"/>
      <c r="K140" s="44"/>
      <c r="L140" s="48"/>
      <c r="M140" s="232"/>
      <c r="N140" s="233"/>
      <c r="O140" s="88"/>
      <c r="P140" s="88"/>
      <c r="Q140" s="88"/>
      <c r="R140" s="88"/>
      <c r="S140" s="88"/>
      <c r="T140" s="89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T140" s="21" t="s">
        <v>216</v>
      </c>
      <c r="AU140" s="21" t="s">
        <v>83</v>
      </c>
    </row>
    <row r="141" s="14" customFormat="1">
      <c r="A141" s="14"/>
      <c r="B141" s="245"/>
      <c r="C141" s="246"/>
      <c r="D141" s="236" t="s">
        <v>218</v>
      </c>
      <c r="E141" s="247" t="s">
        <v>18</v>
      </c>
      <c r="F141" s="248" t="s">
        <v>131</v>
      </c>
      <c r="G141" s="246"/>
      <c r="H141" s="249">
        <v>467.56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218</v>
      </c>
      <c r="AU141" s="255" t="s">
        <v>83</v>
      </c>
      <c r="AV141" s="14" t="s">
        <v>80</v>
      </c>
      <c r="AW141" s="14" t="s">
        <v>33</v>
      </c>
      <c r="AX141" s="14" t="s">
        <v>76</v>
      </c>
      <c r="AY141" s="255" t="s">
        <v>207</v>
      </c>
    </row>
    <row r="142" s="12" customFormat="1" ht="20.88" customHeight="1">
      <c r="A142" s="12"/>
      <c r="B142" s="201"/>
      <c r="C142" s="202"/>
      <c r="D142" s="203" t="s">
        <v>70</v>
      </c>
      <c r="E142" s="215" t="s">
        <v>253</v>
      </c>
      <c r="F142" s="215" t="s">
        <v>254</v>
      </c>
      <c r="G142" s="202"/>
      <c r="H142" s="202"/>
      <c r="I142" s="205"/>
      <c r="J142" s="216">
        <f>BK142</f>
        <v>0</v>
      </c>
      <c r="K142" s="202"/>
      <c r="L142" s="207"/>
      <c r="M142" s="208"/>
      <c r="N142" s="209"/>
      <c r="O142" s="209"/>
      <c r="P142" s="210">
        <f>SUM(P143:P245)</f>
        <v>0</v>
      </c>
      <c r="Q142" s="209"/>
      <c r="R142" s="210">
        <f>SUM(R143:R245)</f>
        <v>0</v>
      </c>
      <c r="S142" s="209"/>
      <c r="T142" s="211">
        <f>SUM(T143:T245)</f>
        <v>180.20354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2" t="s">
        <v>76</v>
      </c>
      <c r="AT142" s="213" t="s">
        <v>70</v>
      </c>
      <c r="AU142" s="213" t="s">
        <v>80</v>
      </c>
      <c r="AY142" s="212" t="s">
        <v>207</v>
      </c>
      <c r="BK142" s="214">
        <f>SUM(BK143:BK245)</f>
        <v>0</v>
      </c>
    </row>
    <row r="143" s="2" customFormat="1" ht="16.5" customHeight="1">
      <c r="A143" s="42"/>
      <c r="B143" s="43"/>
      <c r="C143" s="217" t="s">
        <v>83</v>
      </c>
      <c r="D143" s="217" t="s">
        <v>211</v>
      </c>
      <c r="E143" s="218" t="s">
        <v>255</v>
      </c>
      <c r="F143" s="219" t="s">
        <v>256</v>
      </c>
      <c r="G143" s="220" t="s">
        <v>161</v>
      </c>
      <c r="H143" s="221">
        <v>0.11</v>
      </c>
      <c r="I143" s="222"/>
      <c r="J143" s="221">
        <f>ROUND(I143*H143,2)</f>
        <v>0</v>
      </c>
      <c r="K143" s="219" t="s">
        <v>214</v>
      </c>
      <c r="L143" s="48"/>
      <c r="M143" s="223" t="s">
        <v>18</v>
      </c>
      <c r="N143" s="224" t="s">
        <v>42</v>
      </c>
      <c r="O143" s="88"/>
      <c r="P143" s="225">
        <f>O143*H143</f>
        <v>0</v>
      </c>
      <c r="Q143" s="225">
        <v>0</v>
      </c>
      <c r="R143" s="225">
        <f>Q143*H143</f>
        <v>0</v>
      </c>
      <c r="S143" s="225">
        <v>2.3999999999999999</v>
      </c>
      <c r="T143" s="226">
        <f>S143*H143</f>
        <v>0.26400000000000001</v>
      </c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R143" s="227" t="s">
        <v>89</v>
      </c>
      <c r="AT143" s="227" t="s">
        <v>211</v>
      </c>
      <c r="AU143" s="227" t="s">
        <v>83</v>
      </c>
      <c r="AY143" s="21" t="s">
        <v>207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1" t="s">
        <v>76</v>
      </c>
      <c r="BK143" s="228">
        <f>ROUND(I143*H143,2)</f>
        <v>0</v>
      </c>
      <c r="BL143" s="21" t="s">
        <v>89</v>
      </c>
      <c r="BM143" s="227" t="s">
        <v>257</v>
      </c>
    </row>
    <row r="144" s="2" customFormat="1">
      <c r="A144" s="42"/>
      <c r="B144" s="43"/>
      <c r="C144" s="44"/>
      <c r="D144" s="229" t="s">
        <v>216</v>
      </c>
      <c r="E144" s="44"/>
      <c r="F144" s="230" t="s">
        <v>258</v>
      </c>
      <c r="G144" s="44"/>
      <c r="H144" s="44"/>
      <c r="I144" s="231"/>
      <c r="J144" s="44"/>
      <c r="K144" s="44"/>
      <c r="L144" s="48"/>
      <c r="M144" s="232"/>
      <c r="N144" s="233"/>
      <c r="O144" s="88"/>
      <c r="P144" s="88"/>
      <c r="Q144" s="88"/>
      <c r="R144" s="88"/>
      <c r="S144" s="88"/>
      <c r="T144" s="89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T144" s="21" t="s">
        <v>216</v>
      </c>
      <c r="AU144" s="21" t="s">
        <v>83</v>
      </c>
    </row>
    <row r="145" s="13" customFormat="1">
      <c r="A145" s="13"/>
      <c r="B145" s="234"/>
      <c r="C145" s="235"/>
      <c r="D145" s="236" t="s">
        <v>218</v>
      </c>
      <c r="E145" s="237" t="s">
        <v>18</v>
      </c>
      <c r="F145" s="238" t="s">
        <v>259</v>
      </c>
      <c r="G145" s="235"/>
      <c r="H145" s="237" t="s">
        <v>18</v>
      </c>
      <c r="I145" s="239"/>
      <c r="J145" s="235"/>
      <c r="K145" s="235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218</v>
      </c>
      <c r="AU145" s="244" t="s">
        <v>83</v>
      </c>
      <c r="AV145" s="13" t="s">
        <v>76</v>
      </c>
      <c r="AW145" s="13" t="s">
        <v>33</v>
      </c>
      <c r="AX145" s="13" t="s">
        <v>71</v>
      </c>
      <c r="AY145" s="244" t="s">
        <v>207</v>
      </c>
    </row>
    <row r="146" s="14" customFormat="1">
      <c r="A146" s="14"/>
      <c r="B146" s="245"/>
      <c r="C146" s="246"/>
      <c r="D146" s="236" t="s">
        <v>218</v>
      </c>
      <c r="E146" s="247" t="s">
        <v>18</v>
      </c>
      <c r="F146" s="248" t="s">
        <v>260</v>
      </c>
      <c r="G146" s="246"/>
      <c r="H146" s="249">
        <v>0.11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218</v>
      </c>
      <c r="AU146" s="255" t="s">
        <v>83</v>
      </c>
      <c r="AV146" s="14" t="s">
        <v>80</v>
      </c>
      <c r="AW146" s="14" t="s">
        <v>33</v>
      </c>
      <c r="AX146" s="14" t="s">
        <v>76</v>
      </c>
      <c r="AY146" s="255" t="s">
        <v>207</v>
      </c>
    </row>
    <row r="147" s="2" customFormat="1" ht="16.5" customHeight="1">
      <c r="A147" s="42"/>
      <c r="B147" s="43"/>
      <c r="C147" s="217" t="s">
        <v>89</v>
      </c>
      <c r="D147" s="217" t="s">
        <v>211</v>
      </c>
      <c r="E147" s="218" t="s">
        <v>261</v>
      </c>
      <c r="F147" s="219" t="s">
        <v>262</v>
      </c>
      <c r="G147" s="220" t="s">
        <v>129</v>
      </c>
      <c r="H147" s="221">
        <v>177.81</v>
      </c>
      <c r="I147" s="222"/>
      <c r="J147" s="221">
        <f>ROUND(I147*H147,2)</f>
        <v>0</v>
      </c>
      <c r="K147" s="219" t="s">
        <v>214</v>
      </c>
      <c r="L147" s="48"/>
      <c r="M147" s="223" t="s">
        <v>18</v>
      </c>
      <c r="N147" s="224" t="s">
        <v>42</v>
      </c>
      <c r="O147" s="88"/>
      <c r="P147" s="225">
        <f>O147*H147</f>
        <v>0</v>
      </c>
      <c r="Q147" s="225">
        <v>0</v>
      </c>
      <c r="R147" s="225">
        <f>Q147*H147</f>
        <v>0</v>
      </c>
      <c r="S147" s="225">
        <v>0.20799999999999999</v>
      </c>
      <c r="T147" s="226">
        <f>S147*H147</f>
        <v>36.984479999999998</v>
      </c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R147" s="227" t="s">
        <v>89</v>
      </c>
      <c r="AT147" s="227" t="s">
        <v>211</v>
      </c>
      <c r="AU147" s="227" t="s">
        <v>83</v>
      </c>
      <c r="AY147" s="21" t="s">
        <v>207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1" t="s">
        <v>76</v>
      </c>
      <c r="BK147" s="228">
        <f>ROUND(I147*H147,2)</f>
        <v>0</v>
      </c>
      <c r="BL147" s="21" t="s">
        <v>89</v>
      </c>
      <c r="BM147" s="227" t="s">
        <v>263</v>
      </c>
    </row>
    <row r="148" s="2" customFormat="1">
      <c r="A148" s="42"/>
      <c r="B148" s="43"/>
      <c r="C148" s="44"/>
      <c r="D148" s="229" t="s">
        <v>216</v>
      </c>
      <c r="E148" s="44"/>
      <c r="F148" s="230" t="s">
        <v>264</v>
      </c>
      <c r="G148" s="44"/>
      <c r="H148" s="44"/>
      <c r="I148" s="231"/>
      <c r="J148" s="44"/>
      <c r="K148" s="44"/>
      <c r="L148" s="48"/>
      <c r="M148" s="232"/>
      <c r="N148" s="233"/>
      <c r="O148" s="88"/>
      <c r="P148" s="88"/>
      <c r="Q148" s="88"/>
      <c r="R148" s="88"/>
      <c r="S148" s="88"/>
      <c r="T148" s="89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T148" s="21" t="s">
        <v>216</v>
      </c>
      <c r="AU148" s="21" t="s">
        <v>83</v>
      </c>
    </row>
    <row r="149" s="14" customFormat="1">
      <c r="A149" s="14"/>
      <c r="B149" s="245"/>
      <c r="C149" s="246"/>
      <c r="D149" s="236" t="s">
        <v>218</v>
      </c>
      <c r="E149" s="247" t="s">
        <v>18</v>
      </c>
      <c r="F149" s="248" t="s">
        <v>141</v>
      </c>
      <c r="G149" s="246"/>
      <c r="H149" s="249">
        <v>177.81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218</v>
      </c>
      <c r="AU149" s="255" t="s">
        <v>83</v>
      </c>
      <c r="AV149" s="14" t="s">
        <v>80</v>
      </c>
      <c r="AW149" s="14" t="s">
        <v>33</v>
      </c>
      <c r="AX149" s="14" t="s">
        <v>76</v>
      </c>
      <c r="AY149" s="255" t="s">
        <v>207</v>
      </c>
    </row>
    <row r="150" s="2" customFormat="1" ht="16.5" customHeight="1">
      <c r="A150" s="42"/>
      <c r="B150" s="43"/>
      <c r="C150" s="217" t="s">
        <v>94</v>
      </c>
      <c r="D150" s="217" t="s">
        <v>211</v>
      </c>
      <c r="E150" s="218" t="s">
        <v>265</v>
      </c>
      <c r="F150" s="219" t="s">
        <v>266</v>
      </c>
      <c r="G150" s="220" t="s">
        <v>129</v>
      </c>
      <c r="H150" s="221">
        <v>33.020000000000003</v>
      </c>
      <c r="I150" s="222"/>
      <c r="J150" s="221">
        <f>ROUND(I150*H150,2)</f>
        <v>0</v>
      </c>
      <c r="K150" s="219" t="s">
        <v>214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0</v>
      </c>
      <c r="R150" s="225">
        <f>Q150*H150</f>
        <v>0</v>
      </c>
      <c r="S150" s="225">
        <v>0.308</v>
      </c>
      <c r="T150" s="226">
        <f>S150*H150</f>
        <v>10.170160000000001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89</v>
      </c>
      <c r="AT150" s="227" t="s">
        <v>211</v>
      </c>
      <c r="AU150" s="227" t="s">
        <v>83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89</v>
      </c>
      <c r="BM150" s="227" t="s">
        <v>267</v>
      </c>
    </row>
    <row r="151" s="2" customFormat="1">
      <c r="A151" s="42"/>
      <c r="B151" s="43"/>
      <c r="C151" s="44"/>
      <c r="D151" s="229" t="s">
        <v>216</v>
      </c>
      <c r="E151" s="44"/>
      <c r="F151" s="230" t="s">
        <v>268</v>
      </c>
      <c r="G151" s="44"/>
      <c r="H151" s="44"/>
      <c r="I151" s="231"/>
      <c r="J151" s="44"/>
      <c r="K151" s="44"/>
      <c r="L151" s="48"/>
      <c r="M151" s="232"/>
      <c r="N151" s="233"/>
      <c r="O151" s="88"/>
      <c r="P151" s="88"/>
      <c r="Q151" s="88"/>
      <c r="R151" s="88"/>
      <c r="S151" s="88"/>
      <c r="T151" s="89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T151" s="21" t="s">
        <v>216</v>
      </c>
      <c r="AU151" s="21" t="s">
        <v>83</v>
      </c>
    </row>
    <row r="152" s="14" customFormat="1">
      <c r="A152" s="14"/>
      <c r="B152" s="245"/>
      <c r="C152" s="246"/>
      <c r="D152" s="236" t="s">
        <v>218</v>
      </c>
      <c r="E152" s="247" t="s">
        <v>18</v>
      </c>
      <c r="F152" s="248" t="s">
        <v>144</v>
      </c>
      <c r="G152" s="246"/>
      <c r="H152" s="249">
        <v>22.219999999999999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218</v>
      </c>
      <c r="AU152" s="255" t="s">
        <v>83</v>
      </c>
      <c r="AV152" s="14" t="s">
        <v>80</v>
      </c>
      <c r="AW152" s="14" t="s">
        <v>33</v>
      </c>
      <c r="AX152" s="14" t="s">
        <v>71</v>
      </c>
      <c r="AY152" s="255" t="s">
        <v>207</v>
      </c>
    </row>
    <row r="153" s="13" customFormat="1">
      <c r="A153" s="13"/>
      <c r="B153" s="234"/>
      <c r="C153" s="235"/>
      <c r="D153" s="236" t="s">
        <v>218</v>
      </c>
      <c r="E153" s="237" t="s">
        <v>18</v>
      </c>
      <c r="F153" s="238" t="s">
        <v>269</v>
      </c>
      <c r="G153" s="235"/>
      <c r="H153" s="237" t="s">
        <v>18</v>
      </c>
      <c r="I153" s="239"/>
      <c r="J153" s="235"/>
      <c r="K153" s="235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218</v>
      </c>
      <c r="AU153" s="244" t="s">
        <v>83</v>
      </c>
      <c r="AV153" s="13" t="s">
        <v>76</v>
      </c>
      <c r="AW153" s="13" t="s">
        <v>33</v>
      </c>
      <c r="AX153" s="13" t="s">
        <v>71</v>
      </c>
      <c r="AY153" s="244" t="s">
        <v>207</v>
      </c>
    </row>
    <row r="154" s="14" customFormat="1">
      <c r="A154" s="14"/>
      <c r="B154" s="245"/>
      <c r="C154" s="246"/>
      <c r="D154" s="236" t="s">
        <v>218</v>
      </c>
      <c r="E154" s="247" t="s">
        <v>18</v>
      </c>
      <c r="F154" s="248" t="s">
        <v>270</v>
      </c>
      <c r="G154" s="246"/>
      <c r="H154" s="249">
        <v>10.800000000000001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218</v>
      </c>
      <c r="AU154" s="255" t="s">
        <v>83</v>
      </c>
      <c r="AV154" s="14" t="s">
        <v>80</v>
      </c>
      <c r="AW154" s="14" t="s">
        <v>33</v>
      </c>
      <c r="AX154" s="14" t="s">
        <v>71</v>
      </c>
      <c r="AY154" s="255" t="s">
        <v>207</v>
      </c>
    </row>
    <row r="155" s="16" customFormat="1">
      <c r="A155" s="16"/>
      <c r="B155" s="267"/>
      <c r="C155" s="268"/>
      <c r="D155" s="236" t="s">
        <v>218</v>
      </c>
      <c r="E155" s="269" t="s">
        <v>18</v>
      </c>
      <c r="F155" s="270" t="s">
        <v>244</v>
      </c>
      <c r="G155" s="268"/>
      <c r="H155" s="271">
        <v>33.019999999999996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T155" s="277" t="s">
        <v>218</v>
      </c>
      <c r="AU155" s="277" t="s">
        <v>83</v>
      </c>
      <c r="AV155" s="16" t="s">
        <v>89</v>
      </c>
      <c r="AW155" s="16" t="s">
        <v>33</v>
      </c>
      <c r="AX155" s="16" t="s">
        <v>76</v>
      </c>
      <c r="AY155" s="277" t="s">
        <v>207</v>
      </c>
    </row>
    <row r="156" s="2" customFormat="1" ht="24.15" customHeight="1">
      <c r="A156" s="42"/>
      <c r="B156" s="43"/>
      <c r="C156" s="217" t="s">
        <v>103</v>
      </c>
      <c r="D156" s="217" t="s">
        <v>211</v>
      </c>
      <c r="E156" s="218" t="s">
        <v>271</v>
      </c>
      <c r="F156" s="219" t="s">
        <v>272</v>
      </c>
      <c r="G156" s="220" t="s">
        <v>161</v>
      </c>
      <c r="H156" s="221">
        <v>9.2899999999999991</v>
      </c>
      <c r="I156" s="222"/>
      <c r="J156" s="221">
        <f>ROUND(I156*H156,2)</f>
        <v>0</v>
      </c>
      <c r="K156" s="219" t="s">
        <v>214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1.8</v>
      </c>
      <c r="T156" s="226">
        <f>S156*H156</f>
        <v>16.721999999999998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89</v>
      </c>
      <c r="AT156" s="227" t="s">
        <v>211</v>
      </c>
      <c r="AU156" s="227" t="s">
        <v>83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89</v>
      </c>
      <c r="BM156" s="227" t="s">
        <v>273</v>
      </c>
    </row>
    <row r="157" s="2" customFormat="1">
      <c r="A157" s="42"/>
      <c r="B157" s="43"/>
      <c r="C157" s="44"/>
      <c r="D157" s="229" t="s">
        <v>216</v>
      </c>
      <c r="E157" s="44"/>
      <c r="F157" s="230" t="s">
        <v>274</v>
      </c>
      <c r="G157" s="44"/>
      <c r="H157" s="44"/>
      <c r="I157" s="231"/>
      <c r="J157" s="44"/>
      <c r="K157" s="44"/>
      <c r="L157" s="48"/>
      <c r="M157" s="232"/>
      <c r="N157" s="233"/>
      <c r="O157" s="88"/>
      <c r="P157" s="88"/>
      <c r="Q157" s="88"/>
      <c r="R157" s="88"/>
      <c r="S157" s="88"/>
      <c r="T157" s="89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T157" s="21" t="s">
        <v>216</v>
      </c>
      <c r="AU157" s="21" t="s">
        <v>83</v>
      </c>
    </row>
    <row r="158" s="14" customFormat="1">
      <c r="A158" s="14"/>
      <c r="B158" s="245"/>
      <c r="C158" s="246"/>
      <c r="D158" s="236" t="s">
        <v>218</v>
      </c>
      <c r="E158" s="247" t="s">
        <v>18</v>
      </c>
      <c r="F158" s="248" t="s">
        <v>159</v>
      </c>
      <c r="G158" s="246"/>
      <c r="H158" s="249">
        <v>9.2899999999999991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218</v>
      </c>
      <c r="AU158" s="255" t="s">
        <v>83</v>
      </c>
      <c r="AV158" s="14" t="s">
        <v>80</v>
      </c>
      <c r="AW158" s="14" t="s">
        <v>33</v>
      </c>
      <c r="AX158" s="14" t="s">
        <v>76</v>
      </c>
      <c r="AY158" s="255" t="s">
        <v>207</v>
      </c>
    </row>
    <row r="159" s="2" customFormat="1" ht="24.15" customHeight="1">
      <c r="A159" s="42"/>
      <c r="B159" s="43"/>
      <c r="C159" s="217" t="s">
        <v>121</v>
      </c>
      <c r="D159" s="217" t="s">
        <v>211</v>
      </c>
      <c r="E159" s="218" t="s">
        <v>275</v>
      </c>
      <c r="F159" s="219" t="s">
        <v>276</v>
      </c>
      <c r="G159" s="220" t="s">
        <v>161</v>
      </c>
      <c r="H159" s="221">
        <v>1.05</v>
      </c>
      <c r="I159" s="222"/>
      <c r="J159" s="221">
        <f>ROUND(I159*H159,2)</f>
        <v>0</v>
      </c>
      <c r="K159" s="219" t="s">
        <v>214</v>
      </c>
      <c r="L159" s="48"/>
      <c r="M159" s="223" t="s">
        <v>18</v>
      </c>
      <c r="N159" s="224" t="s">
        <v>42</v>
      </c>
      <c r="O159" s="88"/>
      <c r="P159" s="225">
        <f>O159*H159</f>
        <v>0</v>
      </c>
      <c r="Q159" s="225">
        <v>0</v>
      </c>
      <c r="R159" s="225">
        <f>Q159*H159</f>
        <v>0</v>
      </c>
      <c r="S159" s="225">
        <v>1.8</v>
      </c>
      <c r="T159" s="226">
        <f>S159*H159</f>
        <v>1.8900000000000001</v>
      </c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R159" s="227" t="s">
        <v>89</v>
      </c>
      <c r="AT159" s="227" t="s">
        <v>211</v>
      </c>
      <c r="AU159" s="227" t="s">
        <v>83</v>
      </c>
      <c r="AY159" s="21" t="s">
        <v>207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1" t="s">
        <v>76</v>
      </c>
      <c r="BK159" s="228">
        <f>ROUND(I159*H159,2)</f>
        <v>0</v>
      </c>
      <c r="BL159" s="21" t="s">
        <v>89</v>
      </c>
      <c r="BM159" s="227" t="s">
        <v>277</v>
      </c>
    </row>
    <row r="160" s="2" customFormat="1">
      <c r="A160" s="42"/>
      <c r="B160" s="43"/>
      <c r="C160" s="44"/>
      <c r="D160" s="229" t="s">
        <v>216</v>
      </c>
      <c r="E160" s="44"/>
      <c r="F160" s="230" t="s">
        <v>278</v>
      </c>
      <c r="G160" s="44"/>
      <c r="H160" s="44"/>
      <c r="I160" s="231"/>
      <c r="J160" s="44"/>
      <c r="K160" s="44"/>
      <c r="L160" s="48"/>
      <c r="M160" s="232"/>
      <c r="N160" s="233"/>
      <c r="O160" s="88"/>
      <c r="P160" s="88"/>
      <c r="Q160" s="88"/>
      <c r="R160" s="88"/>
      <c r="S160" s="88"/>
      <c r="T160" s="89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T160" s="21" t="s">
        <v>216</v>
      </c>
      <c r="AU160" s="21" t="s">
        <v>83</v>
      </c>
    </row>
    <row r="161" s="13" customFormat="1">
      <c r="A161" s="13"/>
      <c r="B161" s="234"/>
      <c r="C161" s="235"/>
      <c r="D161" s="236" t="s">
        <v>218</v>
      </c>
      <c r="E161" s="237" t="s">
        <v>18</v>
      </c>
      <c r="F161" s="238" t="s">
        <v>279</v>
      </c>
      <c r="G161" s="235"/>
      <c r="H161" s="237" t="s">
        <v>18</v>
      </c>
      <c r="I161" s="239"/>
      <c r="J161" s="235"/>
      <c r="K161" s="235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218</v>
      </c>
      <c r="AU161" s="244" t="s">
        <v>83</v>
      </c>
      <c r="AV161" s="13" t="s">
        <v>76</v>
      </c>
      <c r="AW161" s="13" t="s">
        <v>33</v>
      </c>
      <c r="AX161" s="13" t="s">
        <v>71</v>
      </c>
      <c r="AY161" s="244" t="s">
        <v>207</v>
      </c>
    </row>
    <row r="162" s="14" customFormat="1">
      <c r="A162" s="14"/>
      <c r="B162" s="245"/>
      <c r="C162" s="246"/>
      <c r="D162" s="236" t="s">
        <v>218</v>
      </c>
      <c r="E162" s="247" t="s">
        <v>18</v>
      </c>
      <c r="F162" s="248" t="s">
        <v>280</v>
      </c>
      <c r="G162" s="246"/>
      <c r="H162" s="249">
        <v>1.05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218</v>
      </c>
      <c r="AU162" s="255" t="s">
        <v>83</v>
      </c>
      <c r="AV162" s="14" t="s">
        <v>80</v>
      </c>
      <c r="AW162" s="14" t="s">
        <v>33</v>
      </c>
      <c r="AX162" s="14" t="s">
        <v>76</v>
      </c>
      <c r="AY162" s="255" t="s">
        <v>207</v>
      </c>
    </row>
    <row r="163" s="2" customFormat="1" ht="16.5" customHeight="1">
      <c r="A163" s="42"/>
      <c r="B163" s="43"/>
      <c r="C163" s="217" t="s">
        <v>124</v>
      </c>
      <c r="D163" s="217" t="s">
        <v>211</v>
      </c>
      <c r="E163" s="218" t="s">
        <v>281</v>
      </c>
      <c r="F163" s="219" t="s">
        <v>282</v>
      </c>
      <c r="G163" s="220" t="s">
        <v>161</v>
      </c>
      <c r="H163" s="221">
        <v>27.57</v>
      </c>
      <c r="I163" s="222"/>
      <c r="J163" s="221">
        <f>ROUND(I163*H163,2)</f>
        <v>0</v>
      </c>
      <c r="K163" s="219" t="s">
        <v>214</v>
      </c>
      <c r="L163" s="48"/>
      <c r="M163" s="223" t="s">
        <v>18</v>
      </c>
      <c r="N163" s="224" t="s">
        <v>42</v>
      </c>
      <c r="O163" s="88"/>
      <c r="P163" s="225">
        <f>O163*H163</f>
        <v>0</v>
      </c>
      <c r="Q163" s="225">
        <v>0</v>
      </c>
      <c r="R163" s="225">
        <f>Q163*H163</f>
        <v>0</v>
      </c>
      <c r="S163" s="225">
        <v>2.2000000000000002</v>
      </c>
      <c r="T163" s="226">
        <f>S163*H163</f>
        <v>60.654000000000003</v>
      </c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R163" s="227" t="s">
        <v>89</v>
      </c>
      <c r="AT163" s="227" t="s">
        <v>211</v>
      </c>
      <c r="AU163" s="227" t="s">
        <v>83</v>
      </c>
      <c r="AY163" s="21" t="s">
        <v>207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1" t="s">
        <v>76</v>
      </c>
      <c r="BK163" s="228">
        <f>ROUND(I163*H163,2)</f>
        <v>0</v>
      </c>
      <c r="BL163" s="21" t="s">
        <v>89</v>
      </c>
      <c r="BM163" s="227" t="s">
        <v>283</v>
      </c>
    </row>
    <row r="164" s="2" customFormat="1">
      <c r="A164" s="42"/>
      <c r="B164" s="43"/>
      <c r="C164" s="44"/>
      <c r="D164" s="229" t="s">
        <v>216</v>
      </c>
      <c r="E164" s="44"/>
      <c r="F164" s="230" t="s">
        <v>284</v>
      </c>
      <c r="G164" s="44"/>
      <c r="H164" s="44"/>
      <c r="I164" s="231"/>
      <c r="J164" s="44"/>
      <c r="K164" s="44"/>
      <c r="L164" s="48"/>
      <c r="M164" s="232"/>
      <c r="N164" s="233"/>
      <c r="O164" s="88"/>
      <c r="P164" s="88"/>
      <c r="Q164" s="88"/>
      <c r="R164" s="88"/>
      <c r="S164" s="88"/>
      <c r="T164" s="89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T164" s="21" t="s">
        <v>216</v>
      </c>
      <c r="AU164" s="21" t="s">
        <v>83</v>
      </c>
    </row>
    <row r="165" s="14" customFormat="1">
      <c r="A165" s="14"/>
      <c r="B165" s="245"/>
      <c r="C165" s="246"/>
      <c r="D165" s="236" t="s">
        <v>218</v>
      </c>
      <c r="E165" s="247" t="s">
        <v>18</v>
      </c>
      <c r="F165" s="248" t="s">
        <v>285</v>
      </c>
      <c r="G165" s="246"/>
      <c r="H165" s="249">
        <v>37.399999999999999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218</v>
      </c>
      <c r="AU165" s="255" t="s">
        <v>83</v>
      </c>
      <c r="AV165" s="14" t="s">
        <v>80</v>
      </c>
      <c r="AW165" s="14" t="s">
        <v>33</v>
      </c>
      <c r="AX165" s="14" t="s">
        <v>71</v>
      </c>
      <c r="AY165" s="255" t="s">
        <v>207</v>
      </c>
    </row>
    <row r="166" s="13" customFormat="1">
      <c r="A166" s="13"/>
      <c r="B166" s="234"/>
      <c r="C166" s="235"/>
      <c r="D166" s="236" t="s">
        <v>218</v>
      </c>
      <c r="E166" s="237" t="s">
        <v>18</v>
      </c>
      <c r="F166" s="238" t="s">
        <v>286</v>
      </c>
      <c r="G166" s="235"/>
      <c r="H166" s="237" t="s">
        <v>18</v>
      </c>
      <c r="I166" s="239"/>
      <c r="J166" s="235"/>
      <c r="K166" s="235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218</v>
      </c>
      <c r="AU166" s="244" t="s">
        <v>83</v>
      </c>
      <c r="AV166" s="13" t="s">
        <v>76</v>
      </c>
      <c r="AW166" s="13" t="s">
        <v>33</v>
      </c>
      <c r="AX166" s="13" t="s">
        <v>71</v>
      </c>
      <c r="AY166" s="244" t="s">
        <v>207</v>
      </c>
    </row>
    <row r="167" s="14" customFormat="1">
      <c r="A167" s="14"/>
      <c r="B167" s="245"/>
      <c r="C167" s="246"/>
      <c r="D167" s="236" t="s">
        <v>218</v>
      </c>
      <c r="E167" s="247" t="s">
        <v>18</v>
      </c>
      <c r="F167" s="248" t="s">
        <v>287</v>
      </c>
      <c r="G167" s="246"/>
      <c r="H167" s="249">
        <v>-9.8300000000000001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218</v>
      </c>
      <c r="AU167" s="255" t="s">
        <v>83</v>
      </c>
      <c r="AV167" s="14" t="s">
        <v>80</v>
      </c>
      <c r="AW167" s="14" t="s">
        <v>33</v>
      </c>
      <c r="AX167" s="14" t="s">
        <v>71</v>
      </c>
      <c r="AY167" s="255" t="s">
        <v>207</v>
      </c>
    </row>
    <row r="168" s="16" customFormat="1">
      <c r="A168" s="16"/>
      <c r="B168" s="267"/>
      <c r="C168" s="268"/>
      <c r="D168" s="236" t="s">
        <v>218</v>
      </c>
      <c r="E168" s="269" t="s">
        <v>18</v>
      </c>
      <c r="F168" s="270" t="s">
        <v>244</v>
      </c>
      <c r="G168" s="268"/>
      <c r="H168" s="271">
        <v>27.57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77" t="s">
        <v>218</v>
      </c>
      <c r="AU168" s="277" t="s">
        <v>83</v>
      </c>
      <c r="AV168" s="16" t="s">
        <v>89</v>
      </c>
      <c r="AW168" s="16" t="s">
        <v>33</v>
      </c>
      <c r="AX168" s="16" t="s">
        <v>76</v>
      </c>
      <c r="AY168" s="277" t="s">
        <v>207</v>
      </c>
    </row>
    <row r="169" s="2" customFormat="1" ht="21.75" customHeight="1">
      <c r="A169" s="42"/>
      <c r="B169" s="43"/>
      <c r="C169" s="217" t="s">
        <v>245</v>
      </c>
      <c r="D169" s="217" t="s">
        <v>211</v>
      </c>
      <c r="E169" s="218" t="s">
        <v>288</v>
      </c>
      <c r="F169" s="219" t="s">
        <v>289</v>
      </c>
      <c r="G169" s="220" t="s">
        <v>161</v>
      </c>
      <c r="H169" s="221">
        <v>27.57</v>
      </c>
      <c r="I169" s="222"/>
      <c r="J169" s="221">
        <f>ROUND(I169*H169,2)</f>
        <v>0</v>
      </c>
      <c r="K169" s="219" t="s">
        <v>18</v>
      </c>
      <c r="L169" s="48"/>
      <c r="M169" s="223" t="s">
        <v>18</v>
      </c>
      <c r="N169" s="224" t="s">
        <v>42</v>
      </c>
      <c r="O169" s="88"/>
      <c r="P169" s="225">
        <f>O169*H169</f>
        <v>0</v>
      </c>
      <c r="Q169" s="225">
        <v>0</v>
      </c>
      <c r="R169" s="225">
        <f>Q169*H169</f>
        <v>0</v>
      </c>
      <c r="S169" s="225">
        <v>0.043999999999999997</v>
      </c>
      <c r="T169" s="226">
        <f>S169*H169</f>
        <v>1.2130799999999999</v>
      </c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R169" s="227" t="s">
        <v>89</v>
      </c>
      <c r="AT169" s="227" t="s">
        <v>211</v>
      </c>
      <c r="AU169" s="227" t="s">
        <v>83</v>
      </c>
      <c r="AY169" s="21" t="s">
        <v>207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1" t="s">
        <v>76</v>
      </c>
      <c r="BK169" s="228">
        <f>ROUND(I169*H169,2)</f>
        <v>0</v>
      </c>
      <c r="BL169" s="21" t="s">
        <v>89</v>
      </c>
      <c r="BM169" s="227" t="s">
        <v>290</v>
      </c>
    </row>
    <row r="170" s="14" customFormat="1">
      <c r="A170" s="14"/>
      <c r="B170" s="245"/>
      <c r="C170" s="246"/>
      <c r="D170" s="236" t="s">
        <v>218</v>
      </c>
      <c r="E170" s="247" t="s">
        <v>18</v>
      </c>
      <c r="F170" s="248" t="s">
        <v>285</v>
      </c>
      <c r="G170" s="246"/>
      <c r="H170" s="249">
        <v>37.399999999999999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218</v>
      </c>
      <c r="AU170" s="255" t="s">
        <v>83</v>
      </c>
      <c r="AV170" s="14" t="s">
        <v>80</v>
      </c>
      <c r="AW170" s="14" t="s">
        <v>33</v>
      </c>
      <c r="AX170" s="14" t="s">
        <v>71</v>
      </c>
      <c r="AY170" s="255" t="s">
        <v>207</v>
      </c>
    </row>
    <row r="171" s="13" customFormat="1">
      <c r="A171" s="13"/>
      <c r="B171" s="234"/>
      <c r="C171" s="235"/>
      <c r="D171" s="236" t="s">
        <v>218</v>
      </c>
      <c r="E171" s="237" t="s">
        <v>18</v>
      </c>
      <c r="F171" s="238" t="s">
        <v>286</v>
      </c>
      <c r="G171" s="235"/>
      <c r="H171" s="237" t="s">
        <v>18</v>
      </c>
      <c r="I171" s="239"/>
      <c r="J171" s="235"/>
      <c r="K171" s="235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218</v>
      </c>
      <c r="AU171" s="244" t="s">
        <v>83</v>
      </c>
      <c r="AV171" s="13" t="s">
        <v>76</v>
      </c>
      <c r="AW171" s="13" t="s">
        <v>33</v>
      </c>
      <c r="AX171" s="13" t="s">
        <v>71</v>
      </c>
      <c r="AY171" s="244" t="s">
        <v>207</v>
      </c>
    </row>
    <row r="172" s="14" customFormat="1">
      <c r="A172" s="14"/>
      <c r="B172" s="245"/>
      <c r="C172" s="246"/>
      <c r="D172" s="236" t="s">
        <v>218</v>
      </c>
      <c r="E172" s="247" t="s">
        <v>18</v>
      </c>
      <c r="F172" s="248" t="s">
        <v>287</v>
      </c>
      <c r="G172" s="246"/>
      <c r="H172" s="249">
        <v>-9.8300000000000001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218</v>
      </c>
      <c r="AU172" s="255" t="s">
        <v>83</v>
      </c>
      <c r="AV172" s="14" t="s">
        <v>80</v>
      </c>
      <c r="AW172" s="14" t="s">
        <v>33</v>
      </c>
      <c r="AX172" s="14" t="s">
        <v>71</v>
      </c>
      <c r="AY172" s="255" t="s">
        <v>207</v>
      </c>
    </row>
    <row r="173" s="16" customFormat="1">
      <c r="A173" s="16"/>
      <c r="B173" s="267"/>
      <c r="C173" s="268"/>
      <c r="D173" s="236" t="s">
        <v>218</v>
      </c>
      <c r="E173" s="269" t="s">
        <v>18</v>
      </c>
      <c r="F173" s="270" t="s">
        <v>244</v>
      </c>
      <c r="G173" s="268"/>
      <c r="H173" s="271">
        <v>27.57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T173" s="277" t="s">
        <v>218</v>
      </c>
      <c r="AU173" s="277" t="s">
        <v>83</v>
      </c>
      <c r="AV173" s="16" t="s">
        <v>89</v>
      </c>
      <c r="AW173" s="16" t="s">
        <v>33</v>
      </c>
      <c r="AX173" s="16" t="s">
        <v>76</v>
      </c>
      <c r="AY173" s="277" t="s">
        <v>207</v>
      </c>
    </row>
    <row r="174" s="2" customFormat="1" ht="16.5" customHeight="1">
      <c r="A174" s="42"/>
      <c r="B174" s="43"/>
      <c r="C174" s="217" t="s">
        <v>291</v>
      </c>
      <c r="D174" s="217" t="s">
        <v>211</v>
      </c>
      <c r="E174" s="218" t="s">
        <v>292</v>
      </c>
      <c r="F174" s="219" t="s">
        <v>293</v>
      </c>
      <c r="G174" s="220" t="s">
        <v>161</v>
      </c>
      <c r="H174" s="221">
        <v>0.84999999999999998</v>
      </c>
      <c r="I174" s="222"/>
      <c r="J174" s="221">
        <f>ROUND(I174*H174,2)</f>
        <v>0</v>
      </c>
      <c r="K174" s="219" t="s">
        <v>214</v>
      </c>
      <c r="L174" s="48"/>
      <c r="M174" s="223" t="s">
        <v>18</v>
      </c>
      <c r="N174" s="224" t="s">
        <v>42</v>
      </c>
      <c r="O174" s="88"/>
      <c r="P174" s="225">
        <f>O174*H174</f>
        <v>0</v>
      </c>
      <c r="Q174" s="225">
        <v>0</v>
      </c>
      <c r="R174" s="225">
        <f>Q174*H174</f>
        <v>0</v>
      </c>
      <c r="S174" s="225">
        <v>2.2000000000000002</v>
      </c>
      <c r="T174" s="226">
        <f>S174*H174</f>
        <v>1.8700000000000001</v>
      </c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R174" s="227" t="s">
        <v>89</v>
      </c>
      <c r="AT174" s="227" t="s">
        <v>211</v>
      </c>
      <c r="AU174" s="227" t="s">
        <v>83</v>
      </c>
      <c r="AY174" s="21" t="s">
        <v>207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1" t="s">
        <v>76</v>
      </c>
      <c r="BK174" s="228">
        <f>ROUND(I174*H174,2)</f>
        <v>0</v>
      </c>
      <c r="BL174" s="21" t="s">
        <v>89</v>
      </c>
      <c r="BM174" s="227" t="s">
        <v>294</v>
      </c>
    </row>
    <row r="175" s="2" customFormat="1">
      <c r="A175" s="42"/>
      <c r="B175" s="43"/>
      <c r="C175" s="44"/>
      <c r="D175" s="229" t="s">
        <v>216</v>
      </c>
      <c r="E175" s="44"/>
      <c r="F175" s="230" t="s">
        <v>295</v>
      </c>
      <c r="G175" s="44"/>
      <c r="H175" s="44"/>
      <c r="I175" s="231"/>
      <c r="J175" s="44"/>
      <c r="K175" s="44"/>
      <c r="L175" s="48"/>
      <c r="M175" s="232"/>
      <c r="N175" s="233"/>
      <c r="O175" s="88"/>
      <c r="P175" s="88"/>
      <c r="Q175" s="88"/>
      <c r="R175" s="88"/>
      <c r="S175" s="88"/>
      <c r="T175" s="89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T175" s="21" t="s">
        <v>216</v>
      </c>
      <c r="AU175" s="21" t="s">
        <v>83</v>
      </c>
    </row>
    <row r="176" s="14" customFormat="1">
      <c r="A176" s="14"/>
      <c r="B176" s="245"/>
      <c r="C176" s="246"/>
      <c r="D176" s="236" t="s">
        <v>218</v>
      </c>
      <c r="E176" s="247" t="s">
        <v>18</v>
      </c>
      <c r="F176" s="248" t="s">
        <v>296</v>
      </c>
      <c r="G176" s="246"/>
      <c r="H176" s="249">
        <v>0.84999999999999998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218</v>
      </c>
      <c r="AU176" s="255" t="s">
        <v>83</v>
      </c>
      <c r="AV176" s="14" t="s">
        <v>80</v>
      </c>
      <c r="AW176" s="14" t="s">
        <v>33</v>
      </c>
      <c r="AX176" s="14" t="s">
        <v>76</v>
      </c>
      <c r="AY176" s="255" t="s">
        <v>207</v>
      </c>
    </row>
    <row r="177" s="2" customFormat="1" ht="16.5" customHeight="1">
      <c r="A177" s="42"/>
      <c r="B177" s="43"/>
      <c r="C177" s="217" t="s">
        <v>297</v>
      </c>
      <c r="D177" s="217" t="s">
        <v>211</v>
      </c>
      <c r="E177" s="218" t="s">
        <v>298</v>
      </c>
      <c r="F177" s="219" t="s">
        <v>299</v>
      </c>
      <c r="G177" s="220" t="s">
        <v>161</v>
      </c>
      <c r="H177" s="221">
        <v>8.8200000000000003</v>
      </c>
      <c r="I177" s="222"/>
      <c r="J177" s="221">
        <f>ROUND(I177*H177,2)</f>
        <v>0</v>
      </c>
      <c r="K177" s="219" t="s">
        <v>214</v>
      </c>
      <c r="L177" s="48"/>
      <c r="M177" s="223" t="s">
        <v>18</v>
      </c>
      <c r="N177" s="224" t="s">
        <v>42</v>
      </c>
      <c r="O177" s="88"/>
      <c r="P177" s="225">
        <f>O177*H177</f>
        <v>0</v>
      </c>
      <c r="Q177" s="225">
        <v>0</v>
      </c>
      <c r="R177" s="225">
        <f>Q177*H177</f>
        <v>0</v>
      </c>
      <c r="S177" s="225">
        <v>2.2000000000000002</v>
      </c>
      <c r="T177" s="226">
        <f>S177*H177</f>
        <v>19.404000000000003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89</v>
      </c>
      <c r="AT177" s="227" t="s">
        <v>211</v>
      </c>
      <c r="AU177" s="227" t="s">
        <v>83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89</v>
      </c>
      <c r="BM177" s="227" t="s">
        <v>300</v>
      </c>
    </row>
    <row r="178" s="2" customFormat="1">
      <c r="A178" s="42"/>
      <c r="B178" s="43"/>
      <c r="C178" s="44"/>
      <c r="D178" s="229" t="s">
        <v>216</v>
      </c>
      <c r="E178" s="44"/>
      <c r="F178" s="230" t="s">
        <v>301</v>
      </c>
      <c r="G178" s="44"/>
      <c r="H178" s="44"/>
      <c r="I178" s="231"/>
      <c r="J178" s="44"/>
      <c r="K178" s="44"/>
      <c r="L178" s="48"/>
      <c r="M178" s="232"/>
      <c r="N178" s="233"/>
      <c r="O178" s="88"/>
      <c r="P178" s="88"/>
      <c r="Q178" s="88"/>
      <c r="R178" s="88"/>
      <c r="S178" s="88"/>
      <c r="T178" s="89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T178" s="21" t="s">
        <v>216</v>
      </c>
      <c r="AU178" s="21" t="s">
        <v>83</v>
      </c>
    </row>
    <row r="179" s="14" customFormat="1">
      <c r="A179" s="14"/>
      <c r="B179" s="245"/>
      <c r="C179" s="246"/>
      <c r="D179" s="236" t="s">
        <v>218</v>
      </c>
      <c r="E179" s="247" t="s">
        <v>18</v>
      </c>
      <c r="F179" s="248" t="s">
        <v>302</v>
      </c>
      <c r="G179" s="246"/>
      <c r="H179" s="249">
        <v>8.8200000000000003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218</v>
      </c>
      <c r="AU179" s="255" t="s">
        <v>83</v>
      </c>
      <c r="AV179" s="14" t="s">
        <v>80</v>
      </c>
      <c r="AW179" s="14" t="s">
        <v>33</v>
      </c>
      <c r="AX179" s="14" t="s">
        <v>76</v>
      </c>
      <c r="AY179" s="255" t="s">
        <v>207</v>
      </c>
    </row>
    <row r="180" s="2" customFormat="1" ht="21.75" customHeight="1">
      <c r="A180" s="42"/>
      <c r="B180" s="43"/>
      <c r="C180" s="217" t="s">
        <v>8</v>
      </c>
      <c r="D180" s="217" t="s">
        <v>211</v>
      </c>
      <c r="E180" s="218" t="s">
        <v>303</v>
      </c>
      <c r="F180" s="219" t="s">
        <v>304</v>
      </c>
      <c r="G180" s="220" t="s">
        <v>161</v>
      </c>
      <c r="H180" s="221">
        <v>9.6699999999999999</v>
      </c>
      <c r="I180" s="222"/>
      <c r="J180" s="221">
        <f>ROUND(I180*H180,2)</f>
        <v>0</v>
      </c>
      <c r="K180" s="219" t="s">
        <v>214</v>
      </c>
      <c r="L180" s="48"/>
      <c r="M180" s="223" t="s">
        <v>18</v>
      </c>
      <c r="N180" s="224" t="s">
        <v>42</v>
      </c>
      <c r="O180" s="88"/>
      <c r="P180" s="225">
        <f>O180*H180</f>
        <v>0</v>
      </c>
      <c r="Q180" s="225">
        <v>0</v>
      </c>
      <c r="R180" s="225">
        <f>Q180*H180</f>
        <v>0</v>
      </c>
      <c r="S180" s="225">
        <v>0.029000000000000001</v>
      </c>
      <c r="T180" s="226">
        <f>S180*H180</f>
        <v>0.28043000000000001</v>
      </c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R180" s="227" t="s">
        <v>89</v>
      </c>
      <c r="AT180" s="227" t="s">
        <v>211</v>
      </c>
      <c r="AU180" s="227" t="s">
        <v>83</v>
      </c>
      <c r="AY180" s="21" t="s">
        <v>207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1" t="s">
        <v>76</v>
      </c>
      <c r="BK180" s="228">
        <f>ROUND(I180*H180,2)</f>
        <v>0</v>
      </c>
      <c r="BL180" s="21" t="s">
        <v>89</v>
      </c>
      <c r="BM180" s="227" t="s">
        <v>305</v>
      </c>
    </row>
    <row r="181" s="2" customFormat="1">
      <c r="A181" s="42"/>
      <c r="B181" s="43"/>
      <c r="C181" s="44"/>
      <c r="D181" s="229" t="s">
        <v>216</v>
      </c>
      <c r="E181" s="44"/>
      <c r="F181" s="230" t="s">
        <v>306</v>
      </c>
      <c r="G181" s="44"/>
      <c r="H181" s="44"/>
      <c r="I181" s="231"/>
      <c r="J181" s="44"/>
      <c r="K181" s="44"/>
      <c r="L181" s="48"/>
      <c r="M181" s="232"/>
      <c r="N181" s="233"/>
      <c r="O181" s="88"/>
      <c r="P181" s="88"/>
      <c r="Q181" s="88"/>
      <c r="R181" s="88"/>
      <c r="S181" s="88"/>
      <c r="T181" s="89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T181" s="21" t="s">
        <v>216</v>
      </c>
      <c r="AU181" s="21" t="s">
        <v>83</v>
      </c>
    </row>
    <row r="182" s="14" customFormat="1">
      <c r="A182" s="14"/>
      <c r="B182" s="245"/>
      <c r="C182" s="246"/>
      <c r="D182" s="236" t="s">
        <v>218</v>
      </c>
      <c r="E182" s="247" t="s">
        <v>18</v>
      </c>
      <c r="F182" s="248" t="s">
        <v>307</v>
      </c>
      <c r="G182" s="246"/>
      <c r="H182" s="249">
        <v>0.84999999999999998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218</v>
      </c>
      <c r="AU182" s="255" t="s">
        <v>83</v>
      </c>
      <c r="AV182" s="14" t="s">
        <v>80</v>
      </c>
      <c r="AW182" s="14" t="s">
        <v>33</v>
      </c>
      <c r="AX182" s="14" t="s">
        <v>71</v>
      </c>
      <c r="AY182" s="255" t="s">
        <v>207</v>
      </c>
    </row>
    <row r="183" s="14" customFormat="1">
      <c r="A183" s="14"/>
      <c r="B183" s="245"/>
      <c r="C183" s="246"/>
      <c r="D183" s="236" t="s">
        <v>218</v>
      </c>
      <c r="E183" s="247" t="s">
        <v>18</v>
      </c>
      <c r="F183" s="248" t="s">
        <v>308</v>
      </c>
      <c r="G183" s="246"/>
      <c r="H183" s="249">
        <v>8.8200000000000003</v>
      </c>
      <c r="I183" s="250"/>
      <c r="J183" s="246"/>
      <c r="K183" s="246"/>
      <c r="L183" s="251"/>
      <c r="M183" s="252"/>
      <c r="N183" s="253"/>
      <c r="O183" s="253"/>
      <c r="P183" s="253"/>
      <c r="Q183" s="253"/>
      <c r="R183" s="253"/>
      <c r="S183" s="253"/>
      <c r="T183" s="25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5" t="s">
        <v>218</v>
      </c>
      <c r="AU183" s="255" t="s">
        <v>83</v>
      </c>
      <c r="AV183" s="14" t="s">
        <v>80</v>
      </c>
      <c r="AW183" s="14" t="s">
        <v>33</v>
      </c>
      <c r="AX183" s="14" t="s">
        <v>71</v>
      </c>
      <c r="AY183" s="255" t="s">
        <v>207</v>
      </c>
    </row>
    <row r="184" s="16" customFormat="1">
      <c r="A184" s="16"/>
      <c r="B184" s="267"/>
      <c r="C184" s="268"/>
      <c r="D184" s="236" t="s">
        <v>218</v>
      </c>
      <c r="E184" s="269" t="s">
        <v>18</v>
      </c>
      <c r="F184" s="270" t="s">
        <v>244</v>
      </c>
      <c r="G184" s="268"/>
      <c r="H184" s="271">
        <v>9.6699999999999999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77" t="s">
        <v>218</v>
      </c>
      <c r="AU184" s="277" t="s">
        <v>83</v>
      </c>
      <c r="AV184" s="16" t="s">
        <v>89</v>
      </c>
      <c r="AW184" s="16" t="s">
        <v>33</v>
      </c>
      <c r="AX184" s="16" t="s">
        <v>76</v>
      </c>
      <c r="AY184" s="277" t="s">
        <v>207</v>
      </c>
    </row>
    <row r="185" s="2" customFormat="1" ht="24.15" customHeight="1">
      <c r="A185" s="42"/>
      <c r="B185" s="43"/>
      <c r="C185" s="217" t="s">
        <v>309</v>
      </c>
      <c r="D185" s="217" t="s">
        <v>211</v>
      </c>
      <c r="E185" s="218" t="s">
        <v>310</v>
      </c>
      <c r="F185" s="219" t="s">
        <v>311</v>
      </c>
      <c r="G185" s="220" t="s">
        <v>129</v>
      </c>
      <c r="H185" s="221">
        <v>242</v>
      </c>
      <c r="I185" s="222"/>
      <c r="J185" s="221">
        <f>ROUND(I185*H185,2)</f>
        <v>0</v>
      </c>
      <c r="K185" s="219" t="s">
        <v>214</v>
      </c>
      <c r="L185" s="48"/>
      <c r="M185" s="223" t="s">
        <v>18</v>
      </c>
      <c r="N185" s="224" t="s">
        <v>42</v>
      </c>
      <c r="O185" s="88"/>
      <c r="P185" s="225">
        <f>O185*H185</f>
        <v>0</v>
      </c>
      <c r="Q185" s="225">
        <v>0</v>
      </c>
      <c r="R185" s="225">
        <f>Q185*H185</f>
        <v>0</v>
      </c>
      <c r="S185" s="225">
        <v>0.057000000000000002</v>
      </c>
      <c r="T185" s="226">
        <f>S185*H185</f>
        <v>13.794000000000001</v>
      </c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R185" s="227" t="s">
        <v>89</v>
      </c>
      <c r="AT185" s="227" t="s">
        <v>211</v>
      </c>
      <c r="AU185" s="227" t="s">
        <v>83</v>
      </c>
      <c r="AY185" s="21" t="s">
        <v>207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1" t="s">
        <v>76</v>
      </c>
      <c r="BK185" s="228">
        <f>ROUND(I185*H185,2)</f>
        <v>0</v>
      </c>
      <c r="BL185" s="21" t="s">
        <v>89</v>
      </c>
      <c r="BM185" s="227" t="s">
        <v>312</v>
      </c>
    </row>
    <row r="186" s="2" customFormat="1">
      <c r="A186" s="42"/>
      <c r="B186" s="43"/>
      <c r="C186" s="44"/>
      <c r="D186" s="229" t="s">
        <v>216</v>
      </c>
      <c r="E186" s="44"/>
      <c r="F186" s="230" t="s">
        <v>313</v>
      </c>
      <c r="G186" s="44"/>
      <c r="H186" s="44"/>
      <c r="I186" s="231"/>
      <c r="J186" s="44"/>
      <c r="K186" s="44"/>
      <c r="L186" s="48"/>
      <c r="M186" s="232"/>
      <c r="N186" s="233"/>
      <c r="O186" s="88"/>
      <c r="P186" s="88"/>
      <c r="Q186" s="88"/>
      <c r="R186" s="88"/>
      <c r="S186" s="88"/>
      <c r="T186" s="89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T186" s="21" t="s">
        <v>216</v>
      </c>
      <c r="AU186" s="21" t="s">
        <v>83</v>
      </c>
    </row>
    <row r="187" s="14" customFormat="1">
      <c r="A187" s="14"/>
      <c r="B187" s="245"/>
      <c r="C187" s="246"/>
      <c r="D187" s="236" t="s">
        <v>218</v>
      </c>
      <c r="E187" s="247" t="s">
        <v>18</v>
      </c>
      <c r="F187" s="248" t="s">
        <v>135</v>
      </c>
      <c r="G187" s="246"/>
      <c r="H187" s="249">
        <v>242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218</v>
      </c>
      <c r="AU187" s="255" t="s">
        <v>83</v>
      </c>
      <c r="AV187" s="14" t="s">
        <v>80</v>
      </c>
      <c r="AW187" s="14" t="s">
        <v>33</v>
      </c>
      <c r="AX187" s="14" t="s">
        <v>76</v>
      </c>
      <c r="AY187" s="255" t="s">
        <v>207</v>
      </c>
    </row>
    <row r="188" s="2" customFormat="1" ht="16.5" customHeight="1">
      <c r="A188" s="42"/>
      <c r="B188" s="43"/>
      <c r="C188" s="217" t="s">
        <v>314</v>
      </c>
      <c r="D188" s="217" t="s">
        <v>211</v>
      </c>
      <c r="E188" s="218" t="s">
        <v>315</v>
      </c>
      <c r="F188" s="219" t="s">
        <v>316</v>
      </c>
      <c r="G188" s="220" t="s">
        <v>317</v>
      </c>
      <c r="H188" s="221">
        <v>139.46000000000001</v>
      </c>
      <c r="I188" s="222"/>
      <c r="J188" s="221">
        <f>ROUND(I188*H188,2)</f>
        <v>0</v>
      </c>
      <c r="K188" s="219" t="s">
        <v>214</v>
      </c>
      <c r="L188" s="48"/>
      <c r="M188" s="223" t="s">
        <v>18</v>
      </c>
      <c r="N188" s="224" t="s">
        <v>42</v>
      </c>
      <c r="O188" s="88"/>
      <c r="P188" s="225">
        <f>O188*H188</f>
        <v>0</v>
      </c>
      <c r="Q188" s="225">
        <v>0</v>
      </c>
      <c r="R188" s="225">
        <f>Q188*H188</f>
        <v>0</v>
      </c>
      <c r="S188" s="225">
        <v>0.0089999999999999993</v>
      </c>
      <c r="T188" s="226">
        <f>S188*H188</f>
        <v>1.2551399999999999</v>
      </c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R188" s="227" t="s">
        <v>89</v>
      </c>
      <c r="AT188" s="227" t="s">
        <v>211</v>
      </c>
      <c r="AU188" s="227" t="s">
        <v>83</v>
      </c>
      <c r="AY188" s="21" t="s">
        <v>207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1" t="s">
        <v>76</v>
      </c>
      <c r="BK188" s="228">
        <f>ROUND(I188*H188,2)</f>
        <v>0</v>
      </c>
      <c r="BL188" s="21" t="s">
        <v>89</v>
      </c>
      <c r="BM188" s="227" t="s">
        <v>318</v>
      </c>
    </row>
    <row r="189" s="2" customFormat="1">
      <c r="A189" s="42"/>
      <c r="B189" s="43"/>
      <c r="C189" s="44"/>
      <c r="D189" s="229" t="s">
        <v>216</v>
      </c>
      <c r="E189" s="44"/>
      <c r="F189" s="230" t="s">
        <v>319</v>
      </c>
      <c r="G189" s="44"/>
      <c r="H189" s="44"/>
      <c r="I189" s="231"/>
      <c r="J189" s="44"/>
      <c r="K189" s="44"/>
      <c r="L189" s="48"/>
      <c r="M189" s="232"/>
      <c r="N189" s="233"/>
      <c r="O189" s="88"/>
      <c r="P189" s="88"/>
      <c r="Q189" s="88"/>
      <c r="R189" s="88"/>
      <c r="S189" s="88"/>
      <c r="T189" s="89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T189" s="21" t="s">
        <v>216</v>
      </c>
      <c r="AU189" s="21" t="s">
        <v>83</v>
      </c>
    </row>
    <row r="190" s="14" customFormat="1">
      <c r="A190" s="14"/>
      <c r="B190" s="245"/>
      <c r="C190" s="246"/>
      <c r="D190" s="236" t="s">
        <v>218</v>
      </c>
      <c r="E190" s="247" t="s">
        <v>18</v>
      </c>
      <c r="F190" s="248" t="s">
        <v>152</v>
      </c>
      <c r="G190" s="246"/>
      <c r="H190" s="249">
        <v>139.46000000000001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218</v>
      </c>
      <c r="AU190" s="255" t="s">
        <v>83</v>
      </c>
      <c r="AV190" s="14" t="s">
        <v>80</v>
      </c>
      <c r="AW190" s="14" t="s">
        <v>33</v>
      </c>
      <c r="AX190" s="14" t="s">
        <v>76</v>
      </c>
      <c r="AY190" s="255" t="s">
        <v>207</v>
      </c>
    </row>
    <row r="191" s="2" customFormat="1" ht="21.75" customHeight="1">
      <c r="A191" s="42"/>
      <c r="B191" s="43"/>
      <c r="C191" s="217" t="s">
        <v>320</v>
      </c>
      <c r="D191" s="217" t="s">
        <v>211</v>
      </c>
      <c r="E191" s="218" t="s">
        <v>321</v>
      </c>
      <c r="F191" s="219" t="s">
        <v>322</v>
      </c>
      <c r="G191" s="220" t="s">
        <v>161</v>
      </c>
      <c r="H191" s="221">
        <v>8.0600000000000005</v>
      </c>
      <c r="I191" s="222"/>
      <c r="J191" s="221">
        <f>ROUND(I191*H191,2)</f>
        <v>0</v>
      </c>
      <c r="K191" s="219" t="s">
        <v>214</v>
      </c>
      <c r="L191" s="48"/>
      <c r="M191" s="223" t="s">
        <v>18</v>
      </c>
      <c r="N191" s="224" t="s">
        <v>42</v>
      </c>
      <c r="O191" s="88"/>
      <c r="P191" s="225">
        <f>O191*H191</f>
        <v>0</v>
      </c>
      <c r="Q191" s="225">
        <v>0</v>
      </c>
      <c r="R191" s="225">
        <f>Q191*H191</f>
        <v>0</v>
      </c>
      <c r="S191" s="225">
        <v>1.3999999999999999</v>
      </c>
      <c r="T191" s="226">
        <f>S191*H191</f>
        <v>11.284000000000001</v>
      </c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R191" s="227" t="s">
        <v>89</v>
      </c>
      <c r="AT191" s="227" t="s">
        <v>211</v>
      </c>
      <c r="AU191" s="227" t="s">
        <v>83</v>
      </c>
      <c r="AY191" s="21" t="s">
        <v>207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1" t="s">
        <v>76</v>
      </c>
      <c r="BK191" s="228">
        <f>ROUND(I191*H191,2)</f>
        <v>0</v>
      </c>
      <c r="BL191" s="21" t="s">
        <v>89</v>
      </c>
      <c r="BM191" s="227" t="s">
        <v>323</v>
      </c>
    </row>
    <row r="192" s="2" customFormat="1">
      <c r="A192" s="42"/>
      <c r="B192" s="43"/>
      <c r="C192" s="44"/>
      <c r="D192" s="229" t="s">
        <v>216</v>
      </c>
      <c r="E192" s="44"/>
      <c r="F192" s="230" t="s">
        <v>324</v>
      </c>
      <c r="G192" s="44"/>
      <c r="H192" s="44"/>
      <c r="I192" s="231"/>
      <c r="J192" s="44"/>
      <c r="K192" s="44"/>
      <c r="L192" s="48"/>
      <c r="M192" s="232"/>
      <c r="N192" s="233"/>
      <c r="O192" s="88"/>
      <c r="P192" s="88"/>
      <c r="Q192" s="88"/>
      <c r="R192" s="88"/>
      <c r="S192" s="88"/>
      <c r="T192" s="89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T192" s="21" t="s">
        <v>216</v>
      </c>
      <c r="AU192" s="21" t="s">
        <v>83</v>
      </c>
    </row>
    <row r="193" s="13" customFormat="1">
      <c r="A193" s="13"/>
      <c r="B193" s="234"/>
      <c r="C193" s="235"/>
      <c r="D193" s="236" t="s">
        <v>218</v>
      </c>
      <c r="E193" s="237" t="s">
        <v>18</v>
      </c>
      <c r="F193" s="238" t="s">
        <v>325</v>
      </c>
      <c r="G193" s="235"/>
      <c r="H193" s="237" t="s">
        <v>18</v>
      </c>
      <c r="I193" s="239"/>
      <c r="J193" s="235"/>
      <c r="K193" s="235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218</v>
      </c>
      <c r="AU193" s="244" t="s">
        <v>83</v>
      </c>
      <c r="AV193" s="13" t="s">
        <v>76</v>
      </c>
      <c r="AW193" s="13" t="s">
        <v>33</v>
      </c>
      <c r="AX193" s="13" t="s">
        <v>71</v>
      </c>
      <c r="AY193" s="244" t="s">
        <v>207</v>
      </c>
    </row>
    <row r="194" s="14" customFormat="1">
      <c r="A194" s="14"/>
      <c r="B194" s="245"/>
      <c r="C194" s="246"/>
      <c r="D194" s="236" t="s">
        <v>218</v>
      </c>
      <c r="E194" s="247" t="s">
        <v>18</v>
      </c>
      <c r="F194" s="248" t="s">
        <v>326</v>
      </c>
      <c r="G194" s="246"/>
      <c r="H194" s="249">
        <v>8.0600000000000005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218</v>
      </c>
      <c r="AU194" s="255" t="s">
        <v>83</v>
      </c>
      <c r="AV194" s="14" t="s">
        <v>80</v>
      </c>
      <c r="AW194" s="14" t="s">
        <v>33</v>
      </c>
      <c r="AX194" s="14" t="s">
        <v>76</v>
      </c>
      <c r="AY194" s="255" t="s">
        <v>207</v>
      </c>
    </row>
    <row r="195" s="2" customFormat="1" ht="24.15" customHeight="1">
      <c r="A195" s="42"/>
      <c r="B195" s="43"/>
      <c r="C195" s="217" t="s">
        <v>327</v>
      </c>
      <c r="D195" s="217" t="s">
        <v>211</v>
      </c>
      <c r="E195" s="218" t="s">
        <v>328</v>
      </c>
      <c r="F195" s="219" t="s">
        <v>329</v>
      </c>
      <c r="G195" s="220" t="s">
        <v>129</v>
      </c>
      <c r="H195" s="221">
        <v>10.130000000000001</v>
      </c>
      <c r="I195" s="222"/>
      <c r="J195" s="221">
        <f>ROUND(I195*H195,2)</f>
        <v>0</v>
      </c>
      <c r="K195" s="219" t="s">
        <v>214</v>
      </c>
      <c r="L195" s="48"/>
      <c r="M195" s="223" t="s">
        <v>18</v>
      </c>
      <c r="N195" s="224" t="s">
        <v>42</v>
      </c>
      <c r="O195" s="88"/>
      <c r="P195" s="225">
        <f>O195*H195</f>
        <v>0</v>
      </c>
      <c r="Q195" s="225">
        <v>0</v>
      </c>
      <c r="R195" s="225">
        <f>Q195*H195</f>
        <v>0</v>
      </c>
      <c r="S195" s="225">
        <v>0.055</v>
      </c>
      <c r="T195" s="226">
        <f>S195*H195</f>
        <v>0.55715000000000003</v>
      </c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R195" s="227" t="s">
        <v>89</v>
      </c>
      <c r="AT195" s="227" t="s">
        <v>211</v>
      </c>
      <c r="AU195" s="227" t="s">
        <v>83</v>
      </c>
      <c r="AY195" s="21" t="s">
        <v>207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1" t="s">
        <v>76</v>
      </c>
      <c r="BK195" s="228">
        <f>ROUND(I195*H195,2)</f>
        <v>0</v>
      </c>
      <c r="BL195" s="21" t="s">
        <v>89</v>
      </c>
      <c r="BM195" s="227" t="s">
        <v>330</v>
      </c>
    </row>
    <row r="196" s="2" customFormat="1">
      <c r="A196" s="42"/>
      <c r="B196" s="43"/>
      <c r="C196" s="44"/>
      <c r="D196" s="229" t="s">
        <v>216</v>
      </c>
      <c r="E196" s="44"/>
      <c r="F196" s="230" t="s">
        <v>331</v>
      </c>
      <c r="G196" s="44"/>
      <c r="H196" s="44"/>
      <c r="I196" s="231"/>
      <c r="J196" s="44"/>
      <c r="K196" s="44"/>
      <c r="L196" s="48"/>
      <c r="M196" s="232"/>
      <c r="N196" s="233"/>
      <c r="O196" s="88"/>
      <c r="P196" s="88"/>
      <c r="Q196" s="88"/>
      <c r="R196" s="88"/>
      <c r="S196" s="88"/>
      <c r="T196" s="89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T196" s="21" t="s">
        <v>216</v>
      </c>
      <c r="AU196" s="21" t="s">
        <v>83</v>
      </c>
    </row>
    <row r="197" s="13" customFormat="1">
      <c r="A197" s="13"/>
      <c r="B197" s="234"/>
      <c r="C197" s="235"/>
      <c r="D197" s="236" t="s">
        <v>218</v>
      </c>
      <c r="E197" s="237" t="s">
        <v>18</v>
      </c>
      <c r="F197" s="238" t="s">
        <v>332</v>
      </c>
      <c r="G197" s="235"/>
      <c r="H197" s="237" t="s">
        <v>18</v>
      </c>
      <c r="I197" s="239"/>
      <c r="J197" s="235"/>
      <c r="K197" s="235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218</v>
      </c>
      <c r="AU197" s="244" t="s">
        <v>83</v>
      </c>
      <c r="AV197" s="13" t="s">
        <v>76</v>
      </c>
      <c r="AW197" s="13" t="s">
        <v>33</v>
      </c>
      <c r="AX197" s="13" t="s">
        <v>71</v>
      </c>
      <c r="AY197" s="244" t="s">
        <v>207</v>
      </c>
    </row>
    <row r="198" s="14" customFormat="1">
      <c r="A198" s="14"/>
      <c r="B198" s="245"/>
      <c r="C198" s="246"/>
      <c r="D198" s="236" t="s">
        <v>218</v>
      </c>
      <c r="E198" s="247" t="s">
        <v>18</v>
      </c>
      <c r="F198" s="248" t="s">
        <v>333</v>
      </c>
      <c r="G198" s="246"/>
      <c r="H198" s="249">
        <v>1.1399999999999999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218</v>
      </c>
      <c r="AU198" s="255" t="s">
        <v>83</v>
      </c>
      <c r="AV198" s="14" t="s">
        <v>80</v>
      </c>
      <c r="AW198" s="14" t="s">
        <v>33</v>
      </c>
      <c r="AX198" s="14" t="s">
        <v>71</v>
      </c>
      <c r="AY198" s="255" t="s">
        <v>207</v>
      </c>
    </row>
    <row r="199" s="14" customFormat="1">
      <c r="A199" s="14"/>
      <c r="B199" s="245"/>
      <c r="C199" s="246"/>
      <c r="D199" s="236" t="s">
        <v>218</v>
      </c>
      <c r="E199" s="247" t="s">
        <v>18</v>
      </c>
      <c r="F199" s="248" t="s">
        <v>334</v>
      </c>
      <c r="G199" s="246"/>
      <c r="H199" s="249">
        <v>1.1100000000000001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218</v>
      </c>
      <c r="AU199" s="255" t="s">
        <v>83</v>
      </c>
      <c r="AV199" s="14" t="s">
        <v>80</v>
      </c>
      <c r="AW199" s="14" t="s">
        <v>33</v>
      </c>
      <c r="AX199" s="14" t="s">
        <v>71</v>
      </c>
      <c r="AY199" s="255" t="s">
        <v>207</v>
      </c>
    </row>
    <row r="200" s="13" customFormat="1">
      <c r="A200" s="13"/>
      <c r="B200" s="234"/>
      <c r="C200" s="235"/>
      <c r="D200" s="236" t="s">
        <v>218</v>
      </c>
      <c r="E200" s="237" t="s">
        <v>18</v>
      </c>
      <c r="F200" s="238" t="s">
        <v>335</v>
      </c>
      <c r="G200" s="235"/>
      <c r="H200" s="237" t="s">
        <v>18</v>
      </c>
      <c r="I200" s="239"/>
      <c r="J200" s="235"/>
      <c r="K200" s="235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218</v>
      </c>
      <c r="AU200" s="244" t="s">
        <v>83</v>
      </c>
      <c r="AV200" s="13" t="s">
        <v>76</v>
      </c>
      <c r="AW200" s="13" t="s">
        <v>33</v>
      </c>
      <c r="AX200" s="13" t="s">
        <v>71</v>
      </c>
      <c r="AY200" s="244" t="s">
        <v>207</v>
      </c>
    </row>
    <row r="201" s="14" customFormat="1">
      <c r="A201" s="14"/>
      <c r="B201" s="245"/>
      <c r="C201" s="246"/>
      <c r="D201" s="236" t="s">
        <v>218</v>
      </c>
      <c r="E201" s="247" t="s">
        <v>18</v>
      </c>
      <c r="F201" s="248" t="s">
        <v>336</v>
      </c>
      <c r="G201" s="246"/>
      <c r="H201" s="249">
        <v>5.7999999999999998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218</v>
      </c>
      <c r="AU201" s="255" t="s">
        <v>83</v>
      </c>
      <c r="AV201" s="14" t="s">
        <v>80</v>
      </c>
      <c r="AW201" s="14" t="s">
        <v>33</v>
      </c>
      <c r="AX201" s="14" t="s">
        <v>71</v>
      </c>
      <c r="AY201" s="255" t="s">
        <v>207</v>
      </c>
    </row>
    <row r="202" s="13" customFormat="1">
      <c r="A202" s="13"/>
      <c r="B202" s="234"/>
      <c r="C202" s="235"/>
      <c r="D202" s="236" t="s">
        <v>218</v>
      </c>
      <c r="E202" s="237" t="s">
        <v>18</v>
      </c>
      <c r="F202" s="238" t="s">
        <v>225</v>
      </c>
      <c r="G202" s="235"/>
      <c r="H202" s="237" t="s">
        <v>18</v>
      </c>
      <c r="I202" s="239"/>
      <c r="J202" s="235"/>
      <c r="K202" s="235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218</v>
      </c>
      <c r="AU202" s="244" t="s">
        <v>83</v>
      </c>
      <c r="AV202" s="13" t="s">
        <v>76</v>
      </c>
      <c r="AW202" s="13" t="s">
        <v>33</v>
      </c>
      <c r="AX202" s="13" t="s">
        <v>71</v>
      </c>
      <c r="AY202" s="244" t="s">
        <v>207</v>
      </c>
    </row>
    <row r="203" s="14" customFormat="1">
      <c r="A203" s="14"/>
      <c r="B203" s="245"/>
      <c r="C203" s="246"/>
      <c r="D203" s="236" t="s">
        <v>218</v>
      </c>
      <c r="E203" s="247" t="s">
        <v>18</v>
      </c>
      <c r="F203" s="248" t="s">
        <v>337</v>
      </c>
      <c r="G203" s="246"/>
      <c r="H203" s="249">
        <v>1.4299999999999999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218</v>
      </c>
      <c r="AU203" s="255" t="s">
        <v>83</v>
      </c>
      <c r="AV203" s="14" t="s">
        <v>80</v>
      </c>
      <c r="AW203" s="14" t="s">
        <v>33</v>
      </c>
      <c r="AX203" s="14" t="s">
        <v>71</v>
      </c>
      <c r="AY203" s="255" t="s">
        <v>207</v>
      </c>
    </row>
    <row r="204" s="13" customFormat="1">
      <c r="A204" s="13"/>
      <c r="B204" s="234"/>
      <c r="C204" s="235"/>
      <c r="D204" s="236" t="s">
        <v>218</v>
      </c>
      <c r="E204" s="237" t="s">
        <v>18</v>
      </c>
      <c r="F204" s="238" t="s">
        <v>338</v>
      </c>
      <c r="G204" s="235"/>
      <c r="H204" s="237" t="s">
        <v>18</v>
      </c>
      <c r="I204" s="239"/>
      <c r="J204" s="235"/>
      <c r="K204" s="235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218</v>
      </c>
      <c r="AU204" s="244" t="s">
        <v>83</v>
      </c>
      <c r="AV204" s="13" t="s">
        <v>76</v>
      </c>
      <c r="AW204" s="13" t="s">
        <v>33</v>
      </c>
      <c r="AX204" s="13" t="s">
        <v>71</v>
      </c>
      <c r="AY204" s="244" t="s">
        <v>207</v>
      </c>
    </row>
    <row r="205" s="14" customFormat="1">
      <c r="A205" s="14"/>
      <c r="B205" s="245"/>
      <c r="C205" s="246"/>
      <c r="D205" s="236" t="s">
        <v>218</v>
      </c>
      <c r="E205" s="247" t="s">
        <v>18</v>
      </c>
      <c r="F205" s="248" t="s">
        <v>339</v>
      </c>
      <c r="G205" s="246"/>
      <c r="H205" s="249">
        <v>0.65000000000000002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218</v>
      </c>
      <c r="AU205" s="255" t="s">
        <v>83</v>
      </c>
      <c r="AV205" s="14" t="s">
        <v>80</v>
      </c>
      <c r="AW205" s="14" t="s">
        <v>33</v>
      </c>
      <c r="AX205" s="14" t="s">
        <v>71</v>
      </c>
      <c r="AY205" s="255" t="s">
        <v>207</v>
      </c>
    </row>
    <row r="206" s="16" customFormat="1">
      <c r="A206" s="16"/>
      <c r="B206" s="267"/>
      <c r="C206" s="268"/>
      <c r="D206" s="236" t="s">
        <v>218</v>
      </c>
      <c r="E206" s="269" t="s">
        <v>18</v>
      </c>
      <c r="F206" s="270" t="s">
        <v>244</v>
      </c>
      <c r="G206" s="268"/>
      <c r="H206" s="271">
        <v>10.130000000000001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T206" s="277" t="s">
        <v>218</v>
      </c>
      <c r="AU206" s="277" t="s">
        <v>83</v>
      </c>
      <c r="AV206" s="16" t="s">
        <v>89</v>
      </c>
      <c r="AW206" s="16" t="s">
        <v>33</v>
      </c>
      <c r="AX206" s="16" t="s">
        <v>76</v>
      </c>
      <c r="AY206" s="277" t="s">
        <v>207</v>
      </c>
    </row>
    <row r="207" s="2" customFormat="1" ht="24.15" customHeight="1">
      <c r="A207" s="42"/>
      <c r="B207" s="43"/>
      <c r="C207" s="217" t="s">
        <v>340</v>
      </c>
      <c r="D207" s="217" t="s">
        <v>211</v>
      </c>
      <c r="E207" s="218" t="s">
        <v>341</v>
      </c>
      <c r="F207" s="219" t="s">
        <v>342</v>
      </c>
      <c r="G207" s="220" t="s">
        <v>129</v>
      </c>
      <c r="H207" s="221">
        <v>1.0600000000000001</v>
      </c>
      <c r="I207" s="222"/>
      <c r="J207" s="221">
        <f>ROUND(I207*H207,2)</f>
        <v>0</v>
      </c>
      <c r="K207" s="219" t="s">
        <v>214</v>
      </c>
      <c r="L207" s="48"/>
      <c r="M207" s="223" t="s">
        <v>18</v>
      </c>
      <c r="N207" s="224" t="s">
        <v>42</v>
      </c>
      <c r="O207" s="88"/>
      <c r="P207" s="225">
        <f>O207*H207</f>
        <v>0</v>
      </c>
      <c r="Q207" s="225">
        <v>0</v>
      </c>
      <c r="R207" s="225">
        <f>Q207*H207</f>
        <v>0</v>
      </c>
      <c r="S207" s="225">
        <v>0.041000000000000002</v>
      </c>
      <c r="T207" s="226">
        <f>S207*H207</f>
        <v>0.043460000000000006</v>
      </c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R207" s="227" t="s">
        <v>89</v>
      </c>
      <c r="AT207" s="227" t="s">
        <v>211</v>
      </c>
      <c r="AU207" s="227" t="s">
        <v>83</v>
      </c>
      <c r="AY207" s="21" t="s">
        <v>207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1" t="s">
        <v>76</v>
      </c>
      <c r="BK207" s="228">
        <f>ROUND(I207*H207,2)</f>
        <v>0</v>
      </c>
      <c r="BL207" s="21" t="s">
        <v>89</v>
      </c>
      <c r="BM207" s="227" t="s">
        <v>343</v>
      </c>
    </row>
    <row r="208" s="2" customFormat="1">
      <c r="A208" s="42"/>
      <c r="B208" s="43"/>
      <c r="C208" s="44"/>
      <c r="D208" s="229" t="s">
        <v>216</v>
      </c>
      <c r="E208" s="44"/>
      <c r="F208" s="230" t="s">
        <v>344</v>
      </c>
      <c r="G208" s="44"/>
      <c r="H208" s="44"/>
      <c r="I208" s="231"/>
      <c r="J208" s="44"/>
      <c r="K208" s="44"/>
      <c r="L208" s="48"/>
      <c r="M208" s="232"/>
      <c r="N208" s="233"/>
      <c r="O208" s="88"/>
      <c r="P208" s="88"/>
      <c r="Q208" s="88"/>
      <c r="R208" s="88"/>
      <c r="S208" s="88"/>
      <c r="T208" s="89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T208" s="21" t="s">
        <v>216</v>
      </c>
      <c r="AU208" s="21" t="s">
        <v>83</v>
      </c>
    </row>
    <row r="209" s="13" customFormat="1">
      <c r="A209" s="13"/>
      <c r="B209" s="234"/>
      <c r="C209" s="235"/>
      <c r="D209" s="236" t="s">
        <v>218</v>
      </c>
      <c r="E209" s="237" t="s">
        <v>18</v>
      </c>
      <c r="F209" s="238" t="s">
        <v>345</v>
      </c>
      <c r="G209" s="235"/>
      <c r="H209" s="237" t="s">
        <v>18</v>
      </c>
      <c r="I209" s="239"/>
      <c r="J209" s="235"/>
      <c r="K209" s="235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218</v>
      </c>
      <c r="AU209" s="244" t="s">
        <v>83</v>
      </c>
      <c r="AV209" s="13" t="s">
        <v>76</v>
      </c>
      <c r="AW209" s="13" t="s">
        <v>33</v>
      </c>
      <c r="AX209" s="13" t="s">
        <v>71</v>
      </c>
      <c r="AY209" s="244" t="s">
        <v>207</v>
      </c>
    </row>
    <row r="210" s="14" customFormat="1">
      <c r="A210" s="14"/>
      <c r="B210" s="245"/>
      <c r="C210" s="246"/>
      <c r="D210" s="236" t="s">
        <v>218</v>
      </c>
      <c r="E210" s="247" t="s">
        <v>18</v>
      </c>
      <c r="F210" s="248" t="s">
        <v>346</v>
      </c>
      <c r="G210" s="246"/>
      <c r="H210" s="249">
        <v>1.0600000000000001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218</v>
      </c>
      <c r="AU210" s="255" t="s">
        <v>83</v>
      </c>
      <c r="AV210" s="14" t="s">
        <v>80</v>
      </c>
      <c r="AW210" s="14" t="s">
        <v>33</v>
      </c>
      <c r="AX210" s="14" t="s">
        <v>76</v>
      </c>
      <c r="AY210" s="255" t="s">
        <v>207</v>
      </c>
    </row>
    <row r="211" s="2" customFormat="1" ht="24.15" customHeight="1">
      <c r="A211" s="42"/>
      <c r="B211" s="43"/>
      <c r="C211" s="217" t="s">
        <v>347</v>
      </c>
      <c r="D211" s="217" t="s">
        <v>211</v>
      </c>
      <c r="E211" s="218" t="s">
        <v>348</v>
      </c>
      <c r="F211" s="219" t="s">
        <v>349</v>
      </c>
      <c r="G211" s="220" t="s">
        <v>129</v>
      </c>
      <c r="H211" s="221">
        <v>39.990000000000002</v>
      </c>
      <c r="I211" s="222"/>
      <c r="J211" s="221">
        <f>ROUND(I211*H211,2)</f>
        <v>0</v>
      </c>
      <c r="K211" s="219" t="s">
        <v>214</v>
      </c>
      <c r="L211" s="48"/>
      <c r="M211" s="223" t="s">
        <v>18</v>
      </c>
      <c r="N211" s="224" t="s">
        <v>42</v>
      </c>
      <c r="O211" s="88"/>
      <c r="P211" s="225">
        <f>O211*H211</f>
        <v>0</v>
      </c>
      <c r="Q211" s="225">
        <v>0</v>
      </c>
      <c r="R211" s="225">
        <f>Q211*H211</f>
        <v>0</v>
      </c>
      <c r="S211" s="225">
        <v>0.075999999999999998</v>
      </c>
      <c r="T211" s="226">
        <f>S211*H211</f>
        <v>3.0392399999999999</v>
      </c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R211" s="227" t="s">
        <v>89</v>
      </c>
      <c r="AT211" s="227" t="s">
        <v>211</v>
      </c>
      <c r="AU211" s="227" t="s">
        <v>83</v>
      </c>
      <c r="AY211" s="21" t="s">
        <v>207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1" t="s">
        <v>76</v>
      </c>
      <c r="BK211" s="228">
        <f>ROUND(I211*H211,2)</f>
        <v>0</v>
      </c>
      <c r="BL211" s="21" t="s">
        <v>89</v>
      </c>
      <c r="BM211" s="227" t="s">
        <v>350</v>
      </c>
    </row>
    <row r="212" s="2" customFormat="1">
      <c r="A212" s="42"/>
      <c r="B212" s="43"/>
      <c r="C212" s="44"/>
      <c r="D212" s="229" t="s">
        <v>216</v>
      </c>
      <c r="E212" s="44"/>
      <c r="F212" s="230" t="s">
        <v>351</v>
      </c>
      <c r="G212" s="44"/>
      <c r="H212" s="44"/>
      <c r="I212" s="231"/>
      <c r="J212" s="44"/>
      <c r="K212" s="44"/>
      <c r="L212" s="48"/>
      <c r="M212" s="232"/>
      <c r="N212" s="233"/>
      <c r="O212" s="88"/>
      <c r="P212" s="88"/>
      <c r="Q212" s="88"/>
      <c r="R212" s="88"/>
      <c r="S212" s="88"/>
      <c r="T212" s="89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T212" s="21" t="s">
        <v>216</v>
      </c>
      <c r="AU212" s="21" t="s">
        <v>83</v>
      </c>
    </row>
    <row r="213" s="13" customFormat="1">
      <c r="A213" s="13"/>
      <c r="B213" s="234"/>
      <c r="C213" s="235"/>
      <c r="D213" s="236" t="s">
        <v>218</v>
      </c>
      <c r="E213" s="237" t="s">
        <v>18</v>
      </c>
      <c r="F213" s="238" t="s">
        <v>352</v>
      </c>
      <c r="G213" s="235"/>
      <c r="H213" s="237" t="s">
        <v>18</v>
      </c>
      <c r="I213" s="239"/>
      <c r="J213" s="235"/>
      <c r="K213" s="235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218</v>
      </c>
      <c r="AU213" s="244" t="s">
        <v>83</v>
      </c>
      <c r="AV213" s="13" t="s">
        <v>76</v>
      </c>
      <c r="AW213" s="13" t="s">
        <v>33</v>
      </c>
      <c r="AX213" s="13" t="s">
        <v>71</v>
      </c>
      <c r="AY213" s="244" t="s">
        <v>207</v>
      </c>
    </row>
    <row r="214" s="14" customFormat="1">
      <c r="A214" s="14"/>
      <c r="B214" s="245"/>
      <c r="C214" s="246"/>
      <c r="D214" s="236" t="s">
        <v>218</v>
      </c>
      <c r="E214" s="247" t="s">
        <v>18</v>
      </c>
      <c r="F214" s="248" t="s">
        <v>353</v>
      </c>
      <c r="G214" s="246"/>
      <c r="H214" s="249">
        <v>10.640000000000001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218</v>
      </c>
      <c r="AU214" s="255" t="s">
        <v>83</v>
      </c>
      <c r="AV214" s="14" t="s">
        <v>80</v>
      </c>
      <c r="AW214" s="14" t="s">
        <v>33</v>
      </c>
      <c r="AX214" s="14" t="s">
        <v>71</v>
      </c>
      <c r="AY214" s="255" t="s">
        <v>207</v>
      </c>
    </row>
    <row r="215" s="13" customFormat="1">
      <c r="A215" s="13"/>
      <c r="B215" s="234"/>
      <c r="C215" s="235"/>
      <c r="D215" s="236" t="s">
        <v>218</v>
      </c>
      <c r="E215" s="237" t="s">
        <v>18</v>
      </c>
      <c r="F215" s="238" t="s">
        <v>354</v>
      </c>
      <c r="G215" s="235"/>
      <c r="H215" s="237" t="s">
        <v>18</v>
      </c>
      <c r="I215" s="239"/>
      <c r="J215" s="235"/>
      <c r="K215" s="235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218</v>
      </c>
      <c r="AU215" s="244" t="s">
        <v>83</v>
      </c>
      <c r="AV215" s="13" t="s">
        <v>76</v>
      </c>
      <c r="AW215" s="13" t="s">
        <v>33</v>
      </c>
      <c r="AX215" s="13" t="s">
        <v>71</v>
      </c>
      <c r="AY215" s="244" t="s">
        <v>207</v>
      </c>
    </row>
    <row r="216" s="14" customFormat="1">
      <c r="A216" s="14"/>
      <c r="B216" s="245"/>
      <c r="C216" s="246"/>
      <c r="D216" s="236" t="s">
        <v>218</v>
      </c>
      <c r="E216" s="247" t="s">
        <v>18</v>
      </c>
      <c r="F216" s="248" t="s">
        <v>355</v>
      </c>
      <c r="G216" s="246"/>
      <c r="H216" s="249">
        <v>2.7599999999999998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218</v>
      </c>
      <c r="AU216" s="255" t="s">
        <v>83</v>
      </c>
      <c r="AV216" s="14" t="s">
        <v>80</v>
      </c>
      <c r="AW216" s="14" t="s">
        <v>33</v>
      </c>
      <c r="AX216" s="14" t="s">
        <v>71</v>
      </c>
      <c r="AY216" s="255" t="s">
        <v>207</v>
      </c>
    </row>
    <row r="217" s="13" customFormat="1">
      <c r="A217" s="13"/>
      <c r="B217" s="234"/>
      <c r="C217" s="235"/>
      <c r="D217" s="236" t="s">
        <v>218</v>
      </c>
      <c r="E217" s="237" t="s">
        <v>18</v>
      </c>
      <c r="F217" s="238" t="s">
        <v>356</v>
      </c>
      <c r="G217" s="235"/>
      <c r="H217" s="237" t="s">
        <v>18</v>
      </c>
      <c r="I217" s="239"/>
      <c r="J217" s="235"/>
      <c r="K217" s="235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218</v>
      </c>
      <c r="AU217" s="244" t="s">
        <v>83</v>
      </c>
      <c r="AV217" s="13" t="s">
        <v>76</v>
      </c>
      <c r="AW217" s="13" t="s">
        <v>33</v>
      </c>
      <c r="AX217" s="13" t="s">
        <v>71</v>
      </c>
      <c r="AY217" s="244" t="s">
        <v>207</v>
      </c>
    </row>
    <row r="218" s="14" customFormat="1">
      <c r="A218" s="14"/>
      <c r="B218" s="245"/>
      <c r="C218" s="246"/>
      <c r="D218" s="236" t="s">
        <v>218</v>
      </c>
      <c r="E218" s="247" t="s">
        <v>18</v>
      </c>
      <c r="F218" s="248" t="s">
        <v>357</v>
      </c>
      <c r="G218" s="246"/>
      <c r="H218" s="249">
        <v>14.18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218</v>
      </c>
      <c r="AU218" s="255" t="s">
        <v>83</v>
      </c>
      <c r="AV218" s="14" t="s">
        <v>80</v>
      </c>
      <c r="AW218" s="14" t="s">
        <v>33</v>
      </c>
      <c r="AX218" s="14" t="s">
        <v>71</v>
      </c>
      <c r="AY218" s="255" t="s">
        <v>207</v>
      </c>
    </row>
    <row r="219" s="13" customFormat="1">
      <c r="A219" s="13"/>
      <c r="B219" s="234"/>
      <c r="C219" s="235"/>
      <c r="D219" s="236" t="s">
        <v>218</v>
      </c>
      <c r="E219" s="237" t="s">
        <v>18</v>
      </c>
      <c r="F219" s="238" t="s">
        <v>358</v>
      </c>
      <c r="G219" s="235"/>
      <c r="H219" s="237" t="s">
        <v>18</v>
      </c>
      <c r="I219" s="239"/>
      <c r="J219" s="235"/>
      <c r="K219" s="235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218</v>
      </c>
      <c r="AU219" s="244" t="s">
        <v>83</v>
      </c>
      <c r="AV219" s="13" t="s">
        <v>76</v>
      </c>
      <c r="AW219" s="13" t="s">
        <v>33</v>
      </c>
      <c r="AX219" s="13" t="s">
        <v>71</v>
      </c>
      <c r="AY219" s="244" t="s">
        <v>207</v>
      </c>
    </row>
    <row r="220" s="14" customFormat="1">
      <c r="A220" s="14"/>
      <c r="B220" s="245"/>
      <c r="C220" s="246"/>
      <c r="D220" s="236" t="s">
        <v>218</v>
      </c>
      <c r="E220" s="247" t="s">
        <v>18</v>
      </c>
      <c r="F220" s="248" t="s">
        <v>359</v>
      </c>
      <c r="G220" s="246"/>
      <c r="H220" s="249">
        <v>12.41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218</v>
      </c>
      <c r="AU220" s="255" t="s">
        <v>83</v>
      </c>
      <c r="AV220" s="14" t="s">
        <v>80</v>
      </c>
      <c r="AW220" s="14" t="s">
        <v>33</v>
      </c>
      <c r="AX220" s="14" t="s">
        <v>71</v>
      </c>
      <c r="AY220" s="255" t="s">
        <v>207</v>
      </c>
    </row>
    <row r="221" s="16" customFormat="1">
      <c r="A221" s="16"/>
      <c r="B221" s="267"/>
      <c r="C221" s="268"/>
      <c r="D221" s="236" t="s">
        <v>218</v>
      </c>
      <c r="E221" s="269" t="s">
        <v>18</v>
      </c>
      <c r="F221" s="270" t="s">
        <v>244</v>
      </c>
      <c r="G221" s="268"/>
      <c r="H221" s="271">
        <v>39.990000000000002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T221" s="277" t="s">
        <v>218</v>
      </c>
      <c r="AU221" s="277" t="s">
        <v>83</v>
      </c>
      <c r="AV221" s="16" t="s">
        <v>89</v>
      </c>
      <c r="AW221" s="16" t="s">
        <v>33</v>
      </c>
      <c r="AX221" s="16" t="s">
        <v>76</v>
      </c>
      <c r="AY221" s="277" t="s">
        <v>207</v>
      </c>
    </row>
    <row r="222" s="2" customFormat="1" ht="24.15" customHeight="1">
      <c r="A222" s="42"/>
      <c r="B222" s="43"/>
      <c r="C222" s="217" t="s">
        <v>360</v>
      </c>
      <c r="D222" s="217" t="s">
        <v>211</v>
      </c>
      <c r="E222" s="218" t="s">
        <v>361</v>
      </c>
      <c r="F222" s="219" t="s">
        <v>362</v>
      </c>
      <c r="G222" s="220" t="s">
        <v>129</v>
      </c>
      <c r="H222" s="221">
        <v>10.4</v>
      </c>
      <c r="I222" s="222"/>
      <c r="J222" s="221">
        <f>ROUND(I222*H222,2)</f>
        <v>0</v>
      </c>
      <c r="K222" s="219" t="s">
        <v>214</v>
      </c>
      <c r="L222" s="48"/>
      <c r="M222" s="223" t="s">
        <v>18</v>
      </c>
      <c r="N222" s="224" t="s">
        <v>42</v>
      </c>
      <c r="O222" s="88"/>
      <c r="P222" s="225">
        <f>O222*H222</f>
        <v>0</v>
      </c>
      <c r="Q222" s="225">
        <v>0</v>
      </c>
      <c r="R222" s="225">
        <f>Q222*H222</f>
        <v>0</v>
      </c>
      <c r="S222" s="225">
        <v>0.063</v>
      </c>
      <c r="T222" s="226">
        <f>S222*H222</f>
        <v>0.6552</v>
      </c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R222" s="227" t="s">
        <v>89</v>
      </c>
      <c r="AT222" s="227" t="s">
        <v>211</v>
      </c>
      <c r="AU222" s="227" t="s">
        <v>83</v>
      </c>
      <c r="AY222" s="21" t="s">
        <v>207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1" t="s">
        <v>76</v>
      </c>
      <c r="BK222" s="228">
        <f>ROUND(I222*H222,2)</f>
        <v>0</v>
      </c>
      <c r="BL222" s="21" t="s">
        <v>89</v>
      </c>
      <c r="BM222" s="227" t="s">
        <v>363</v>
      </c>
    </row>
    <row r="223" s="2" customFormat="1">
      <c r="A223" s="42"/>
      <c r="B223" s="43"/>
      <c r="C223" s="44"/>
      <c r="D223" s="229" t="s">
        <v>216</v>
      </c>
      <c r="E223" s="44"/>
      <c r="F223" s="230" t="s">
        <v>364</v>
      </c>
      <c r="G223" s="44"/>
      <c r="H223" s="44"/>
      <c r="I223" s="231"/>
      <c r="J223" s="44"/>
      <c r="K223" s="44"/>
      <c r="L223" s="48"/>
      <c r="M223" s="232"/>
      <c r="N223" s="233"/>
      <c r="O223" s="88"/>
      <c r="P223" s="88"/>
      <c r="Q223" s="88"/>
      <c r="R223" s="88"/>
      <c r="S223" s="88"/>
      <c r="T223" s="89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T223" s="21" t="s">
        <v>216</v>
      </c>
      <c r="AU223" s="21" t="s">
        <v>83</v>
      </c>
    </row>
    <row r="224" s="13" customFormat="1">
      <c r="A224" s="13"/>
      <c r="B224" s="234"/>
      <c r="C224" s="235"/>
      <c r="D224" s="236" t="s">
        <v>218</v>
      </c>
      <c r="E224" s="237" t="s">
        <v>18</v>
      </c>
      <c r="F224" s="238" t="s">
        <v>365</v>
      </c>
      <c r="G224" s="235"/>
      <c r="H224" s="237" t="s">
        <v>18</v>
      </c>
      <c r="I224" s="239"/>
      <c r="J224" s="235"/>
      <c r="K224" s="235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218</v>
      </c>
      <c r="AU224" s="244" t="s">
        <v>83</v>
      </c>
      <c r="AV224" s="13" t="s">
        <v>76</v>
      </c>
      <c r="AW224" s="13" t="s">
        <v>33</v>
      </c>
      <c r="AX224" s="13" t="s">
        <v>71</v>
      </c>
      <c r="AY224" s="244" t="s">
        <v>207</v>
      </c>
    </row>
    <row r="225" s="14" customFormat="1">
      <c r="A225" s="14"/>
      <c r="B225" s="245"/>
      <c r="C225" s="246"/>
      <c r="D225" s="236" t="s">
        <v>218</v>
      </c>
      <c r="E225" s="247" t="s">
        <v>18</v>
      </c>
      <c r="F225" s="248" t="s">
        <v>366</v>
      </c>
      <c r="G225" s="246"/>
      <c r="H225" s="249">
        <v>3.2999999999999998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218</v>
      </c>
      <c r="AU225" s="255" t="s">
        <v>83</v>
      </c>
      <c r="AV225" s="14" t="s">
        <v>80</v>
      </c>
      <c r="AW225" s="14" t="s">
        <v>33</v>
      </c>
      <c r="AX225" s="14" t="s">
        <v>71</v>
      </c>
      <c r="AY225" s="255" t="s">
        <v>207</v>
      </c>
    </row>
    <row r="226" s="13" customFormat="1">
      <c r="A226" s="13"/>
      <c r="B226" s="234"/>
      <c r="C226" s="235"/>
      <c r="D226" s="236" t="s">
        <v>218</v>
      </c>
      <c r="E226" s="237" t="s">
        <v>18</v>
      </c>
      <c r="F226" s="238" t="s">
        <v>367</v>
      </c>
      <c r="G226" s="235"/>
      <c r="H226" s="237" t="s">
        <v>18</v>
      </c>
      <c r="I226" s="239"/>
      <c r="J226" s="235"/>
      <c r="K226" s="235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218</v>
      </c>
      <c r="AU226" s="244" t="s">
        <v>83</v>
      </c>
      <c r="AV226" s="13" t="s">
        <v>76</v>
      </c>
      <c r="AW226" s="13" t="s">
        <v>33</v>
      </c>
      <c r="AX226" s="13" t="s">
        <v>71</v>
      </c>
      <c r="AY226" s="244" t="s">
        <v>207</v>
      </c>
    </row>
    <row r="227" s="14" customFormat="1">
      <c r="A227" s="14"/>
      <c r="B227" s="245"/>
      <c r="C227" s="246"/>
      <c r="D227" s="236" t="s">
        <v>218</v>
      </c>
      <c r="E227" s="247" t="s">
        <v>18</v>
      </c>
      <c r="F227" s="248" t="s">
        <v>368</v>
      </c>
      <c r="G227" s="246"/>
      <c r="H227" s="249">
        <v>4.9299999999999997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218</v>
      </c>
      <c r="AU227" s="255" t="s">
        <v>83</v>
      </c>
      <c r="AV227" s="14" t="s">
        <v>80</v>
      </c>
      <c r="AW227" s="14" t="s">
        <v>33</v>
      </c>
      <c r="AX227" s="14" t="s">
        <v>71</v>
      </c>
      <c r="AY227" s="255" t="s">
        <v>207</v>
      </c>
    </row>
    <row r="228" s="14" customFormat="1">
      <c r="A228" s="14"/>
      <c r="B228" s="245"/>
      <c r="C228" s="246"/>
      <c r="D228" s="236" t="s">
        <v>218</v>
      </c>
      <c r="E228" s="247" t="s">
        <v>18</v>
      </c>
      <c r="F228" s="248" t="s">
        <v>369</v>
      </c>
      <c r="G228" s="246"/>
      <c r="H228" s="249">
        <v>2.1699999999999999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218</v>
      </c>
      <c r="AU228" s="255" t="s">
        <v>83</v>
      </c>
      <c r="AV228" s="14" t="s">
        <v>80</v>
      </c>
      <c r="AW228" s="14" t="s">
        <v>33</v>
      </c>
      <c r="AX228" s="14" t="s">
        <v>71</v>
      </c>
      <c r="AY228" s="255" t="s">
        <v>207</v>
      </c>
    </row>
    <row r="229" s="16" customFormat="1">
      <c r="A229" s="16"/>
      <c r="B229" s="267"/>
      <c r="C229" s="268"/>
      <c r="D229" s="236" t="s">
        <v>218</v>
      </c>
      <c r="E229" s="269" t="s">
        <v>18</v>
      </c>
      <c r="F229" s="270" t="s">
        <v>244</v>
      </c>
      <c r="G229" s="268"/>
      <c r="H229" s="271">
        <v>10.4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T229" s="277" t="s">
        <v>218</v>
      </c>
      <c r="AU229" s="277" t="s">
        <v>83</v>
      </c>
      <c r="AV229" s="16" t="s">
        <v>89</v>
      </c>
      <c r="AW229" s="16" t="s">
        <v>33</v>
      </c>
      <c r="AX229" s="16" t="s">
        <v>76</v>
      </c>
      <c r="AY229" s="277" t="s">
        <v>207</v>
      </c>
    </row>
    <row r="230" s="2" customFormat="1" ht="21.75" customHeight="1">
      <c r="A230" s="42"/>
      <c r="B230" s="43"/>
      <c r="C230" s="217" t="s">
        <v>370</v>
      </c>
      <c r="D230" s="217" t="s">
        <v>211</v>
      </c>
      <c r="E230" s="218" t="s">
        <v>371</v>
      </c>
      <c r="F230" s="219" t="s">
        <v>372</v>
      </c>
      <c r="G230" s="220" t="s">
        <v>129</v>
      </c>
      <c r="H230" s="221">
        <v>1.3999999999999999</v>
      </c>
      <c r="I230" s="222"/>
      <c r="J230" s="221">
        <f>ROUND(I230*H230,2)</f>
        <v>0</v>
      </c>
      <c r="K230" s="219" t="s">
        <v>214</v>
      </c>
      <c r="L230" s="48"/>
      <c r="M230" s="223" t="s">
        <v>18</v>
      </c>
      <c r="N230" s="224" t="s">
        <v>42</v>
      </c>
      <c r="O230" s="88"/>
      <c r="P230" s="225">
        <f>O230*H230</f>
        <v>0</v>
      </c>
      <c r="Q230" s="225">
        <v>0</v>
      </c>
      <c r="R230" s="225">
        <f>Q230*H230</f>
        <v>0</v>
      </c>
      <c r="S230" s="225">
        <v>0.072999999999999995</v>
      </c>
      <c r="T230" s="226">
        <f>S230*H230</f>
        <v>0.10219999999999999</v>
      </c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R230" s="227" t="s">
        <v>89</v>
      </c>
      <c r="AT230" s="227" t="s">
        <v>211</v>
      </c>
      <c r="AU230" s="227" t="s">
        <v>83</v>
      </c>
      <c r="AY230" s="21" t="s">
        <v>207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1" t="s">
        <v>76</v>
      </c>
      <c r="BK230" s="228">
        <f>ROUND(I230*H230,2)</f>
        <v>0</v>
      </c>
      <c r="BL230" s="21" t="s">
        <v>89</v>
      </c>
      <c r="BM230" s="227" t="s">
        <v>373</v>
      </c>
    </row>
    <row r="231" s="2" customFormat="1">
      <c r="A231" s="42"/>
      <c r="B231" s="43"/>
      <c r="C231" s="44"/>
      <c r="D231" s="229" t="s">
        <v>216</v>
      </c>
      <c r="E231" s="44"/>
      <c r="F231" s="230" t="s">
        <v>374</v>
      </c>
      <c r="G231" s="44"/>
      <c r="H231" s="44"/>
      <c r="I231" s="231"/>
      <c r="J231" s="44"/>
      <c r="K231" s="44"/>
      <c r="L231" s="48"/>
      <c r="M231" s="232"/>
      <c r="N231" s="233"/>
      <c r="O231" s="88"/>
      <c r="P231" s="88"/>
      <c r="Q231" s="88"/>
      <c r="R231" s="88"/>
      <c r="S231" s="88"/>
      <c r="T231" s="89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T231" s="21" t="s">
        <v>216</v>
      </c>
      <c r="AU231" s="21" t="s">
        <v>83</v>
      </c>
    </row>
    <row r="232" s="13" customFormat="1">
      <c r="A232" s="13"/>
      <c r="B232" s="234"/>
      <c r="C232" s="235"/>
      <c r="D232" s="236" t="s">
        <v>218</v>
      </c>
      <c r="E232" s="237" t="s">
        <v>18</v>
      </c>
      <c r="F232" s="238" t="s">
        <v>375</v>
      </c>
      <c r="G232" s="235"/>
      <c r="H232" s="237" t="s">
        <v>18</v>
      </c>
      <c r="I232" s="239"/>
      <c r="J232" s="235"/>
      <c r="K232" s="235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218</v>
      </c>
      <c r="AU232" s="244" t="s">
        <v>83</v>
      </c>
      <c r="AV232" s="13" t="s">
        <v>76</v>
      </c>
      <c r="AW232" s="13" t="s">
        <v>33</v>
      </c>
      <c r="AX232" s="13" t="s">
        <v>71</v>
      </c>
      <c r="AY232" s="244" t="s">
        <v>207</v>
      </c>
    </row>
    <row r="233" s="14" customFormat="1">
      <c r="A233" s="14"/>
      <c r="B233" s="245"/>
      <c r="C233" s="246"/>
      <c r="D233" s="236" t="s">
        <v>218</v>
      </c>
      <c r="E233" s="247" t="s">
        <v>18</v>
      </c>
      <c r="F233" s="248" t="s">
        <v>376</v>
      </c>
      <c r="G233" s="246"/>
      <c r="H233" s="249">
        <v>0.56000000000000005</v>
      </c>
      <c r="I233" s="250"/>
      <c r="J233" s="246"/>
      <c r="K233" s="246"/>
      <c r="L233" s="251"/>
      <c r="M233" s="252"/>
      <c r="N233" s="253"/>
      <c r="O233" s="253"/>
      <c r="P233" s="253"/>
      <c r="Q233" s="253"/>
      <c r="R233" s="253"/>
      <c r="S233" s="253"/>
      <c r="T233" s="25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5" t="s">
        <v>218</v>
      </c>
      <c r="AU233" s="255" t="s">
        <v>83</v>
      </c>
      <c r="AV233" s="14" t="s">
        <v>80</v>
      </c>
      <c r="AW233" s="14" t="s">
        <v>33</v>
      </c>
      <c r="AX233" s="14" t="s">
        <v>71</v>
      </c>
      <c r="AY233" s="255" t="s">
        <v>207</v>
      </c>
    </row>
    <row r="234" s="13" customFormat="1">
      <c r="A234" s="13"/>
      <c r="B234" s="234"/>
      <c r="C234" s="235"/>
      <c r="D234" s="236" t="s">
        <v>218</v>
      </c>
      <c r="E234" s="237" t="s">
        <v>18</v>
      </c>
      <c r="F234" s="238" t="s">
        <v>377</v>
      </c>
      <c r="G234" s="235"/>
      <c r="H234" s="237" t="s">
        <v>18</v>
      </c>
      <c r="I234" s="239"/>
      <c r="J234" s="235"/>
      <c r="K234" s="235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218</v>
      </c>
      <c r="AU234" s="244" t="s">
        <v>83</v>
      </c>
      <c r="AV234" s="13" t="s">
        <v>76</v>
      </c>
      <c r="AW234" s="13" t="s">
        <v>33</v>
      </c>
      <c r="AX234" s="13" t="s">
        <v>71</v>
      </c>
      <c r="AY234" s="244" t="s">
        <v>207</v>
      </c>
    </row>
    <row r="235" s="14" customFormat="1">
      <c r="A235" s="14"/>
      <c r="B235" s="245"/>
      <c r="C235" s="246"/>
      <c r="D235" s="236" t="s">
        <v>218</v>
      </c>
      <c r="E235" s="247" t="s">
        <v>18</v>
      </c>
      <c r="F235" s="248" t="s">
        <v>378</v>
      </c>
      <c r="G235" s="246"/>
      <c r="H235" s="249">
        <v>0.83999999999999997</v>
      </c>
      <c r="I235" s="250"/>
      <c r="J235" s="246"/>
      <c r="K235" s="246"/>
      <c r="L235" s="251"/>
      <c r="M235" s="252"/>
      <c r="N235" s="253"/>
      <c r="O235" s="253"/>
      <c r="P235" s="253"/>
      <c r="Q235" s="253"/>
      <c r="R235" s="253"/>
      <c r="S235" s="253"/>
      <c r="T235" s="25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5" t="s">
        <v>218</v>
      </c>
      <c r="AU235" s="255" t="s">
        <v>83</v>
      </c>
      <c r="AV235" s="14" t="s">
        <v>80</v>
      </c>
      <c r="AW235" s="14" t="s">
        <v>33</v>
      </c>
      <c r="AX235" s="14" t="s">
        <v>71</v>
      </c>
      <c r="AY235" s="255" t="s">
        <v>207</v>
      </c>
    </row>
    <row r="236" s="16" customFormat="1">
      <c r="A236" s="16"/>
      <c r="B236" s="267"/>
      <c r="C236" s="268"/>
      <c r="D236" s="236" t="s">
        <v>218</v>
      </c>
      <c r="E236" s="269" t="s">
        <v>18</v>
      </c>
      <c r="F236" s="270" t="s">
        <v>244</v>
      </c>
      <c r="G236" s="268"/>
      <c r="H236" s="271">
        <v>1.3999999999999999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T236" s="277" t="s">
        <v>218</v>
      </c>
      <c r="AU236" s="277" t="s">
        <v>83</v>
      </c>
      <c r="AV236" s="16" t="s">
        <v>89</v>
      </c>
      <c r="AW236" s="16" t="s">
        <v>33</v>
      </c>
      <c r="AX236" s="16" t="s">
        <v>76</v>
      </c>
      <c r="AY236" s="277" t="s">
        <v>207</v>
      </c>
    </row>
    <row r="237" s="2" customFormat="1" ht="24.15" customHeight="1">
      <c r="A237" s="42"/>
      <c r="B237" s="43"/>
      <c r="C237" s="217" t="s">
        <v>7</v>
      </c>
      <c r="D237" s="217" t="s">
        <v>211</v>
      </c>
      <c r="E237" s="218" t="s">
        <v>379</v>
      </c>
      <c r="F237" s="219" t="s">
        <v>380</v>
      </c>
      <c r="G237" s="220" t="s">
        <v>381</v>
      </c>
      <c r="H237" s="221">
        <v>21</v>
      </c>
      <c r="I237" s="222"/>
      <c r="J237" s="221">
        <f>ROUND(I237*H237,2)</f>
        <v>0</v>
      </c>
      <c r="K237" s="219" t="s">
        <v>214</v>
      </c>
      <c r="L237" s="48"/>
      <c r="M237" s="223" t="s">
        <v>18</v>
      </c>
      <c r="N237" s="224" t="s">
        <v>42</v>
      </c>
      <c r="O237" s="88"/>
      <c r="P237" s="225">
        <f>O237*H237</f>
        <v>0</v>
      </c>
      <c r="Q237" s="225">
        <v>0</v>
      </c>
      <c r="R237" s="225">
        <f>Q237*H237</f>
        <v>0</v>
      </c>
      <c r="S237" s="225">
        <v>0.001</v>
      </c>
      <c r="T237" s="226">
        <f>S237*H237</f>
        <v>0.021000000000000001</v>
      </c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R237" s="227" t="s">
        <v>89</v>
      </c>
      <c r="AT237" s="227" t="s">
        <v>211</v>
      </c>
      <c r="AU237" s="227" t="s">
        <v>83</v>
      </c>
      <c r="AY237" s="21" t="s">
        <v>207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1" t="s">
        <v>76</v>
      </c>
      <c r="BK237" s="228">
        <f>ROUND(I237*H237,2)</f>
        <v>0</v>
      </c>
      <c r="BL237" s="21" t="s">
        <v>89</v>
      </c>
      <c r="BM237" s="227" t="s">
        <v>382</v>
      </c>
    </row>
    <row r="238" s="2" customFormat="1">
      <c r="A238" s="42"/>
      <c r="B238" s="43"/>
      <c r="C238" s="44"/>
      <c r="D238" s="229" t="s">
        <v>216</v>
      </c>
      <c r="E238" s="44"/>
      <c r="F238" s="230" t="s">
        <v>383</v>
      </c>
      <c r="G238" s="44"/>
      <c r="H238" s="44"/>
      <c r="I238" s="231"/>
      <c r="J238" s="44"/>
      <c r="K238" s="44"/>
      <c r="L238" s="48"/>
      <c r="M238" s="232"/>
      <c r="N238" s="233"/>
      <c r="O238" s="88"/>
      <c r="P238" s="88"/>
      <c r="Q238" s="88"/>
      <c r="R238" s="88"/>
      <c r="S238" s="88"/>
      <c r="T238" s="89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T238" s="21" t="s">
        <v>216</v>
      </c>
      <c r="AU238" s="21" t="s">
        <v>83</v>
      </c>
    </row>
    <row r="239" s="13" customFormat="1">
      <c r="A239" s="13"/>
      <c r="B239" s="234"/>
      <c r="C239" s="235"/>
      <c r="D239" s="236" t="s">
        <v>218</v>
      </c>
      <c r="E239" s="237" t="s">
        <v>18</v>
      </c>
      <c r="F239" s="238" t="s">
        <v>384</v>
      </c>
      <c r="G239" s="235"/>
      <c r="H239" s="237" t="s">
        <v>18</v>
      </c>
      <c r="I239" s="239"/>
      <c r="J239" s="235"/>
      <c r="K239" s="235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218</v>
      </c>
      <c r="AU239" s="244" t="s">
        <v>83</v>
      </c>
      <c r="AV239" s="13" t="s">
        <v>76</v>
      </c>
      <c r="AW239" s="13" t="s">
        <v>33</v>
      </c>
      <c r="AX239" s="13" t="s">
        <v>71</v>
      </c>
      <c r="AY239" s="244" t="s">
        <v>207</v>
      </c>
    </row>
    <row r="240" s="14" customFormat="1">
      <c r="A240" s="14"/>
      <c r="B240" s="245"/>
      <c r="C240" s="246"/>
      <c r="D240" s="236" t="s">
        <v>218</v>
      </c>
      <c r="E240" s="247" t="s">
        <v>18</v>
      </c>
      <c r="F240" s="248" t="s">
        <v>103</v>
      </c>
      <c r="G240" s="246"/>
      <c r="H240" s="249">
        <v>6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218</v>
      </c>
      <c r="AU240" s="255" t="s">
        <v>83</v>
      </c>
      <c r="AV240" s="14" t="s">
        <v>80</v>
      </c>
      <c r="AW240" s="14" t="s">
        <v>33</v>
      </c>
      <c r="AX240" s="14" t="s">
        <v>71</v>
      </c>
      <c r="AY240" s="255" t="s">
        <v>207</v>
      </c>
    </row>
    <row r="241" s="13" customFormat="1">
      <c r="A241" s="13"/>
      <c r="B241" s="234"/>
      <c r="C241" s="235"/>
      <c r="D241" s="236" t="s">
        <v>218</v>
      </c>
      <c r="E241" s="237" t="s">
        <v>18</v>
      </c>
      <c r="F241" s="238" t="s">
        <v>385</v>
      </c>
      <c r="G241" s="235"/>
      <c r="H241" s="237" t="s">
        <v>18</v>
      </c>
      <c r="I241" s="239"/>
      <c r="J241" s="235"/>
      <c r="K241" s="235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218</v>
      </c>
      <c r="AU241" s="244" t="s">
        <v>83</v>
      </c>
      <c r="AV241" s="13" t="s">
        <v>76</v>
      </c>
      <c r="AW241" s="13" t="s">
        <v>33</v>
      </c>
      <c r="AX241" s="13" t="s">
        <v>71</v>
      </c>
      <c r="AY241" s="244" t="s">
        <v>207</v>
      </c>
    </row>
    <row r="242" s="14" customFormat="1">
      <c r="A242" s="14"/>
      <c r="B242" s="245"/>
      <c r="C242" s="246"/>
      <c r="D242" s="236" t="s">
        <v>218</v>
      </c>
      <c r="E242" s="247" t="s">
        <v>18</v>
      </c>
      <c r="F242" s="248" t="s">
        <v>121</v>
      </c>
      <c r="G242" s="246"/>
      <c r="H242" s="249">
        <v>7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218</v>
      </c>
      <c r="AU242" s="255" t="s">
        <v>83</v>
      </c>
      <c r="AV242" s="14" t="s">
        <v>80</v>
      </c>
      <c r="AW242" s="14" t="s">
        <v>33</v>
      </c>
      <c r="AX242" s="14" t="s">
        <v>71</v>
      </c>
      <c r="AY242" s="255" t="s">
        <v>207</v>
      </c>
    </row>
    <row r="243" s="13" customFormat="1">
      <c r="A243" s="13"/>
      <c r="B243" s="234"/>
      <c r="C243" s="235"/>
      <c r="D243" s="236" t="s">
        <v>218</v>
      </c>
      <c r="E243" s="237" t="s">
        <v>18</v>
      </c>
      <c r="F243" s="238" t="s">
        <v>386</v>
      </c>
      <c r="G243" s="235"/>
      <c r="H243" s="237" t="s">
        <v>18</v>
      </c>
      <c r="I243" s="239"/>
      <c r="J243" s="235"/>
      <c r="K243" s="235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218</v>
      </c>
      <c r="AU243" s="244" t="s">
        <v>83</v>
      </c>
      <c r="AV243" s="13" t="s">
        <v>76</v>
      </c>
      <c r="AW243" s="13" t="s">
        <v>33</v>
      </c>
      <c r="AX243" s="13" t="s">
        <v>71</v>
      </c>
      <c r="AY243" s="244" t="s">
        <v>207</v>
      </c>
    </row>
    <row r="244" s="14" customFormat="1">
      <c r="A244" s="14"/>
      <c r="B244" s="245"/>
      <c r="C244" s="246"/>
      <c r="D244" s="236" t="s">
        <v>218</v>
      </c>
      <c r="E244" s="247" t="s">
        <v>18</v>
      </c>
      <c r="F244" s="248" t="s">
        <v>387</v>
      </c>
      <c r="G244" s="246"/>
      <c r="H244" s="249">
        <v>8</v>
      </c>
      <c r="I244" s="250"/>
      <c r="J244" s="246"/>
      <c r="K244" s="246"/>
      <c r="L244" s="251"/>
      <c r="M244" s="252"/>
      <c r="N244" s="253"/>
      <c r="O244" s="253"/>
      <c r="P244" s="253"/>
      <c r="Q244" s="253"/>
      <c r="R244" s="253"/>
      <c r="S244" s="253"/>
      <c r="T244" s="25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5" t="s">
        <v>218</v>
      </c>
      <c r="AU244" s="255" t="s">
        <v>83</v>
      </c>
      <c r="AV244" s="14" t="s">
        <v>80</v>
      </c>
      <c r="AW244" s="14" t="s">
        <v>33</v>
      </c>
      <c r="AX244" s="14" t="s">
        <v>71</v>
      </c>
      <c r="AY244" s="255" t="s">
        <v>207</v>
      </c>
    </row>
    <row r="245" s="16" customFormat="1">
      <c r="A245" s="16"/>
      <c r="B245" s="267"/>
      <c r="C245" s="268"/>
      <c r="D245" s="236" t="s">
        <v>218</v>
      </c>
      <c r="E245" s="269" t="s">
        <v>18</v>
      </c>
      <c r="F245" s="270" t="s">
        <v>244</v>
      </c>
      <c r="G245" s="268"/>
      <c r="H245" s="271">
        <v>21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T245" s="277" t="s">
        <v>218</v>
      </c>
      <c r="AU245" s="277" t="s">
        <v>83</v>
      </c>
      <c r="AV245" s="16" t="s">
        <v>89</v>
      </c>
      <c r="AW245" s="16" t="s">
        <v>33</v>
      </c>
      <c r="AX245" s="16" t="s">
        <v>76</v>
      </c>
      <c r="AY245" s="277" t="s">
        <v>207</v>
      </c>
    </row>
    <row r="246" s="12" customFormat="1" ht="20.88" customHeight="1">
      <c r="A246" s="12"/>
      <c r="B246" s="201"/>
      <c r="C246" s="202"/>
      <c r="D246" s="203" t="s">
        <v>70</v>
      </c>
      <c r="E246" s="215" t="s">
        <v>388</v>
      </c>
      <c r="F246" s="215" t="s">
        <v>389</v>
      </c>
      <c r="G246" s="202"/>
      <c r="H246" s="202"/>
      <c r="I246" s="205"/>
      <c r="J246" s="216">
        <f>BK246</f>
        <v>0</v>
      </c>
      <c r="K246" s="202"/>
      <c r="L246" s="207"/>
      <c r="M246" s="208"/>
      <c r="N246" s="209"/>
      <c r="O246" s="209"/>
      <c r="P246" s="210">
        <f>SUM(P247:P351)</f>
        <v>0</v>
      </c>
      <c r="Q246" s="209"/>
      <c r="R246" s="210">
        <f>SUM(R247:R351)</f>
        <v>0.012703000000000001</v>
      </c>
      <c r="S246" s="209"/>
      <c r="T246" s="211">
        <f>SUM(T247:T351)</f>
        <v>22.472900000000003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2" t="s">
        <v>76</v>
      </c>
      <c r="AT246" s="213" t="s">
        <v>70</v>
      </c>
      <c r="AU246" s="213" t="s">
        <v>80</v>
      </c>
      <c r="AY246" s="212" t="s">
        <v>207</v>
      </c>
      <c r="BK246" s="214">
        <f>SUM(BK247:BK351)</f>
        <v>0</v>
      </c>
    </row>
    <row r="247" s="2" customFormat="1" ht="24.15" customHeight="1">
      <c r="A247" s="42"/>
      <c r="B247" s="43"/>
      <c r="C247" s="217" t="s">
        <v>390</v>
      </c>
      <c r="D247" s="217" t="s">
        <v>211</v>
      </c>
      <c r="E247" s="218" t="s">
        <v>391</v>
      </c>
      <c r="F247" s="219" t="s">
        <v>392</v>
      </c>
      <c r="G247" s="220" t="s">
        <v>317</v>
      </c>
      <c r="H247" s="221">
        <v>200</v>
      </c>
      <c r="I247" s="222"/>
      <c r="J247" s="221">
        <f>ROUND(I247*H247,2)</f>
        <v>0</v>
      </c>
      <c r="K247" s="219" t="s">
        <v>214</v>
      </c>
      <c r="L247" s="48"/>
      <c r="M247" s="223" t="s">
        <v>18</v>
      </c>
      <c r="N247" s="224" t="s">
        <v>42</v>
      </c>
      <c r="O247" s="88"/>
      <c r="P247" s="225">
        <f>O247*H247</f>
        <v>0</v>
      </c>
      <c r="Q247" s="225">
        <v>0</v>
      </c>
      <c r="R247" s="225">
        <f>Q247*H247</f>
        <v>0</v>
      </c>
      <c r="S247" s="225">
        <v>0.002</v>
      </c>
      <c r="T247" s="226">
        <f>S247*H247</f>
        <v>0.40000000000000002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R247" s="227" t="s">
        <v>89</v>
      </c>
      <c r="AT247" s="227" t="s">
        <v>211</v>
      </c>
      <c r="AU247" s="227" t="s">
        <v>83</v>
      </c>
      <c r="AY247" s="21" t="s">
        <v>207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1" t="s">
        <v>76</v>
      </c>
      <c r="BK247" s="228">
        <f>ROUND(I247*H247,2)</f>
        <v>0</v>
      </c>
      <c r="BL247" s="21" t="s">
        <v>89</v>
      </c>
      <c r="BM247" s="227" t="s">
        <v>393</v>
      </c>
    </row>
    <row r="248" s="2" customFormat="1">
      <c r="A248" s="42"/>
      <c r="B248" s="43"/>
      <c r="C248" s="44"/>
      <c r="D248" s="229" t="s">
        <v>216</v>
      </c>
      <c r="E248" s="44"/>
      <c r="F248" s="230" t="s">
        <v>394</v>
      </c>
      <c r="G248" s="44"/>
      <c r="H248" s="44"/>
      <c r="I248" s="231"/>
      <c r="J248" s="44"/>
      <c r="K248" s="44"/>
      <c r="L248" s="48"/>
      <c r="M248" s="232"/>
      <c r="N248" s="233"/>
      <c r="O248" s="88"/>
      <c r="P248" s="88"/>
      <c r="Q248" s="88"/>
      <c r="R248" s="88"/>
      <c r="S248" s="88"/>
      <c r="T248" s="89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T248" s="21" t="s">
        <v>216</v>
      </c>
      <c r="AU248" s="21" t="s">
        <v>83</v>
      </c>
    </row>
    <row r="249" s="13" customFormat="1">
      <c r="A249" s="13"/>
      <c r="B249" s="234"/>
      <c r="C249" s="235"/>
      <c r="D249" s="236" t="s">
        <v>218</v>
      </c>
      <c r="E249" s="237" t="s">
        <v>18</v>
      </c>
      <c r="F249" s="238" t="s">
        <v>395</v>
      </c>
      <c r="G249" s="235"/>
      <c r="H249" s="237" t="s">
        <v>18</v>
      </c>
      <c r="I249" s="239"/>
      <c r="J249" s="235"/>
      <c r="K249" s="235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218</v>
      </c>
      <c r="AU249" s="244" t="s">
        <v>83</v>
      </c>
      <c r="AV249" s="13" t="s">
        <v>76</v>
      </c>
      <c r="AW249" s="13" t="s">
        <v>33</v>
      </c>
      <c r="AX249" s="13" t="s">
        <v>71</v>
      </c>
      <c r="AY249" s="244" t="s">
        <v>207</v>
      </c>
    </row>
    <row r="250" s="14" customFormat="1">
      <c r="A250" s="14"/>
      <c r="B250" s="245"/>
      <c r="C250" s="246"/>
      <c r="D250" s="236" t="s">
        <v>218</v>
      </c>
      <c r="E250" s="247" t="s">
        <v>18</v>
      </c>
      <c r="F250" s="248" t="s">
        <v>396</v>
      </c>
      <c r="G250" s="246"/>
      <c r="H250" s="249">
        <v>200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218</v>
      </c>
      <c r="AU250" s="255" t="s">
        <v>83</v>
      </c>
      <c r="AV250" s="14" t="s">
        <v>80</v>
      </c>
      <c r="AW250" s="14" t="s">
        <v>33</v>
      </c>
      <c r="AX250" s="14" t="s">
        <v>76</v>
      </c>
      <c r="AY250" s="255" t="s">
        <v>207</v>
      </c>
    </row>
    <row r="251" s="2" customFormat="1" ht="24.15" customHeight="1">
      <c r="A251" s="42"/>
      <c r="B251" s="43"/>
      <c r="C251" s="217" t="s">
        <v>397</v>
      </c>
      <c r="D251" s="217" t="s">
        <v>211</v>
      </c>
      <c r="E251" s="218" t="s">
        <v>398</v>
      </c>
      <c r="F251" s="219" t="s">
        <v>399</v>
      </c>
      <c r="G251" s="220" t="s">
        <v>317</v>
      </c>
      <c r="H251" s="221">
        <v>1.8</v>
      </c>
      <c r="I251" s="222"/>
      <c r="J251" s="221">
        <f>ROUND(I251*H251,2)</f>
        <v>0</v>
      </c>
      <c r="K251" s="219" t="s">
        <v>214</v>
      </c>
      <c r="L251" s="48"/>
      <c r="M251" s="223" t="s">
        <v>18</v>
      </c>
      <c r="N251" s="224" t="s">
        <v>42</v>
      </c>
      <c r="O251" s="88"/>
      <c r="P251" s="225">
        <f>O251*H251</f>
        <v>0</v>
      </c>
      <c r="Q251" s="225">
        <v>0</v>
      </c>
      <c r="R251" s="225">
        <f>Q251*H251</f>
        <v>0</v>
      </c>
      <c r="S251" s="225">
        <v>0.065000000000000002</v>
      </c>
      <c r="T251" s="226">
        <f>S251*H251</f>
        <v>0.11700000000000001</v>
      </c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R251" s="227" t="s">
        <v>89</v>
      </c>
      <c r="AT251" s="227" t="s">
        <v>211</v>
      </c>
      <c r="AU251" s="227" t="s">
        <v>83</v>
      </c>
      <c r="AY251" s="21" t="s">
        <v>207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1" t="s">
        <v>76</v>
      </c>
      <c r="BK251" s="228">
        <f>ROUND(I251*H251,2)</f>
        <v>0</v>
      </c>
      <c r="BL251" s="21" t="s">
        <v>89</v>
      </c>
      <c r="BM251" s="227" t="s">
        <v>400</v>
      </c>
    </row>
    <row r="252" s="2" customFormat="1">
      <c r="A252" s="42"/>
      <c r="B252" s="43"/>
      <c r="C252" s="44"/>
      <c r="D252" s="229" t="s">
        <v>216</v>
      </c>
      <c r="E252" s="44"/>
      <c r="F252" s="230" t="s">
        <v>401</v>
      </c>
      <c r="G252" s="44"/>
      <c r="H252" s="44"/>
      <c r="I252" s="231"/>
      <c r="J252" s="44"/>
      <c r="K252" s="44"/>
      <c r="L252" s="48"/>
      <c r="M252" s="232"/>
      <c r="N252" s="233"/>
      <c r="O252" s="88"/>
      <c r="P252" s="88"/>
      <c r="Q252" s="88"/>
      <c r="R252" s="88"/>
      <c r="S252" s="88"/>
      <c r="T252" s="89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T252" s="21" t="s">
        <v>216</v>
      </c>
      <c r="AU252" s="21" t="s">
        <v>83</v>
      </c>
    </row>
    <row r="253" s="13" customFormat="1">
      <c r="A253" s="13"/>
      <c r="B253" s="234"/>
      <c r="C253" s="235"/>
      <c r="D253" s="236" t="s">
        <v>218</v>
      </c>
      <c r="E253" s="237" t="s">
        <v>18</v>
      </c>
      <c r="F253" s="238" t="s">
        <v>402</v>
      </c>
      <c r="G253" s="235"/>
      <c r="H253" s="237" t="s">
        <v>18</v>
      </c>
      <c r="I253" s="239"/>
      <c r="J253" s="235"/>
      <c r="K253" s="235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218</v>
      </c>
      <c r="AU253" s="244" t="s">
        <v>83</v>
      </c>
      <c r="AV253" s="13" t="s">
        <v>76</v>
      </c>
      <c r="AW253" s="13" t="s">
        <v>33</v>
      </c>
      <c r="AX253" s="13" t="s">
        <v>71</v>
      </c>
      <c r="AY253" s="244" t="s">
        <v>207</v>
      </c>
    </row>
    <row r="254" s="14" customFormat="1">
      <c r="A254" s="14"/>
      <c r="B254" s="245"/>
      <c r="C254" s="246"/>
      <c r="D254" s="236" t="s">
        <v>218</v>
      </c>
      <c r="E254" s="247" t="s">
        <v>18</v>
      </c>
      <c r="F254" s="248" t="s">
        <v>403</v>
      </c>
      <c r="G254" s="246"/>
      <c r="H254" s="249">
        <v>1.8</v>
      </c>
      <c r="I254" s="250"/>
      <c r="J254" s="246"/>
      <c r="K254" s="246"/>
      <c r="L254" s="251"/>
      <c r="M254" s="252"/>
      <c r="N254" s="253"/>
      <c r="O254" s="253"/>
      <c r="P254" s="253"/>
      <c r="Q254" s="253"/>
      <c r="R254" s="253"/>
      <c r="S254" s="253"/>
      <c r="T254" s="25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5" t="s">
        <v>218</v>
      </c>
      <c r="AU254" s="255" t="s">
        <v>83</v>
      </c>
      <c r="AV254" s="14" t="s">
        <v>80</v>
      </c>
      <c r="AW254" s="14" t="s">
        <v>33</v>
      </c>
      <c r="AX254" s="14" t="s">
        <v>76</v>
      </c>
      <c r="AY254" s="255" t="s">
        <v>207</v>
      </c>
    </row>
    <row r="255" s="2" customFormat="1" ht="24.15" customHeight="1">
      <c r="A255" s="42"/>
      <c r="B255" s="43"/>
      <c r="C255" s="217" t="s">
        <v>404</v>
      </c>
      <c r="D255" s="217" t="s">
        <v>211</v>
      </c>
      <c r="E255" s="218" t="s">
        <v>405</v>
      </c>
      <c r="F255" s="219" t="s">
        <v>406</v>
      </c>
      <c r="G255" s="220" t="s">
        <v>381</v>
      </c>
      <c r="H255" s="221">
        <v>2</v>
      </c>
      <c r="I255" s="222"/>
      <c r="J255" s="221">
        <f>ROUND(I255*H255,2)</f>
        <v>0</v>
      </c>
      <c r="K255" s="219" t="s">
        <v>214</v>
      </c>
      <c r="L255" s="48"/>
      <c r="M255" s="223" t="s">
        <v>18</v>
      </c>
      <c r="N255" s="224" t="s">
        <v>42</v>
      </c>
      <c r="O255" s="88"/>
      <c r="P255" s="225">
        <f>O255*H255</f>
        <v>0</v>
      </c>
      <c r="Q255" s="225">
        <v>0</v>
      </c>
      <c r="R255" s="225">
        <f>Q255*H255</f>
        <v>0</v>
      </c>
      <c r="S255" s="225">
        <v>0.024</v>
      </c>
      <c r="T255" s="226">
        <f>S255*H255</f>
        <v>0.048000000000000001</v>
      </c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R255" s="227" t="s">
        <v>327</v>
      </c>
      <c r="AT255" s="227" t="s">
        <v>211</v>
      </c>
      <c r="AU255" s="227" t="s">
        <v>83</v>
      </c>
      <c r="AY255" s="21" t="s">
        <v>207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1" t="s">
        <v>76</v>
      </c>
      <c r="BK255" s="228">
        <f>ROUND(I255*H255,2)</f>
        <v>0</v>
      </c>
      <c r="BL255" s="21" t="s">
        <v>327</v>
      </c>
      <c r="BM255" s="227" t="s">
        <v>407</v>
      </c>
    </row>
    <row r="256" s="2" customFormat="1">
      <c r="A256" s="42"/>
      <c r="B256" s="43"/>
      <c r="C256" s="44"/>
      <c r="D256" s="229" t="s">
        <v>216</v>
      </c>
      <c r="E256" s="44"/>
      <c r="F256" s="230" t="s">
        <v>408</v>
      </c>
      <c r="G256" s="44"/>
      <c r="H256" s="44"/>
      <c r="I256" s="231"/>
      <c r="J256" s="44"/>
      <c r="K256" s="44"/>
      <c r="L256" s="48"/>
      <c r="M256" s="232"/>
      <c r="N256" s="233"/>
      <c r="O256" s="88"/>
      <c r="P256" s="88"/>
      <c r="Q256" s="88"/>
      <c r="R256" s="88"/>
      <c r="S256" s="88"/>
      <c r="T256" s="89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T256" s="21" t="s">
        <v>216</v>
      </c>
      <c r="AU256" s="21" t="s">
        <v>83</v>
      </c>
    </row>
    <row r="257" s="13" customFormat="1">
      <c r="A257" s="13"/>
      <c r="B257" s="234"/>
      <c r="C257" s="235"/>
      <c r="D257" s="236" t="s">
        <v>218</v>
      </c>
      <c r="E257" s="237" t="s">
        <v>18</v>
      </c>
      <c r="F257" s="238" t="s">
        <v>409</v>
      </c>
      <c r="G257" s="235"/>
      <c r="H257" s="237" t="s">
        <v>18</v>
      </c>
      <c r="I257" s="239"/>
      <c r="J257" s="235"/>
      <c r="K257" s="235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218</v>
      </c>
      <c r="AU257" s="244" t="s">
        <v>83</v>
      </c>
      <c r="AV257" s="13" t="s">
        <v>76</v>
      </c>
      <c r="AW257" s="13" t="s">
        <v>33</v>
      </c>
      <c r="AX257" s="13" t="s">
        <v>71</v>
      </c>
      <c r="AY257" s="244" t="s">
        <v>207</v>
      </c>
    </row>
    <row r="258" s="14" customFormat="1">
      <c r="A258" s="14"/>
      <c r="B258" s="245"/>
      <c r="C258" s="246"/>
      <c r="D258" s="236" t="s">
        <v>218</v>
      </c>
      <c r="E258" s="247" t="s">
        <v>18</v>
      </c>
      <c r="F258" s="248" t="s">
        <v>80</v>
      </c>
      <c r="G258" s="246"/>
      <c r="H258" s="249">
        <v>2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218</v>
      </c>
      <c r="AU258" s="255" t="s">
        <v>83</v>
      </c>
      <c r="AV258" s="14" t="s">
        <v>80</v>
      </c>
      <c r="AW258" s="14" t="s">
        <v>33</v>
      </c>
      <c r="AX258" s="14" t="s">
        <v>76</v>
      </c>
      <c r="AY258" s="255" t="s">
        <v>207</v>
      </c>
    </row>
    <row r="259" s="2" customFormat="1" ht="24.15" customHeight="1">
      <c r="A259" s="42"/>
      <c r="B259" s="43"/>
      <c r="C259" s="217" t="s">
        <v>410</v>
      </c>
      <c r="D259" s="217" t="s">
        <v>211</v>
      </c>
      <c r="E259" s="218" t="s">
        <v>411</v>
      </c>
      <c r="F259" s="219" t="s">
        <v>412</v>
      </c>
      <c r="G259" s="220" t="s">
        <v>317</v>
      </c>
      <c r="H259" s="221">
        <v>0.34999999999999998</v>
      </c>
      <c r="I259" s="222"/>
      <c r="J259" s="221">
        <f>ROUND(I259*H259,2)</f>
        <v>0</v>
      </c>
      <c r="K259" s="219" t="s">
        <v>214</v>
      </c>
      <c r="L259" s="48"/>
      <c r="M259" s="223" t="s">
        <v>18</v>
      </c>
      <c r="N259" s="224" t="s">
        <v>42</v>
      </c>
      <c r="O259" s="88"/>
      <c r="P259" s="225">
        <f>O259*H259</f>
        <v>0</v>
      </c>
      <c r="Q259" s="225">
        <v>0.0024399999999999999</v>
      </c>
      <c r="R259" s="225">
        <f>Q259*H259</f>
        <v>0.00085399999999999994</v>
      </c>
      <c r="S259" s="225">
        <v>0.056000000000000001</v>
      </c>
      <c r="T259" s="226">
        <f>S259*H259</f>
        <v>0.019599999999999999</v>
      </c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R259" s="227" t="s">
        <v>89</v>
      </c>
      <c r="AT259" s="227" t="s">
        <v>211</v>
      </c>
      <c r="AU259" s="227" t="s">
        <v>83</v>
      </c>
      <c r="AY259" s="21" t="s">
        <v>207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21" t="s">
        <v>76</v>
      </c>
      <c r="BK259" s="228">
        <f>ROUND(I259*H259,2)</f>
        <v>0</v>
      </c>
      <c r="BL259" s="21" t="s">
        <v>89</v>
      </c>
      <c r="BM259" s="227" t="s">
        <v>413</v>
      </c>
    </row>
    <row r="260" s="2" customFormat="1">
      <c r="A260" s="42"/>
      <c r="B260" s="43"/>
      <c r="C260" s="44"/>
      <c r="D260" s="229" t="s">
        <v>216</v>
      </c>
      <c r="E260" s="44"/>
      <c r="F260" s="230" t="s">
        <v>414</v>
      </c>
      <c r="G260" s="44"/>
      <c r="H260" s="44"/>
      <c r="I260" s="231"/>
      <c r="J260" s="44"/>
      <c r="K260" s="44"/>
      <c r="L260" s="48"/>
      <c r="M260" s="232"/>
      <c r="N260" s="233"/>
      <c r="O260" s="88"/>
      <c r="P260" s="88"/>
      <c r="Q260" s="88"/>
      <c r="R260" s="88"/>
      <c r="S260" s="88"/>
      <c r="T260" s="89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T260" s="21" t="s">
        <v>216</v>
      </c>
      <c r="AU260" s="21" t="s">
        <v>83</v>
      </c>
    </row>
    <row r="261" s="13" customFormat="1">
      <c r="A261" s="13"/>
      <c r="B261" s="234"/>
      <c r="C261" s="235"/>
      <c r="D261" s="236" t="s">
        <v>218</v>
      </c>
      <c r="E261" s="237" t="s">
        <v>18</v>
      </c>
      <c r="F261" s="238" t="s">
        <v>415</v>
      </c>
      <c r="G261" s="235"/>
      <c r="H261" s="237" t="s">
        <v>18</v>
      </c>
      <c r="I261" s="239"/>
      <c r="J261" s="235"/>
      <c r="K261" s="235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218</v>
      </c>
      <c r="AU261" s="244" t="s">
        <v>83</v>
      </c>
      <c r="AV261" s="13" t="s">
        <v>76</v>
      </c>
      <c r="AW261" s="13" t="s">
        <v>33</v>
      </c>
      <c r="AX261" s="13" t="s">
        <v>71</v>
      </c>
      <c r="AY261" s="244" t="s">
        <v>207</v>
      </c>
    </row>
    <row r="262" s="14" customFormat="1">
      <c r="A262" s="14"/>
      <c r="B262" s="245"/>
      <c r="C262" s="246"/>
      <c r="D262" s="236" t="s">
        <v>218</v>
      </c>
      <c r="E262" s="247" t="s">
        <v>18</v>
      </c>
      <c r="F262" s="248" t="s">
        <v>416</v>
      </c>
      <c r="G262" s="246"/>
      <c r="H262" s="249">
        <v>0.34999999999999998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218</v>
      </c>
      <c r="AU262" s="255" t="s">
        <v>83</v>
      </c>
      <c r="AV262" s="14" t="s">
        <v>80</v>
      </c>
      <c r="AW262" s="14" t="s">
        <v>33</v>
      </c>
      <c r="AX262" s="14" t="s">
        <v>76</v>
      </c>
      <c r="AY262" s="255" t="s">
        <v>207</v>
      </c>
    </row>
    <row r="263" s="2" customFormat="1" ht="24.15" customHeight="1">
      <c r="A263" s="42"/>
      <c r="B263" s="43"/>
      <c r="C263" s="217" t="s">
        <v>417</v>
      </c>
      <c r="D263" s="217" t="s">
        <v>211</v>
      </c>
      <c r="E263" s="218" t="s">
        <v>418</v>
      </c>
      <c r="F263" s="219" t="s">
        <v>419</v>
      </c>
      <c r="G263" s="220" t="s">
        <v>317</v>
      </c>
      <c r="H263" s="221">
        <v>2.5</v>
      </c>
      <c r="I263" s="222"/>
      <c r="J263" s="221">
        <f>ROUND(I263*H263,2)</f>
        <v>0</v>
      </c>
      <c r="K263" s="219" t="s">
        <v>214</v>
      </c>
      <c r="L263" s="48"/>
      <c r="M263" s="223" t="s">
        <v>18</v>
      </c>
      <c r="N263" s="224" t="s">
        <v>42</v>
      </c>
      <c r="O263" s="88"/>
      <c r="P263" s="225">
        <f>O263*H263</f>
        <v>0</v>
      </c>
      <c r="Q263" s="225">
        <v>0.00281</v>
      </c>
      <c r="R263" s="225">
        <f>Q263*H263</f>
        <v>0.007025</v>
      </c>
      <c r="S263" s="225">
        <v>0.069000000000000006</v>
      </c>
      <c r="T263" s="226">
        <f>S263*H263</f>
        <v>0.17250000000000001</v>
      </c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R263" s="227" t="s">
        <v>89</v>
      </c>
      <c r="AT263" s="227" t="s">
        <v>211</v>
      </c>
      <c r="AU263" s="227" t="s">
        <v>83</v>
      </c>
      <c r="AY263" s="21" t="s">
        <v>207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1" t="s">
        <v>76</v>
      </c>
      <c r="BK263" s="228">
        <f>ROUND(I263*H263,2)</f>
        <v>0</v>
      </c>
      <c r="BL263" s="21" t="s">
        <v>89</v>
      </c>
      <c r="BM263" s="227" t="s">
        <v>420</v>
      </c>
    </row>
    <row r="264" s="2" customFormat="1">
      <c r="A264" s="42"/>
      <c r="B264" s="43"/>
      <c r="C264" s="44"/>
      <c r="D264" s="229" t="s">
        <v>216</v>
      </c>
      <c r="E264" s="44"/>
      <c r="F264" s="230" t="s">
        <v>421</v>
      </c>
      <c r="G264" s="44"/>
      <c r="H264" s="44"/>
      <c r="I264" s="231"/>
      <c r="J264" s="44"/>
      <c r="K264" s="44"/>
      <c r="L264" s="48"/>
      <c r="M264" s="232"/>
      <c r="N264" s="233"/>
      <c r="O264" s="88"/>
      <c r="P264" s="88"/>
      <c r="Q264" s="88"/>
      <c r="R264" s="88"/>
      <c r="S264" s="88"/>
      <c r="T264" s="89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T264" s="21" t="s">
        <v>216</v>
      </c>
      <c r="AU264" s="21" t="s">
        <v>83</v>
      </c>
    </row>
    <row r="265" s="13" customFormat="1">
      <c r="A265" s="13"/>
      <c r="B265" s="234"/>
      <c r="C265" s="235"/>
      <c r="D265" s="236" t="s">
        <v>218</v>
      </c>
      <c r="E265" s="237" t="s">
        <v>18</v>
      </c>
      <c r="F265" s="238" t="s">
        <v>415</v>
      </c>
      <c r="G265" s="235"/>
      <c r="H265" s="237" t="s">
        <v>18</v>
      </c>
      <c r="I265" s="239"/>
      <c r="J265" s="235"/>
      <c r="K265" s="235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218</v>
      </c>
      <c r="AU265" s="244" t="s">
        <v>83</v>
      </c>
      <c r="AV265" s="13" t="s">
        <v>76</v>
      </c>
      <c r="AW265" s="13" t="s">
        <v>33</v>
      </c>
      <c r="AX265" s="13" t="s">
        <v>71</v>
      </c>
      <c r="AY265" s="244" t="s">
        <v>207</v>
      </c>
    </row>
    <row r="266" s="14" customFormat="1">
      <c r="A266" s="14"/>
      <c r="B266" s="245"/>
      <c r="C266" s="246"/>
      <c r="D266" s="236" t="s">
        <v>218</v>
      </c>
      <c r="E266" s="247" t="s">
        <v>18</v>
      </c>
      <c r="F266" s="248" t="s">
        <v>416</v>
      </c>
      <c r="G266" s="246"/>
      <c r="H266" s="249">
        <v>0.34999999999999998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218</v>
      </c>
      <c r="AU266" s="255" t="s">
        <v>83</v>
      </c>
      <c r="AV266" s="14" t="s">
        <v>80</v>
      </c>
      <c r="AW266" s="14" t="s">
        <v>33</v>
      </c>
      <c r="AX266" s="14" t="s">
        <v>71</v>
      </c>
      <c r="AY266" s="255" t="s">
        <v>207</v>
      </c>
    </row>
    <row r="267" s="13" customFormat="1">
      <c r="A267" s="13"/>
      <c r="B267" s="234"/>
      <c r="C267" s="235"/>
      <c r="D267" s="236" t="s">
        <v>218</v>
      </c>
      <c r="E267" s="237" t="s">
        <v>18</v>
      </c>
      <c r="F267" s="238" t="s">
        <v>422</v>
      </c>
      <c r="G267" s="235"/>
      <c r="H267" s="237" t="s">
        <v>18</v>
      </c>
      <c r="I267" s="239"/>
      <c r="J267" s="235"/>
      <c r="K267" s="235"/>
      <c r="L267" s="240"/>
      <c r="M267" s="241"/>
      <c r="N267" s="242"/>
      <c r="O267" s="242"/>
      <c r="P267" s="242"/>
      <c r="Q267" s="242"/>
      <c r="R267" s="242"/>
      <c r="S267" s="242"/>
      <c r="T267" s="24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4" t="s">
        <v>218</v>
      </c>
      <c r="AU267" s="244" t="s">
        <v>83</v>
      </c>
      <c r="AV267" s="13" t="s">
        <v>76</v>
      </c>
      <c r="AW267" s="13" t="s">
        <v>33</v>
      </c>
      <c r="AX267" s="13" t="s">
        <v>71</v>
      </c>
      <c r="AY267" s="244" t="s">
        <v>207</v>
      </c>
    </row>
    <row r="268" s="14" customFormat="1">
      <c r="A268" s="14"/>
      <c r="B268" s="245"/>
      <c r="C268" s="246"/>
      <c r="D268" s="236" t="s">
        <v>218</v>
      </c>
      <c r="E268" s="247" t="s">
        <v>18</v>
      </c>
      <c r="F268" s="248" t="s">
        <v>423</v>
      </c>
      <c r="G268" s="246"/>
      <c r="H268" s="249">
        <v>0.65000000000000002</v>
      </c>
      <c r="I268" s="250"/>
      <c r="J268" s="246"/>
      <c r="K268" s="246"/>
      <c r="L268" s="251"/>
      <c r="M268" s="252"/>
      <c r="N268" s="253"/>
      <c r="O268" s="253"/>
      <c r="P268" s="253"/>
      <c r="Q268" s="253"/>
      <c r="R268" s="253"/>
      <c r="S268" s="253"/>
      <c r="T268" s="25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5" t="s">
        <v>218</v>
      </c>
      <c r="AU268" s="255" t="s">
        <v>83</v>
      </c>
      <c r="AV268" s="14" t="s">
        <v>80</v>
      </c>
      <c r="AW268" s="14" t="s">
        <v>33</v>
      </c>
      <c r="AX268" s="14" t="s">
        <v>71</v>
      </c>
      <c r="AY268" s="255" t="s">
        <v>207</v>
      </c>
    </row>
    <row r="269" s="14" customFormat="1">
      <c r="A269" s="14"/>
      <c r="B269" s="245"/>
      <c r="C269" s="246"/>
      <c r="D269" s="236" t="s">
        <v>218</v>
      </c>
      <c r="E269" s="247" t="s">
        <v>18</v>
      </c>
      <c r="F269" s="248" t="s">
        <v>424</v>
      </c>
      <c r="G269" s="246"/>
      <c r="H269" s="249">
        <v>1.5</v>
      </c>
      <c r="I269" s="250"/>
      <c r="J269" s="246"/>
      <c r="K269" s="246"/>
      <c r="L269" s="251"/>
      <c r="M269" s="252"/>
      <c r="N269" s="253"/>
      <c r="O269" s="253"/>
      <c r="P269" s="253"/>
      <c r="Q269" s="253"/>
      <c r="R269" s="253"/>
      <c r="S269" s="253"/>
      <c r="T269" s="25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5" t="s">
        <v>218</v>
      </c>
      <c r="AU269" s="255" t="s">
        <v>83</v>
      </c>
      <c r="AV269" s="14" t="s">
        <v>80</v>
      </c>
      <c r="AW269" s="14" t="s">
        <v>33</v>
      </c>
      <c r="AX269" s="14" t="s">
        <v>71</v>
      </c>
      <c r="AY269" s="255" t="s">
        <v>207</v>
      </c>
    </row>
    <row r="270" s="16" customFormat="1">
      <c r="A270" s="16"/>
      <c r="B270" s="267"/>
      <c r="C270" s="268"/>
      <c r="D270" s="236" t="s">
        <v>218</v>
      </c>
      <c r="E270" s="269" t="s">
        <v>18</v>
      </c>
      <c r="F270" s="270" t="s">
        <v>244</v>
      </c>
      <c r="G270" s="268"/>
      <c r="H270" s="271">
        <v>2.5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T270" s="277" t="s">
        <v>218</v>
      </c>
      <c r="AU270" s="277" t="s">
        <v>83</v>
      </c>
      <c r="AV270" s="16" t="s">
        <v>89</v>
      </c>
      <c r="AW270" s="16" t="s">
        <v>33</v>
      </c>
      <c r="AX270" s="16" t="s">
        <v>76</v>
      </c>
      <c r="AY270" s="277" t="s">
        <v>207</v>
      </c>
    </row>
    <row r="271" s="2" customFormat="1" ht="24.15" customHeight="1">
      <c r="A271" s="42"/>
      <c r="B271" s="43"/>
      <c r="C271" s="217" t="s">
        <v>425</v>
      </c>
      <c r="D271" s="217" t="s">
        <v>211</v>
      </c>
      <c r="E271" s="218" t="s">
        <v>426</v>
      </c>
      <c r="F271" s="219" t="s">
        <v>427</v>
      </c>
      <c r="G271" s="220" t="s">
        <v>317</v>
      </c>
      <c r="H271" s="221">
        <v>1.3400000000000001</v>
      </c>
      <c r="I271" s="222"/>
      <c r="J271" s="221">
        <f>ROUND(I271*H271,2)</f>
        <v>0</v>
      </c>
      <c r="K271" s="219" t="s">
        <v>214</v>
      </c>
      <c r="L271" s="48"/>
      <c r="M271" s="223" t="s">
        <v>18</v>
      </c>
      <c r="N271" s="224" t="s">
        <v>42</v>
      </c>
      <c r="O271" s="88"/>
      <c r="P271" s="225">
        <f>O271*H271</f>
        <v>0</v>
      </c>
      <c r="Q271" s="225">
        <v>0.0035999999999999999</v>
      </c>
      <c r="R271" s="225">
        <f>Q271*H271</f>
        <v>0.0048240000000000002</v>
      </c>
      <c r="S271" s="225">
        <v>0.16</v>
      </c>
      <c r="T271" s="226">
        <f>S271*H271</f>
        <v>0.21440000000000001</v>
      </c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R271" s="227" t="s">
        <v>89</v>
      </c>
      <c r="AT271" s="227" t="s">
        <v>211</v>
      </c>
      <c r="AU271" s="227" t="s">
        <v>83</v>
      </c>
      <c r="AY271" s="21" t="s">
        <v>207</v>
      </c>
      <c r="BE271" s="228">
        <f>IF(N271="základní",J271,0)</f>
        <v>0</v>
      </c>
      <c r="BF271" s="228">
        <f>IF(N271="snížená",J271,0)</f>
        <v>0</v>
      </c>
      <c r="BG271" s="228">
        <f>IF(N271="zákl. přenesená",J271,0)</f>
        <v>0</v>
      </c>
      <c r="BH271" s="228">
        <f>IF(N271="sníž. přenesená",J271,0)</f>
        <v>0</v>
      </c>
      <c r="BI271" s="228">
        <f>IF(N271="nulová",J271,0)</f>
        <v>0</v>
      </c>
      <c r="BJ271" s="21" t="s">
        <v>76</v>
      </c>
      <c r="BK271" s="228">
        <f>ROUND(I271*H271,2)</f>
        <v>0</v>
      </c>
      <c r="BL271" s="21" t="s">
        <v>89</v>
      </c>
      <c r="BM271" s="227" t="s">
        <v>428</v>
      </c>
    </row>
    <row r="272" s="2" customFormat="1">
      <c r="A272" s="42"/>
      <c r="B272" s="43"/>
      <c r="C272" s="44"/>
      <c r="D272" s="229" t="s">
        <v>216</v>
      </c>
      <c r="E272" s="44"/>
      <c r="F272" s="230" t="s">
        <v>429</v>
      </c>
      <c r="G272" s="44"/>
      <c r="H272" s="44"/>
      <c r="I272" s="231"/>
      <c r="J272" s="44"/>
      <c r="K272" s="44"/>
      <c r="L272" s="48"/>
      <c r="M272" s="232"/>
      <c r="N272" s="233"/>
      <c r="O272" s="88"/>
      <c r="P272" s="88"/>
      <c r="Q272" s="88"/>
      <c r="R272" s="88"/>
      <c r="S272" s="88"/>
      <c r="T272" s="89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T272" s="21" t="s">
        <v>216</v>
      </c>
      <c r="AU272" s="21" t="s">
        <v>83</v>
      </c>
    </row>
    <row r="273" s="13" customFormat="1">
      <c r="A273" s="13"/>
      <c r="B273" s="234"/>
      <c r="C273" s="235"/>
      <c r="D273" s="236" t="s">
        <v>218</v>
      </c>
      <c r="E273" s="237" t="s">
        <v>18</v>
      </c>
      <c r="F273" s="238" t="s">
        <v>422</v>
      </c>
      <c r="G273" s="235"/>
      <c r="H273" s="237" t="s">
        <v>18</v>
      </c>
      <c r="I273" s="239"/>
      <c r="J273" s="235"/>
      <c r="K273" s="235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218</v>
      </c>
      <c r="AU273" s="244" t="s">
        <v>83</v>
      </c>
      <c r="AV273" s="13" t="s">
        <v>76</v>
      </c>
      <c r="AW273" s="13" t="s">
        <v>33</v>
      </c>
      <c r="AX273" s="13" t="s">
        <v>71</v>
      </c>
      <c r="AY273" s="244" t="s">
        <v>207</v>
      </c>
    </row>
    <row r="274" s="14" customFormat="1">
      <c r="A274" s="14"/>
      <c r="B274" s="245"/>
      <c r="C274" s="246"/>
      <c r="D274" s="236" t="s">
        <v>218</v>
      </c>
      <c r="E274" s="247" t="s">
        <v>18</v>
      </c>
      <c r="F274" s="248" t="s">
        <v>430</v>
      </c>
      <c r="G274" s="246"/>
      <c r="H274" s="249">
        <v>1.3400000000000001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218</v>
      </c>
      <c r="AU274" s="255" t="s">
        <v>83</v>
      </c>
      <c r="AV274" s="14" t="s">
        <v>80</v>
      </c>
      <c r="AW274" s="14" t="s">
        <v>33</v>
      </c>
      <c r="AX274" s="14" t="s">
        <v>76</v>
      </c>
      <c r="AY274" s="255" t="s">
        <v>207</v>
      </c>
    </row>
    <row r="275" s="2" customFormat="1" ht="21.75" customHeight="1">
      <c r="A275" s="42"/>
      <c r="B275" s="43"/>
      <c r="C275" s="217" t="s">
        <v>431</v>
      </c>
      <c r="D275" s="217" t="s">
        <v>211</v>
      </c>
      <c r="E275" s="218" t="s">
        <v>432</v>
      </c>
      <c r="F275" s="219" t="s">
        <v>433</v>
      </c>
      <c r="G275" s="220" t="s">
        <v>129</v>
      </c>
      <c r="H275" s="221">
        <v>467.56</v>
      </c>
      <c r="I275" s="222"/>
      <c r="J275" s="221">
        <f>ROUND(I275*H275,2)</f>
        <v>0</v>
      </c>
      <c r="K275" s="219" t="s">
        <v>214</v>
      </c>
      <c r="L275" s="48"/>
      <c r="M275" s="223" t="s">
        <v>18</v>
      </c>
      <c r="N275" s="224" t="s">
        <v>42</v>
      </c>
      <c r="O275" s="88"/>
      <c r="P275" s="225">
        <f>O275*H275</f>
        <v>0</v>
      </c>
      <c r="Q275" s="225">
        <v>0</v>
      </c>
      <c r="R275" s="225">
        <f>Q275*H275</f>
        <v>0</v>
      </c>
      <c r="S275" s="225">
        <v>0.0040000000000000001</v>
      </c>
      <c r="T275" s="226">
        <f>S275*H275</f>
        <v>1.8702400000000001</v>
      </c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R275" s="227" t="s">
        <v>89</v>
      </c>
      <c r="AT275" s="227" t="s">
        <v>211</v>
      </c>
      <c r="AU275" s="227" t="s">
        <v>83</v>
      </c>
      <c r="AY275" s="21" t="s">
        <v>207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1" t="s">
        <v>76</v>
      </c>
      <c r="BK275" s="228">
        <f>ROUND(I275*H275,2)</f>
        <v>0</v>
      </c>
      <c r="BL275" s="21" t="s">
        <v>89</v>
      </c>
      <c r="BM275" s="227" t="s">
        <v>434</v>
      </c>
    </row>
    <row r="276" s="2" customFormat="1">
      <c r="A276" s="42"/>
      <c r="B276" s="43"/>
      <c r="C276" s="44"/>
      <c r="D276" s="229" t="s">
        <v>216</v>
      </c>
      <c r="E276" s="44"/>
      <c r="F276" s="230" t="s">
        <v>435</v>
      </c>
      <c r="G276" s="44"/>
      <c r="H276" s="44"/>
      <c r="I276" s="231"/>
      <c r="J276" s="44"/>
      <c r="K276" s="44"/>
      <c r="L276" s="48"/>
      <c r="M276" s="232"/>
      <c r="N276" s="233"/>
      <c r="O276" s="88"/>
      <c r="P276" s="88"/>
      <c r="Q276" s="88"/>
      <c r="R276" s="88"/>
      <c r="S276" s="88"/>
      <c r="T276" s="89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T276" s="21" t="s">
        <v>216</v>
      </c>
      <c r="AU276" s="21" t="s">
        <v>83</v>
      </c>
    </row>
    <row r="277" s="14" customFormat="1">
      <c r="A277" s="14"/>
      <c r="B277" s="245"/>
      <c r="C277" s="246"/>
      <c r="D277" s="236" t="s">
        <v>218</v>
      </c>
      <c r="E277" s="247" t="s">
        <v>18</v>
      </c>
      <c r="F277" s="248" t="s">
        <v>131</v>
      </c>
      <c r="G277" s="246"/>
      <c r="H277" s="249">
        <v>467.56</v>
      </c>
      <c r="I277" s="250"/>
      <c r="J277" s="246"/>
      <c r="K277" s="246"/>
      <c r="L277" s="251"/>
      <c r="M277" s="252"/>
      <c r="N277" s="253"/>
      <c r="O277" s="253"/>
      <c r="P277" s="253"/>
      <c r="Q277" s="253"/>
      <c r="R277" s="253"/>
      <c r="S277" s="253"/>
      <c r="T277" s="25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5" t="s">
        <v>218</v>
      </c>
      <c r="AU277" s="255" t="s">
        <v>83</v>
      </c>
      <c r="AV277" s="14" t="s">
        <v>80</v>
      </c>
      <c r="AW277" s="14" t="s">
        <v>33</v>
      </c>
      <c r="AX277" s="14" t="s">
        <v>76</v>
      </c>
      <c r="AY277" s="255" t="s">
        <v>207</v>
      </c>
    </row>
    <row r="278" s="2" customFormat="1" ht="24.15" customHeight="1">
      <c r="A278" s="42"/>
      <c r="B278" s="43"/>
      <c r="C278" s="217" t="s">
        <v>436</v>
      </c>
      <c r="D278" s="217" t="s">
        <v>211</v>
      </c>
      <c r="E278" s="218" t="s">
        <v>437</v>
      </c>
      <c r="F278" s="219" t="s">
        <v>438</v>
      </c>
      <c r="G278" s="220" t="s">
        <v>129</v>
      </c>
      <c r="H278" s="221">
        <v>388.63999999999999</v>
      </c>
      <c r="I278" s="222"/>
      <c r="J278" s="221">
        <f>ROUND(I278*H278,2)</f>
        <v>0</v>
      </c>
      <c r="K278" s="219" t="s">
        <v>214</v>
      </c>
      <c r="L278" s="48"/>
      <c r="M278" s="223" t="s">
        <v>18</v>
      </c>
      <c r="N278" s="224" t="s">
        <v>42</v>
      </c>
      <c r="O278" s="88"/>
      <c r="P278" s="225">
        <f>O278*H278</f>
        <v>0</v>
      </c>
      <c r="Q278" s="225">
        <v>0</v>
      </c>
      <c r="R278" s="225">
        <f>Q278*H278</f>
        <v>0</v>
      </c>
      <c r="S278" s="225">
        <v>0.01</v>
      </c>
      <c r="T278" s="226">
        <f>S278*H278</f>
        <v>3.8864000000000001</v>
      </c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R278" s="227" t="s">
        <v>89</v>
      </c>
      <c r="AT278" s="227" t="s">
        <v>211</v>
      </c>
      <c r="AU278" s="227" t="s">
        <v>83</v>
      </c>
      <c r="AY278" s="21" t="s">
        <v>207</v>
      </c>
      <c r="BE278" s="228">
        <f>IF(N278="základní",J278,0)</f>
        <v>0</v>
      </c>
      <c r="BF278" s="228">
        <f>IF(N278="snížená",J278,0)</f>
        <v>0</v>
      </c>
      <c r="BG278" s="228">
        <f>IF(N278="zákl. přenesená",J278,0)</f>
        <v>0</v>
      </c>
      <c r="BH278" s="228">
        <f>IF(N278="sníž. přenesená",J278,0)</f>
        <v>0</v>
      </c>
      <c r="BI278" s="228">
        <f>IF(N278="nulová",J278,0)</f>
        <v>0</v>
      </c>
      <c r="BJ278" s="21" t="s">
        <v>76</v>
      </c>
      <c r="BK278" s="228">
        <f>ROUND(I278*H278,2)</f>
        <v>0</v>
      </c>
      <c r="BL278" s="21" t="s">
        <v>89</v>
      </c>
      <c r="BM278" s="227" t="s">
        <v>439</v>
      </c>
    </row>
    <row r="279" s="2" customFormat="1">
      <c r="A279" s="42"/>
      <c r="B279" s="43"/>
      <c r="C279" s="44"/>
      <c r="D279" s="229" t="s">
        <v>216</v>
      </c>
      <c r="E279" s="44"/>
      <c r="F279" s="230" t="s">
        <v>440</v>
      </c>
      <c r="G279" s="44"/>
      <c r="H279" s="44"/>
      <c r="I279" s="231"/>
      <c r="J279" s="44"/>
      <c r="K279" s="44"/>
      <c r="L279" s="48"/>
      <c r="M279" s="232"/>
      <c r="N279" s="233"/>
      <c r="O279" s="88"/>
      <c r="P279" s="88"/>
      <c r="Q279" s="88"/>
      <c r="R279" s="88"/>
      <c r="S279" s="88"/>
      <c r="T279" s="89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T279" s="21" t="s">
        <v>216</v>
      </c>
      <c r="AU279" s="21" t="s">
        <v>83</v>
      </c>
    </row>
    <row r="280" s="13" customFormat="1">
      <c r="A280" s="13"/>
      <c r="B280" s="234"/>
      <c r="C280" s="235"/>
      <c r="D280" s="236" t="s">
        <v>218</v>
      </c>
      <c r="E280" s="237" t="s">
        <v>18</v>
      </c>
      <c r="F280" s="238" t="s">
        <v>441</v>
      </c>
      <c r="G280" s="235"/>
      <c r="H280" s="237" t="s">
        <v>18</v>
      </c>
      <c r="I280" s="239"/>
      <c r="J280" s="235"/>
      <c r="K280" s="235"/>
      <c r="L280" s="240"/>
      <c r="M280" s="241"/>
      <c r="N280" s="242"/>
      <c r="O280" s="242"/>
      <c r="P280" s="242"/>
      <c r="Q280" s="242"/>
      <c r="R280" s="242"/>
      <c r="S280" s="242"/>
      <c r="T280" s="24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4" t="s">
        <v>218</v>
      </c>
      <c r="AU280" s="244" t="s">
        <v>83</v>
      </c>
      <c r="AV280" s="13" t="s">
        <v>76</v>
      </c>
      <c r="AW280" s="13" t="s">
        <v>33</v>
      </c>
      <c r="AX280" s="13" t="s">
        <v>71</v>
      </c>
      <c r="AY280" s="244" t="s">
        <v>207</v>
      </c>
    </row>
    <row r="281" s="13" customFormat="1">
      <c r="A281" s="13"/>
      <c r="B281" s="234"/>
      <c r="C281" s="235"/>
      <c r="D281" s="236" t="s">
        <v>218</v>
      </c>
      <c r="E281" s="237" t="s">
        <v>18</v>
      </c>
      <c r="F281" s="238" t="s">
        <v>442</v>
      </c>
      <c r="G281" s="235"/>
      <c r="H281" s="237" t="s">
        <v>18</v>
      </c>
      <c r="I281" s="239"/>
      <c r="J281" s="235"/>
      <c r="K281" s="235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218</v>
      </c>
      <c r="AU281" s="244" t="s">
        <v>83</v>
      </c>
      <c r="AV281" s="13" t="s">
        <v>76</v>
      </c>
      <c r="AW281" s="13" t="s">
        <v>33</v>
      </c>
      <c r="AX281" s="13" t="s">
        <v>71</v>
      </c>
      <c r="AY281" s="244" t="s">
        <v>207</v>
      </c>
    </row>
    <row r="282" s="14" customFormat="1">
      <c r="A282" s="14"/>
      <c r="B282" s="245"/>
      <c r="C282" s="246"/>
      <c r="D282" s="236" t="s">
        <v>218</v>
      </c>
      <c r="E282" s="247" t="s">
        <v>18</v>
      </c>
      <c r="F282" s="248" t="s">
        <v>443</v>
      </c>
      <c r="G282" s="246"/>
      <c r="H282" s="249">
        <v>122.14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218</v>
      </c>
      <c r="AU282" s="255" t="s">
        <v>83</v>
      </c>
      <c r="AV282" s="14" t="s">
        <v>80</v>
      </c>
      <c r="AW282" s="14" t="s">
        <v>33</v>
      </c>
      <c r="AX282" s="14" t="s">
        <v>71</v>
      </c>
      <c r="AY282" s="255" t="s">
        <v>207</v>
      </c>
    </row>
    <row r="283" s="13" customFormat="1">
      <c r="A283" s="13"/>
      <c r="B283" s="234"/>
      <c r="C283" s="235"/>
      <c r="D283" s="236" t="s">
        <v>218</v>
      </c>
      <c r="E283" s="237" t="s">
        <v>18</v>
      </c>
      <c r="F283" s="238" t="s">
        <v>444</v>
      </c>
      <c r="G283" s="235"/>
      <c r="H283" s="237" t="s">
        <v>18</v>
      </c>
      <c r="I283" s="239"/>
      <c r="J283" s="235"/>
      <c r="K283" s="235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218</v>
      </c>
      <c r="AU283" s="244" t="s">
        <v>83</v>
      </c>
      <c r="AV283" s="13" t="s">
        <v>76</v>
      </c>
      <c r="AW283" s="13" t="s">
        <v>33</v>
      </c>
      <c r="AX283" s="13" t="s">
        <v>71</v>
      </c>
      <c r="AY283" s="244" t="s">
        <v>207</v>
      </c>
    </row>
    <row r="284" s="14" customFormat="1">
      <c r="A284" s="14"/>
      <c r="B284" s="245"/>
      <c r="C284" s="246"/>
      <c r="D284" s="236" t="s">
        <v>218</v>
      </c>
      <c r="E284" s="247" t="s">
        <v>18</v>
      </c>
      <c r="F284" s="248" t="s">
        <v>445</v>
      </c>
      <c r="G284" s="246"/>
      <c r="H284" s="249">
        <v>3.2000000000000002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218</v>
      </c>
      <c r="AU284" s="255" t="s">
        <v>83</v>
      </c>
      <c r="AV284" s="14" t="s">
        <v>80</v>
      </c>
      <c r="AW284" s="14" t="s">
        <v>33</v>
      </c>
      <c r="AX284" s="14" t="s">
        <v>71</v>
      </c>
      <c r="AY284" s="255" t="s">
        <v>207</v>
      </c>
    </row>
    <row r="285" s="14" customFormat="1">
      <c r="A285" s="14"/>
      <c r="B285" s="245"/>
      <c r="C285" s="246"/>
      <c r="D285" s="236" t="s">
        <v>218</v>
      </c>
      <c r="E285" s="247" t="s">
        <v>18</v>
      </c>
      <c r="F285" s="248" t="s">
        <v>446</v>
      </c>
      <c r="G285" s="246"/>
      <c r="H285" s="249">
        <v>49.810000000000002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218</v>
      </c>
      <c r="AU285" s="255" t="s">
        <v>83</v>
      </c>
      <c r="AV285" s="14" t="s">
        <v>80</v>
      </c>
      <c r="AW285" s="14" t="s">
        <v>33</v>
      </c>
      <c r="AX285" s="14" t="s">
        <v>71</v>
      </c>
      <c r="AY285" s="255" t="s">
        <v>207</v>
      </c>
    </row>
    <row r="286" s="14" customFormat="1">
      <c r="A286" s="14"/>
      <c r="B286" s="245"/>
      <c r="C286" s="246"/>
      <c r="D286" s="236" t="s">
        <v>218</v>
      </c>
      <c r="E286" s="247" t="s">
        <v>18</v>
      </c>
      <c r="F286" s="248" t="s">
        <v>447</v>
      </c>
      <c r="G286" s="246"/>
      <c r="H286" s="249">
        <v>39.299999999999997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218</v>
      </c>
      <c r="AU286" s="255" t="s">
        <v>83</v>
      </c>
      <c r="AV286" s="14" t="s">
        <v>80</v>
      </c>
      <c r="AW286" s="14" t="s">
        <v>33</v>
      </c>
      <c r="AX286" s="14" t="s">
        <v>71</v>
      </c>
      <c r="AY286" s="255" t="s">
        <v>207</v>
      </c>
    </row>
    <row r="287" s="13" customFormat="1">
      <c r="A287" s="13"/>
      <c r="B287" s="234"/>
      <c r="C287" s="235"/>
      <c r="D287" s="236" t="s">
        <v>218</v>
      </c>
      <c r="E287" s="237" t="s">
        <v>18</v>
      </c>
      <c r="F287" s="238" t="s">
        <v>448</v>
      </c>
      <c r="G287" s="235"/>
      <c r="H287" s="237" t="s">
        <v>18</v>
      </c>
      <c r="I287" s="239"/>
      <c r="J287" s="235"/>
      <c r="K287" s="235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218</v>
      </c>
      <c r="AU287" s="244" t="s">
        <v>83</v>
      </c>
      <c r="AV287" s="13" t="s">
        <v>76</v>
      </c>
      <c r="AW287" s="13" t="s">
        <v>33</v>
      </c>
      <c r="AX287" s="13" t="s">
        <v>71</v>
      </c>
      <c r="AY287" s="244" t="s">
        <v>207</v>
      </c>
    </row>
    <row r="288" s="14" customFormat="1">
      <c r="A288" s="14"/>
      <c r="B288" s="245"/>
      <c r="C288" s="246"/>
      <c r="D288" s="236" t="s">
        <v>218</v>
      </c>
      <c r="E288" s="247" t="s">
        <v>18</v>
      </c>
      <c r="F288" s="248" t="s">
        <v>449</v>
      </c>
      <c r="G288" s="246"/>
      <c r="H288" s="249">
        <v>87.340000000000003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218</v>
      </c>
      <c r="AU288" s="255" t="s">
        <v>83</v>
      </c>
      <c r="AV288" s="14" t="s">
        <v>80</v>
      </c>
      <c r="AW288" s="14" t="s">
        <v>33</v>
      </c>
      <c r="AX288" s="14" t="s">
        <v>71</v>
      </c>
      <c r="AY288" s="255" t="s">
        <v>207</v>
      </c>
    </row>
    <row r="289" s="14" customFormat="1">
      <c r="A289" s="14"/>
      <c r="B289" s="245"/>
      <c r="C289" s="246"/>
      <c r="D289" s="236" t="s">
        <v>218</v>
      </c>
      <c r="E289" s="247" t="s">
        <v>18</v>
      </c>
      <c r="F289" s="248" t="s">
        <v>450</v>
      </c>
      <c r="G289" s="246"/>
      <c r="H289" s="249">
        <v>-9.9700000000000006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218</v>
      </c>
      <c r="AU289" s="255" t="s">
        <v>83</v>
      </c>
      <c r="AV289" s="14" t="s">
        <v>80</v>
      </c>
      <c r="AW289" s="14" t="s">
        <v>33</v>
      </c>
      <c r="AX289" s="14" t="s">
        <v>71</v>
      </c>
      <c r="AY289" s="255" t="s">
        <v>207</v>
      </c>
    </row>
    <row r="290" s="14" customFormat="1">
      <c r="A290" s="14"/>
      <c r="B290" s="245"/>
      <c r="C290" s="246"/>
      <c r="D290" s="236" t="s">
        <v>218</v>
      </c>
      <c r="E290" s="247" t="s">
        <v>18</v>
      </c>
      <c r="F290" s="248" t="s">
        <v>451</v>
      </c>
      <c r="G290" s="246"/>
      <c r="H290" s="249">
        <v>11.380000000000001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218</v>
      </c>
      <c r="AU290" s="255" t="s">
        <v>83</v>
      </c>
      <c r="AV290" s="14" t="s">
        <v>80</v>
      </c>
      <c r="AW290" s="14" t="s">
        <v>33</v>
      </c>
      <c r="AX290" s="14" t="s">
        <v>71</v>
      </c>
      <c r="AY290" s="255" t="s">
        <v>207</v>
      </c>
    </row>
    <row r="291" s="14" customFormat="1">
      <c r="A291" s="14"/>
      <c r="B291" s="245"/>
      <c r="C291" s="246"/>
      <c r="D291" s="236" t="s">
        <v>218</v>
      </c>
      <c r="E291" s="247" t="s">
        <v>18</v>
      </c>
      <c r="F291" s="248" t="s">
        <v>452</v>
      </c>
      <c r="G291" s="246"/>
      <c r="H291" s="249">
        <v>-7.0899999999999999</v>
      </c>
      <c r="I291" s="250"/>
      <c r="J291" s="246"/>
      <c r="K291" s="246"/>
      <c r="L291" s="251"/>
      <c r="M291" s="252"/>
      <c r="N291" s="253"/>
      <c r="O291" s="253"/>
      <c r="P291" s="253"/>
      <c r="Q291" s="253"/>
      <c r="R291" s="253"/>
      <c r="S291" s="253"/>
      <c r="T291" s="25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5" t="s">
        <v>218</v>
      </c>
      <c r="AU291" s="255" t="s">
        <v>83</v>
      </c>
      <c r="AV291" s="14" t="s">
        <v>80</v>
      </c>
      <c r="AW291" s="14" t="s">
        <v>33</v>
      </c>
      <c r="AX291" s="14" t="s">
        <v>71</v>
      </c>
      <c r="AY291" s="255" t="s">
        <v>207</v>
      </c>
    </row>
    <row r="292" s="14" customFormat="1">
      <c r="A292" s="14"/>
      <c r="B292" s="245"/>
      <c r="C292" s="246"/>
      <c r="D292" s="236" t="s">
        <v>218</v>
      </c>
      <c r="E292" s="247" t="s">
        <v>18</v>
      </c>
      <c r="F292" s="248" t="s">
        <v>453</v>
      </c>
      <c r="G292" s="246"/>
      <c r="H292" s="249">
        <v>7.7800000000000002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218</v>
      </c>
      <c r="AU292" s="255" t="s">
        <v>83</v>
      </c>
      <c r="AV292" s="14" t="s">
        <v>80</v>
      </c>
      <c r="AW292" s="14" t="s">
        <v>33</v>
      </c>
      <c r="AX292" s="14" t="s">
        <v>71</v>
      </c>
      <c r="AY292" s="255" t="s">
        <v>207</v>
      </c>
    </row>
    <row r="293" s="14" customFormat="1">
      <c r="A293" s="14"/>
      <c r="B293" s="245"/>
      <c r="C293" s="246"/>
      <c r="D293" s="236" t="s">
        <v>218</v>
      </c>
      <c r="E293" s="247" t="s">
        <v>18</v>
      </c>
      <c r="F293" s="248" t="s">
        <v>454</v>
      </c>
      <c r="G293" s="246"/>
      <c r="H293" s="249">
        <v>16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218</v>
      </c>
      <c r="AU293" s="255" t="s">
        <v>83</v>
      </c>
      <c r="AV293" s="14" t="s">
        <v>80</v>
      </c>
      <c r="AW293" s="14" t="s">
        <v>33</v>
      </c>
      <c r="AX293" s="14" t="s">
        <v>71</v>
      </c>
      <c r="AY293" s="255" t="s">
        <v>207</v>
      </c>
    </row>
    <row r="294" s="14" customFormat="1">
      <c r="A294" s="14"/>
      <c r="B294" s="245"/>
      <c r="C294" s="246"/>
      <c r="D294" s="236" t="s">
        <v>218</v>
      </c>
      <c r="E294" s="247" t="s">
        <v>18</v>
      </c>
      <c r="F294" s="248" t="s">
        <v>455</v>
      </c>
      <c r="G294" s="246"/>
      <c r="H294" s="249">
        <v>-7.1900000000000004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218</v>
      </c>
      <c r="AU294" s="255" t="s">
        <v>83</v>
      </c>
      <c r="AV294" s="14" t="s">
        <v>80</v>
      </c>
      <c r="AW294" s="14" t="s">
        <v>33</v>
      </c>
      <c r="AX294" s="14" t="s">
        <v>71</v>
      </c>
      <c r="AY294" s="255" t="s">
        <v>207</v>
      </c>
    </row>
    <row r="295" s="14" customFormat="1">
      <c r="A295" s="14"/>
      <c r="B295" s="245"/>
      <c r="C295" s="246"/>
      <c r="D295" s="236" t="s">
        <v>218</v>
      </c>
      <c r="E295" s="247" t="s">
        <v>18</v>
      </c>
      <c r="F295" s="248" t="s">
        <v>456</v>
      </c>
      <c r="G295" s="246"/>
      <c r="H295" s="249">
        <v>-0.57999999999999996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218</v>
      </c>
      <c r="AU295" s="255" t="s">
        <v>83</v>
      </c>
      <c r="AV295" s="14" t="s">
        <v>80</v>
      </c>
      <c r="AW295" s="14" t="s">
        <v>33</v>
      </c>
      <c r="AX295" s="14" t="s">
        <v>71</v>
      </c>
      <c r="AY295" s="255" t="s">
        <v>207</v>
      </c>
    </row>
    <row r="296" s="13" customFormat="1">
      <c r="A296" s="13"/>
      <c r="B296" s="234"/>
      <c r="C296" s="235"/>
      <c r="D296" s="236" t="s">
        <v>218</v>
      </c>
      <c r="E296" s="237" t="s">
        <v>18</v>
      </c>
      <c r="F296" s="238" t="s">
        <v>457</v>
      </c>
      <c r="G296" s="235"/>
      <c r="H296" s="237" t="s">
        <v>18</v>
      </c>
      <c r="I296" s="239"/>
      <c r="J296" s="235"/>
      <c r="K296" s="235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218</v>
      </c>
      <c r="AU296" s="244" t="s">
        <v>83</v>
      </c>
      <c r="AV296" s="13" t="s">
        <v>76</v>
      </c>
      <c r="AW296" s="13" t="s">
        <v>33</v>
      </c>
      <c r="AX296" s="13" t="s">
        <v>71</v>
      </c>
      <c r="AY296" s="244" t="s">
        <v>207</v>
      </c>
    </row>
    <row r="297" s="14" customFormat="1">
      <c r="A297" s="14"/>
      <c r="B297" s="245"/>
      <c r="C297" s="246"/>
      <c r="D297" s="236" t="s">
        <v>218</v>
      </c>
      <c r="E297" s="247" t="s">
        <v>18</v>
      </c>
      <c r="F297" s="248" t="s">
        <v>458</v>
      </c>
      <c r="G297" s="246"/>
      <c r="H297" s="249">
        <v>6.29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218</v>
      </c>
      <c r="AU297" s="255" t="s">
        <v>83</v>
      </c>
      <c r="AV297" s="14" t="s">
        <v>80</v>
      </c>
      <c r="AW297" s="14" t="s">
        <v>33</v>
      </c>
      <c r="AX297" s="14" t="s">
        <v>71</v>
      </c>
      <c r="AY297" s="255" t="s">
        <v>207</v>
      </c>
    </row>
    <row r="298" s="14" customFormat="1">
      <c r="A298" s="14"/>
      <c r="B298" s="245"/>
      <c r="C298" s="246"/>
      <c r="D298" s="236" t="s">
        <v>218</v>
      </c>
      <c r="E298" s="247" t="s">
        <v>18</v>
      </c>
      <c r="F298" s="248" t="s">
        <v>459</v>
      </c>
      <c r="G298" s="246"/>
      <c r="H298" s="249">
        <v>9.6899999999999995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218</v>
      </c>
      <c r="AU298" s="255" t="s">
        <v>83</v>
      </c>
      <c r="AV298" s="14" t="s">
        <v>80</v>
      </c>
      <c r="AW298" s="14" t="s">
        <v>33</v>
      </c>
      <c r="AX298" s="14" t="s">
        <v>71</v>
      </c>
      <c r="AY298" s="255" t="s">
        <v>207</v>
      </c>
    </row>
    <row r="299" s="14" customFormat="1">
      <c r="A299" s="14"/>
      <c r="B299" s="245"/>
      <c r="C299" s="246"/>
      <c r="D299" s="236" t="s">
        <v>218</v>
      </c>
      <c r="E299" s="247" t="s">
        <v>18</v>
      </c>
      <c r="F299" s="248" t="s">
        <v>460</v>
      </c>
      <c r="G299" s="246"/>
      <c r="H299" s="249">
        <v>112.16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218</v>
      </c>
      <c r="AU299" s="255" t="s">
        <v>83</v>
      </c>
      <c r="AV299" s="14" t="s">
        <v>80</v>
      </c>
      <c r="AW299" s="14" t="s">
        <v>33</v>
      </c>
      <c r="AX299" s="14" t="s">
        <v>71</v>
      </c>
      <c r="AY299" s="255" t="s">
        <v>207</v>
      </c>
    </row>
    <row r="300" s="14" customFormat="1">
      <c r="A300" s="14"/>
      <c r="B300" s="245"/>
      <c r="C300" s="246"/>
      <c r="D300" s="236" t="s">
        <v>218</v>
      </c>
      <c r="E300" s="247" t="s">
        <v>18</v>
      </c>
      <c r="F300" s="248" t="s">
        <v>461</v>
      </c>
      <c r="G300" s="246"/>
      <c r="H300" s="249">
        <v>-14.9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218</v>
      </c>
      <c r="AU300" s="255" t="s">
        <v>83</v>
      </c>
      <c r="AV300" s="14" t="s">
        <v>80</v>
      </c>
      <c r="AW300" s="14" t="s">
        <v>33</v>
      </c>
      <c r="AX300" s="14" t="s">
        <v>71</v>
      </c>
      <c r="AY300" s="255" t="s">
        <v>207</v>
      </c>
    </row>
    <row r="301" s="13" customFormat="1">
      <c r="A301" s="13"/>
      <c r="B301" s="234"/>
      <c r="C301" s="235"/>
      <c r="D301" s="236" t="s">
        <v>218</v>
      </c>
      <c r="E301" s="237" t="s">
        <v>18</v>
      </c>
      <c r="F301" s="238" t="s">
        <v>462</v>
      </c>
      <c r="G301" s="235"/>
      <c r="H301" s="237" t="s">
        <v>18</v>
      </c>
      <c r="I301" s="239"/>
      <c r="J301" s="235"/>
      <c r="K301" s="235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218</v>
      </c>
      <c r="AU301" s="244" t="s">
        <v>83</v>
      </c>
      <c r="AV301" s="13" t="s">
        <v>76</v>
      </c>
      <c r="AW301" s="13" t="s">
        <v>33</v>
      </c>
      <c r="AX301" s="13" t="s">
        <v>71</v>
      </c>
      <c r="AY301" s="244" t="s">
        <v>207</v>
      </c>
    </row>
    <row r="302" s="14" customFormat="1">
      <c r="A302" s="14"/>
      <c r="B302" s="245"/>
      <c r="C302" s="246"/>
      <c r="D302" s="236" t="s">
        <v>218</v>
      </c>
      <c r="E302" s="247" t="s">
        <v>18</v>
      </c>
      <c r="F302" s="248" t="s">
        <v>463</v>
      </c>
      <c r="G302" s="246"/>
      <c r="H302" s="249">
        <v>33.079999999999998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218</v>
      </c>
      <c r="AU302" s="255" t="s">
        <v>83</v>
      </c>
      <c r="AV302" s="14" t="s">
        <v>80</v>
      </c>
      <c r="AW302" s="14" t="s">
        <v>33</v>
      </c>
      <c r="AX302" s="14" t="s">
        <v>71</v>
      </c>
      <c r="AY302" s="255" t="s">
        <v>207</v>
      </c>
    </row>
    <row r="303" s="13" customFormat="1">
      <c r="A303" s="13"/>
      <c r="B303" s="234"/>
      <c r="C303" s="235"/>
      <c r="D303" s="236" t="s">
        <v>218</v>
      </c>
      <c r="E303" s="237" t="s">
        <v>18</v>
      </c>
      <c r="F303" s="238" t="s">
        <v>464</v>
      </c>
      <c r="G303" s="235"/>
      <c r="H303" s="237" t="s">
        <v>18</v>
      </c>
      <c r="I303" s="239"/>
      <c r="J303" s="235"/>
      <c r="K303" s="235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218</v>
      </c>
      <c r="AU303" s="244" t="s">
        <v>83</v>
      </c>
      <c r="AV303" s="13" t="s">
        <v>76</v>
      </c>
      <c r="AW303" s="13" t="s">
        <v>33</v>
      </c>
      <c r="AX303" s="13" t="s">
        <v>71</v>
      </c>
      <c r="AY303" s="244" t="s">
        <v>207</v>
      </c>
    </row>
    <row r="304" s="14" customFormat="1">
      <c r="A304" s="14"/>
      <c r="B304" s="245"/>
      <c r="C304" s="246"/>
      <c r="D304" s="236" t="s">
        <v>218</v>
      </c>
      <c r="E304" s="247" t="s">
        <v>18</v>
      </c>
      <c r="F304" s="248" t="s">
        <v>465</v>
      </c>
      <c r="G304" s="246"/>
      <c r="H304" s="249">
        <v>39.460000000000001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218</v>
      </c>
      <c r="AU304" s="255" t="s">
        <v>83</v>
      </c>
      <c r="AV304" s="14" t="s">
        <v>80</v>
      </c>
      <c r="AW304" s="14" t="s">
        <v>33</v>
      </c>
      <c r="AX304" s="14" t="s">
        <v>71</v>
      </c>
      <c r="AY304" s="255" t="s">
        <v>207</v>
      </c>
    </row>
    <row r="305" s="13" customFormat="1">
      <c r="A305" s="13"/>
      <c r="B305" s="234"/>
      <c r="C305" s="235"/>
      <c r="D305" s="236" t="s">
        <v>218</v>
      </c>
      <c r="E305" s="237" t="s">
        <v>18</v>
      </c>
      <c r="F305" s="238" t="s">
        <v>466</v>
      </c>
      <c r="G305" s="235"/>
      <c r="H305" s="237" t="s">
        <v>18</v>
      </c>
      <c r="I305" s="239"/>
      <c r="J305" s="235"/>
      <c r="K305" s="235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218</v>
      </c>
      <c r="AU305" s="244" t="s">
        <v>83</v>
      </c>
      <c r="AV305" s="13" t="s">
        <v>76</v>
      </c>
      <c r="AW305" s="13" t="s">
        <v>33</v>
      </c>
      <c r="AX305" s="13" t="s">
        <v>71</v>
      </c>
      <c r="AY305" s="244" t="s">
        <v>207</v>
      </c>
    </row>
    <row r="306" s="14" customFormat="1">
      <c r="A306" s="14"/>
      <c r="B306" s="245"/>
      <c r="C306" s="246"/>
      <c r="D306" s="236" t="s">
        <v>218</v>
      </c>
      <c r="E306" s="247" t="s">
        <v>18</v>
      </c>
      <c r="F306" s="248" t="s">
        <v>467</v>
      </c>
      <c r="G306" s="246"/>
      <c r="H306" s="249">
        <v>59.670000000000002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218</v>
      </c>
      <c r="AU306" s="255" t="s">
        <v>83</v>
      </c>
      <c r="AV306" s="14" t="s">
        <v>80</v>
      </c>
      <c r="AW306" s="14" t="s">
        <v>33</v>
      </c>
      <c r="AX306" s="14" t="s">
        <v>71</v>
      </c>
      <c r="AY306" s="255" t="s">
        <v>207</v>
      </c>
    </row>
    <row r="307" s="14" customFormat="1">
      <c r="A307" s="14"/>
      <c r="B307" s="245"/>
      <c r="C307" s="246"/>
      <c r="D307" s="236" t="s">
        <v>218</v>
      </c>
      <c r="E307" s="247" t="s">
        <v>18</v>
      </c>
      <c r="F307" s="248" t="s">
        <v>468</v>
      </c>
      <c r="G307" s="246"/>
      <c r="H307" s="249">
        <v>44.359999999999999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218</v>
      </c>
      <c r="AU307" s="255" t="s">
        <v>83</v>
      </c>
      <c r="AV307" s="14" t="s">
        <v>80</v>
      </c>
      <c r="AW307" s="14" t="s">
        <v>33</v>
      </c>
      <c r="AX307" s="14" t="s">
        <v>71</v>
      </c>
      <c r="AY307" s="255" t="s">
        <v>207</v>
      </c>
    </row>
    <row r="308" s="14" customFormat="1">
      <c r="A308" s="14"/>
      <c r="B308" s="245"/>
      <c r="C308" s="246"/>
      <c r="D308" s="236" t="s">
        <v>218</v>
      </c>
      <c r="E308" s="247" t="s">
        <v>18</v>
      </c>
      <c r="F308" s="248" t="s">
        <v>469</v>
      </c>
      <c r="G308" s="246"/>
      <c r="H308" s="249">
        <v>45.369999999999997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218</v>
      </c>
      <c r="AU308" s="255" t="s">
        <v>83</v>
      </c>
      <c r="AV308" s="14" t="s">
        <v>80</v>
      </c>
      <c r="AW308" s="14" t="s">
        <v>33</v>
      </c>
      <c r="AX308" s="14" t="s">
        <v>71</v>
      </c>
      <c r="AY308" s="255" t="s">
        <v>207</v>
      </c>
    </row>
    <row r="309" s="14" customFormat="1">
      <c r="A309" s="14"/>
      <c r="B309" s="245"/>
      <c r="C309" s="246"/>
      <c r="D309" s="236" t="s">
        <v>218</v>
      </c>
      <c r="E309" s="247" t="s">
        <v>18</v>
      </c>
      <c r="F309" s="248" t="s">
        <v>470</v>
      </c>
      <c r="G309" s="246"/>
      <c r="H309" s="249">
        <v>81.189999999999998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218</v>
      </c>
      <c r="AU309" s="255" t="s">
        <v>83</v>
      </c>
      <c r="AV309" s="14" t="s">
        <v>80</v>
      </c>
      <c r="AW309" s="14" t="s">
        <v>33</v>
      </c>
      <c r="AX309" s="14" t="s">
        <v>71</v>
      </c>
      <c r="AY309" s="255" t="s">
        <v>207</v>
      </c>
    </row>
    <row r="310" s="14" customFormat="1">
      <c r="A310" s="14"/>
      <c r="B310" s="245"/>
      <c r="C310" s="246"/>
      <c r="D310" s="236" t="s">
        <v>218</v>
      </c>
      <c r="E310" s="247" t="s">
        <v>18</v>
      </c>
      <c r="F310" s="248" t="s">
        <v>471</v>
      </c>
      <c r="G310" s="246"/>
      <c r="H310" s="249">
        <v>64.75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218</v>
      </c>
      <c r="AU310" s="255" t="s">
        <v>83</v>
      </c>
      <c r="AV310" s="14" t="s">
        <v>80</v>
      </c>
      <c r="AW310" s="14" t="s">
        <v>33</v>
      </c>
      <c r="AX310" s="14" t="s">
        <v>71</v>
      </c>
      <c r="AY310" s="255" t="s">
        <v>207</v>
      </c>
    </row>
    <row r="311" s="15" customFormat="1">
      <c r="A311" s="15"/>
      <c r="B311" s="256"/>
      <c r="C311" s="257"/>
      <c r="D311" s="236" t="s">
        <v>218</v>
      </c>
      <c r="E311" s="258" t="s">
        <v>18</v>
      </c>
      <c r="F311" s="259" t="s">
        <v>238</v>
      </c>
      <c r="G311" s="257"/>
      <c r="H311" s="260">
        <v>793.24000000000001</v>
      </c>
      <c r="I311" s="261"/>
      <c r="J311" s="257"/>
      <c r="K311" s="257"/>
      <c r="L311" s="262"/>
      <c r="M311" s="263"/>
      <c r="N311" s="264"/>
      <c r="O311" s="264"/>
      <c r="P311" s="264"/>
      <c r="Q311" s="264"/>
      <c r="R311" s="264"/>
      <c r="S311" s="264"/>
      <c r="T311" s="26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6" t="s">
        <v>218</v>
      </c>
      <c r="AU311" s="266" t="s">
        <v>83</v>
      </c>
      <c r="AV311" s="15" t="s">
        <v>83</v>
      </c>
      <c r="AW311" s="15" t="s">
        <v>33</v>
      </c>
      <c r="AX311" s="15" t="s">
        <v>71</v>
      </c>
      <c r="AY311" s="266" t="s">
        <v>207</v>
      </c>
    </row>
    <row r="312" s="13" customFormat="1">
      <c r="A312" s="13"/>
      <c r="B312" s="234"/>
      <c r="C312" s="235"/>
      <c r="D312" s="236" t="s">
        <v>218</v>
      </c>
      <c r="E312" s="237" t="s">
        <v>18</v>
      </c>
      <c r="F312" s="238" t="s">
        <v>472</v>
      </c>
      <c r="G312" s="235"/>
      <c r="H312" s="237" t="s">
        <v>18</v>
      </c>
      <c r="I312" s="239"/>
      <c r="J312" s="235"/>
      <c r="K312" s="235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218</v>
      </c>
      <c r="AU312" s="244" t="s">
        <v>83</v>
      </c>
      <c r="AV312" s="13" t="s">
        <v>76</v>
      </c>
      <c r="AW312" s="13" t="s">
        <v>33</v>
      </c>
      <c r="AX312" s="13" t="s">
        <v>71</v>
      </c>
      <c r="AY312" s="244" t="s">
        <v>207</v>
      </c>
    </row>
    <row r="313" s="13" customFormat="1">
      <c r="A313" s="13"/>
      <c r="B313" s="234"/>
      <c r="C313" s="235"/>
      <c r="D313" s="236" t="s">
        <v>218</v>
      </c>
      <c r="E313" s="237" t="s">
        <v>18</v>
      </c>
      <c r="F313" s="238" t="s">
        <v>473</v>
      </c>
      <c r="G313" s="235"/>
      <c r="H313" s="237" t="s">
        <v>18</v>
      </c>
      <c r="I313" s="239"/>
      <c r="J313" s="235"/>
      <c r="K313" s="235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218</v>
      </c>
      <c r="AU313" s="244" t="s">
        <v>83</v>
      </c>
      <c r="AV313" s="13" t="s">
        <v>76</v>
      </c>
      <c r="AW313" s="13" t="s">
        <v>33</v>
      </c>
      <c r="AX313" s="13" t="s">
        <v>71</v>
      </c>
      <c r="AY313" s="244" t="s">
        <v>207</v>
      </c>
    </row>
    <row r="314" s="14" customFormat="1">
      <c r="A314" s="14"/>
      <c r="B314" s="245"/>
      <c r="C314" s="246"/>
      <c r="D314" s="236" t="s">
        <v>218</v>
      </c>
      <c r="E314" s="247" t="s">
        <v>18</v>
      </c>
      <c r="F314" s="248" t="s">
        <v>474</v>
      </c>
      <c r="G314" s="246"/>
      <c r="H314" s="249">
        <v>-28.309999999999999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218</v>
      </c>
      <c r="AU314" s="255" t="s">
        <v>83</v>
      </c>
      <c r="AV314" s="14" t="s">
        <v>80</v>
      </c>
      <c r="AW314" s="14" t="s">
        <v>33</v>
      </c>
      <c r="AX314" s="14" t="s">
        <v>71</v>
      </c>
      <c r="AY314" s="255" t="s">
        <v>207</v>
      </c>
    </row>
    <row r="315" s="14" customFormat="1">
      <c r="A315" s="14"/>
      <c r="B315" s="245"/>
      <c r="C315" s="246"/>
      <c r="D315" s="236" t="s">
        <v>218</v>
      </c>
      <c r="E315" s="247" t="s">
        <v>18</v>
      </c>
      <c r="F315" s="248" t="s">
        <v>475</v>
      </c>
      <c r="G315" s="246"/>
      <c r="H315" s="249">
        <v>-20.460000000000001</v>
      </c>
      <c r="I315" s="250"/>
      <c r="J315" s="246"/>
      <c r="K315" s="246"/>
      <c r="L315" s="251"/>
      <c r="M315" s="252"/>
      <c r="N315" s="253"/>
      <c r="O315" s="253"/>
      <c r="P315" s="253"/>
      <c r="Q315" s="253"/>
      <c r="R315" s="253"/>
      <c r="S315" s="253"/>
      <c r="T315" s="25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5" t="s">
        <v>218</v>
      </c>
      <c r="AU315" s="255" t="s">
        <v>83</v>
      </c>
      <c r="AV315" s="14" t="s">
        <v>80</v>
      </c>
      <c r="AW315" s="14" t="s">
        <v>33</v>
      </c>
      <c r="AX315" s="14" t="s">
        <v>71</v>
      </c>
      <c r="AY315" s="255" t="s">
        <v>207</v>
      </c>
    </row>
    <row r="316" s="13" customFormat="1">
      <c r="A316" s="13"/>
      <c r="B316" s="234"/>
      <c r="C316" s="235"/>
      <c r="D316" s="236" t="s">
        <v>218</v>
      </c>
      <c r="E316" s="237" t="s">
        <v>18</v>
      </c>
      <c r="F316" s="238" t="s">
        <v>476</v>
      </c>
      <c r="G316" s="235"/>
      <c r="H316" s="237" t="s">
        <v>18</v>
      </c>
      <c r="I316" s="239"/>
      <c r="J316" s="235"/>
      <c r="K316" s="235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218</v>
      </c>
      <c r="AU316" s="244" t="s">
        <v>83</v>
      </c>
      <c r="AV316" s="13" t="s">
        <v>76</v>
      </c>
      <c r="AW316" s="13" t="s">
        <v>33</v>
      </c>
      <c r="AX316" s="13" t="s">
        <v>71</v>
      </c>
      <c r="AY316" s="244" t="s">
        <v>207</v>
      </c>
    </row>
    <row r="317" s="14" customFormat="1">
      <c r="A317" s="14"/>
      <c r="B317" s="245"/>
      <c r="C317" s="246"/>
      <c r="D317" s="236" t="s">
        <v>218</v>
      </c>
      <c r="E317" s="247" t="s">
        <v>18</v>
      </c>
      <c r="F317" s="248" t="s">
        <v>477</v>
      </c>
      <c r="G317" s="246"/>
      <c r="H317" s="249">
        <v>-7.8300000000000001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218</v>
      </c>
      <c r="AU317" s="255" t="s">
        <v>83</v>
      </c>
      <c r="AV317" s="14" t="s">
        <v>80</v>
      </c>
      <c r="AW317" s="14" t="s">
        <v>33</v>
      </c>
      <c r="AX317" s="14" t="s">
        <v>71</v>
      </c>
      <c r="AY317" s="255" t="s">
        <v>207</v>
      </c>
    </row>
    <row r="318" s="13" customFormat="1">
      <c r="A318" s="13"/>
      <c r="B318" s="234"/>
      <c r="C318" s="235"/>
      <c r="D318" s="236" t="s">
        <v>218</v>
      </c>
      <c r="E318" s="237" t="s">
        <v>18</v>
      </c>
      <c r="F318" s="238" t="s">
        <v>367</v>
      </c>
      <c r="G318" s="235"/>
      <c r="H318" s="237" t="s">
        <v>18</v>
      </c>
      <c r="I318" s="239"/>
      <c r="J318" s="235"/>
      <c r="K318" s="235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218</v>
      </c>
      <c r="AU318" s="244" t="s">
        <v>83</v>
      </c>
      <c r="AV318" s="13" t="s">
        <v>76</v>
      </c>
      <c r="AW318" s="13" t="s">
        <v>33</v>
      </c>
      <c r="AX318" s="13" t="s">
        <v>71</v>
      </c>
      <c r="AY318" s="244" t="s">
        <v>207</v>
      </c>
    </row>
    <row r="319" s="14" customFormat="1">
      <c r="A319" s="14"/>
      <c r="B319" s="245"/>
      <c r="C319" s="246"/>
      <c r="D319" s="236" t="s">
        <v>218</v>
      </c>
      <c r="E319" s="247" t="s">
        <v>18</v>
      </c>
      <c r="F319" s="248" t="s">
        <v>478</v>
      </c>
      <c r="G319" s="246"/>
      <c r="H319" s="249">
        <v>-11.619999999999999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218</v>
      </c>
      <c r="AU319" s="255" t="s">
        <v>83</v>
      </c>
      <c r="AV319" s="14" t="s">
        <v>80</v>
      </c>
      <c r="AW319" s="14" t="s">
        <v>33</v>
      </c>
      <c r="AX319" s="14" t="s">
        <v>71</v>
      </c>
      <c r="AY319" s="255" t="s">
        <v>207</v>
      </c>
    </row>
    <row r="320" s="14" customFormat="1">
      <c r="A320" s="14"/>
      <c r="B320" s="245"/>
      <c r="C320" s="246"/>
      <c r="D320" s="236" t="s">
        <v>218</v>
      </c>
      <c r="E320" s="247" t="s">
        <v>18</v>
      </c>
      <c r="F320" s="248" t="s">
        <v>479</v>
      </c>
      <c r="G320" s="246"/>
      <c r="H320" s="249">
        <v>-2.9199999999999999</v>
      </c>
      <c r="I320" s="250"/>
      <c r="J320" s="246"/>
      <c r="K320" s="246"/>
      <c r="L320" s="251"/>
      <c r="M320" s="252"/>
      <c r="N320" s="253"/>
      <c r="O320" s="253"/>
      <c r="P320" s="253"/>
      <c r="Q320" s="253"/>
      <c r="R320" s="253"/>
      <c r="S320" s="253"/>
      <c r="T320" s="25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5" t="s">
        <v>218</v>
      </c>
      <c r="AU320" s="255" t="s">
        <v>83</v>
      </c>
      <c r="AV320" s="14" t="s">
        <v>80</v>
      </c>
      <c r="AW320" s="14" t="s">
        <v>33</v>
      </c>
      <c r="AX320" s="14" t="s">
        <v>71</v>
      </c>
      <c r="AY320" s="255" t="s">
        <v>207</v>
      </c>
    </row>
    <row r="321" s="13" customFormat="1">
      <c r="A321" s="13"/>
      <c r="B321" s="234"/>
      <c r="C321" s="235"/>
      <c r="D321" s="236" t="s">
        <v>218</v>
      </c>
      <c r="E321" s="237" t="s">
        <v>18</v>
      </c>
      <c r="F321" s="238" t="s">
        <v>480</v>
      </c>
      <c r="G321" s="235"/>
      <c r="H321" s="237" t="s">
        <v>18</v>
      </c>
      <c r="I321" s="239"/>
      <c r="J321" s="235"/>
      <c r="K321" s="235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218</v>
      </c>
      <c r="AU321" s="244" t="s">
        <v>83</v>
      </c>
      <c r="AV321" s="13" t="s">
        <v>76</v>
      </c>
      <c r="AW321" s="13" t="s">
        <v>33</v>
      </c>
      <c r="AX321" s="13" t="s">
        <v>71</v>
      </c>
      <c r="AY321" s="244" t="s">
        <v>207</v>
      </c>
    </row>
    <row r="322" s="14" customFormat="1">
      <c r="A322" s="14"/>
      <c r="B322" s="245"/>
      <c r="C322" s="246"/>
      <c r="D322" s="236" t="s">
        <v>218</v>
      </c>
      <c r="E322" s="247" t="s">
        <v>18</v>
      </c>
      <c r="F322" s="248" t="s">
        <v>481</v>
      </c>
      <c r="G322" s="246"/>
      <c r="H322" s="249">
        <v>-8.0399999999999991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218</v>
      </c>
      <c r="AU322" s="255" t="s">
        <v>83</v>
      </c>
      <c r="AV322" s="14" t="s">
        <v>80</v>
      </c>
      <c r="AW322" s="14" t="s">
        <v>33</v>
      </c>
      <c r="AX322" s="14" t="s">
        <v>71</v>
      </c>
      <c r="AY322" s="255" t="s">
        <v>207</v>
      </c>
    </row>
    <row r="323" s="13" customFormat="1">
      <c r="A323" s="13"/>
      <c r="B323" s="234"/>
      <c r="C323" s="235"/>
      <c r="D323" s="236" t="s">
        <v>218</v>
      </c>
      <c r="E323" s="237" t="s">
        <v>18</v>
      </c>
      <c r="F323" s="238" t="s">
        <v>223</v>
      </c>
      <c r="G323" s="235"/>
      <c r="H323" s="237" t="s">
        <v>18</v>
      </c>
      <c r="I323" s="239"/>
      <c r="J323" s="235"/>
      <c r="K323" s="235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218</v>
      </c>
      <c r="AU323" s="244" t="s">
        <v>83</v>
      </c>
      <c r="AV323" s="13" t="s">
        <v>76</v>
      </c>
      <c r="AW323" s="13" t="s">
        <v>33</v>
      </c>
      <c r="AX323" s="13" t="s">
        <v>71</v>
      </c>
      <c r="AY323" s="244" t="s">
        <v>207</v>
      </c>
    </row>
    <row r="324" s="14" customFormat="1">
      <c r="A324" s="14"/>
      <c r="B324" s="245"/>
      <c r="C324" s="246"/>
      <c r="D324" s="236" t="s">
        <v>218</v>
      </c>
      <c r="E324" s="247" t="s">
        <v>18</v>
      </c>
      <c r="F324" s="248" t="s">
        <v>482</v>
      </c>
      <c r="G324" s="246"/>
      <c r="H324" s="249">
        <v>-11.890000000000001</v>
      </c>
      <c r="I324" s="250"/>
      <c r="J324" s="246"/>
      <c r="K324" s="246"/>
      <c r="L324" s="251"/>
      <c r="M324" s="252"/>
      <c r="N324" s="253"/>
      <c r="O324" s="253"/>
      <c r="P324" s="253"/>
      <c r="Q324" s="253"/>
      <c r="R324" s="253"/>
      <c r="S324" s="253"/>
      <c r="T324" s="25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5" t="s">
        <v>218</v>
      </c>
      <c r="AU324" s="255" t="s">
        <v>83</v>
      </c>
      <c r="AV324" s="14" t="s">
        <v>80</v>
      </c>
      <c r="AW324" s="14" t="s">
        <v>33</v>
      </c>
      <c r="AX324" s="14" t="s">
        <v>71</v>
      </c>
      <c r="AY324" s="255" t="s">
        <v>207</v>
      </c>
    </row>
    <row r="325" s="13" customFormat="1">
      <c r="A325" s="13"/>
      <c r="B325" s="234"/>
      <c r="C325" s="235"/>
      <c r="D325" s="236" t="s">
        <v>218</v>
      </c>
      <c r="E325" s="237" t="s">
        <v>18</v>
      </c>
      <c r="F325" s="238" t="s">
        <v>225</v>
      </c>
      <c r="G325" s="235"/>
      <c r="H325" s="237" t="s">
        <v>18</v>
      </c>
      <c r="I325" s="239"/>
      <c r="J325" s="235"/>
      <c r="K325" s="235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218</v>
      </c>
      <c r="AU325" s="244" t="s">
        <v>83</v>
      </c>
      <c r="AV325" s="13" t="s">
        <v>76</v>
      </c>
      <c r="AW325" s="13" t="s">
        <v>33</v>
      </c>
      <c r="AX325" s="13" t="s">
        <v>71</v>
      </c>
      <c r="AY325" s="244" t="s">
        <v>207</v>
      </c>
    </row>
    <row r="326" s="14" customFormat="1">
      <c r="A326" s="14"/>
      <c r="B326" s="245"/>
      <c r="C326" s="246"/>
      <c r="D326" s="236" t="s">
        <v>218</v>
      </c>
      <c r="E326" s="247" t="s">
        <v>18</v>
      </c>
      <c r="F326" s="248" t="s">
        <v>483</v>
      </c>
      <c r="G326" s="246"/>
      <c r="H326" s="249">
        <v>-11.01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218</v>
      </c>
      <c r="AU326" s="255" t="s">
        <v>83</v>
      </c>
      <c r="AV326" s="14" t="s">
        <v>80</v>
      </c>
      <c r="AW326" s="14" t="s">
        <v>33</v>
      </c>
      <c r="AX326" s="14" t="s">
        <v>71</v>
      </c>
      <c r="AY326" s="255" t="s">
        <v>207</v>
      </c>
    </row>
    <row r="327" s="13" customFormat="1">
      <c r="A327" s="13"/>
      <c r="B327" s="234"/>
      <c r="C327" s="235"/>
      <c r="D327" s="236" t="s">
        <v>218</v>
      </c>
      <c r="E327" s="237" t="s">
        <v>18</v>
      </c>
      <c r="F327" s="238" t="s">
        <v>484</v>
      </c>
      <c r="G327" s="235"/>
      <c r="H327" s="237" t="s">
        <v>18</v>
      </c>
      <c r="I327" s="239"/>
      <c r="J327" s="235"/>
      <c r="K327" s="235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218</v>
      </c>
      <c r="AU327" s="244" t="s">
        <v>83</v>
      </c>
      <c r="AV327" s="13" t="s">
        <v>76</v>
      </c>
      <c r="AW327" s="13" t="s">
        <v>33</v>
      </c>
      <c r="AX327" s="13" t="s">
        <v>71</v>
      </c>
      <c r="AY327" s="244" t="s">
        <v>207</v>
      </c>
    </row>
    <row r="328" s="14" customFormat="1">
      <c r="A328" s="14"/>
      <c r="B328" s="245"/>
      <c r="C328" s="246"/>
      <c r="D328" s="236" t="s">
        <v>218</v>
      </c>
      <c r="E328" s="247" t="s">
        <v>18</v>
      </c>
      <c r="F328" s="248" t="s">
        <v>485</v>
      </c>
      <c r="G328" s="246"/>
      <c r="H328" s="249">
        <v>-2.3900000000000001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218</v>
      </c>
      <c r="AU328" s="255" t="s">
        <v>83</v>
      </c>
      <c r="AV328" s="14" t="s">
        <v>80</v>
      </c>
      <c r="AW328" s="14" t="s">
        <v>33</v>
      </c>
      <c r="AX328" s="14" t="s">
        <v>71</v>
      </c>
      <c r="AY328" s="255" t="s">
        <v>207</v>
      </c>
    </row>
    <row r="329" s="14" customFormat="1">
      <c r="A329" s="14"/>
      <c r="B329" s="245"/>
      <c r="C329" s="246"/>
      <c r="D329" s="236" t="s">
        <v>218</v>
      </c>
      <c r="E329" s="247" t="s">
        <v>18</v>
      </c>
      <c r="F329" s="248" t="s">
        <v>486</v>
      </c>
      <c r="G329" s="246"/>
      <c r="H329" s="249">
        <v>-1.3200000000000001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218</v>
      </c>
      <c r="AU329" s="255" t="s">
        <v>83</v>
      </c>
      <c r="AV329" s="14" t="s">
        <v>80</v>
      </c>
      <c r="AW329" s="14" t="s">
        <v>33</v>
      </c>
      <c r="AX329" s="14" t="s">
        <v>71</v>
      </c>
      <c r="AY329" s="255" t="s">
        <v>207</v>
      </c>
    </row>
    <row r="330" s="13" customFormat="1">
      <c r="A330" s="13"/>
      <c r="B330" s="234"/>
      <c r="C330" s="235"/>
      <c r="D330" s="236" t="s">
        <v>218</v>
      </c>
      <c r="E330" s="237" t="s">
        <v>18</v>
      </c>
      <c r="F330" s="238" t="s">
        <v>487</v>
      </c>
      <c r="G330" s="235"/>
      <c r="H330" s="237" t="s">
        <v>18</v>
      </c>
      <c r="I330" s="239"/>
      <c r="J330" s="235"/>
      <c r="K330" s="235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218</v>
      </c>
      <c r="AU330" s="244" t="s">
        <v>83</v>
      </c>
      <c r="AV330" s="13" t="s">
        <v>76</v>
      </c>
      <c r="AW330" s="13" t="s">
        <v>33</v>
      </c>
      <c r="AX330" s="13" t="s">
        <v>71</v>
      </c>
      <c r="AY330" s="244" t="s">
        <v>207</v>
      </c>
    </row>
    <row r="331" s="14" customFormat="1">
      <c r="A331" s="14"/>
      <c r="B331" s="245"/>
      <c r="C331" s="246"/>
      <c r="D331" s="236" t="s">
        <v>218</v>
      </c>
      <c r="E331" s="247" t="s">
        <v>18</v>
      </c>
      <c r="F331" s="248" t="s">
        <v>488</v>
      </c>
      <c r="G331" s="246"/>
      <c r="H331" s="249">
        <v>-15.69</v>
      </c>
      <c r="I331" s="250"/>
      <c r="J331" s="246"/>
      <c r="K331" s="246"/>
      <c r="L331" s="251"/>
      <c r="M331" s="252"/>
      <c r="N331" s="253"/>
      <c r="O331" s="253"/>
      <c r="P331" s="253"/>
      <c r="Q331" s="253"/>
      <c r="R331" s="253"/>
      <c r="S331" s="253"/>
      <c r="T331" s="25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5" t="s">
        <v>218</v>
      </c>
      <c r="AU331" s="255" t="s">
        <v>83</v>
      </c>
      <c r="AV331" s="14" t="s">
        <v>80</v>
      </c>
      <c r="AW331" s="14" t="s">
        <v>33</v>
      </c>
      <c r="AX331" s="14" t="s">
        <v>71</v>
      </c>
      <c r="AY331" s="255" t="s">
        <v>207</v>
      </c>
    </row>
    <row r="332" s="13" customFormat="1">
      <c r="A332" s="13"/>
      <c r="B332" s="234"/>
      <c r="C332" s="235"/>
      <c r="D332" s="236" t="s">
        <v>218</v>
      </c>
      <c r="E332" s="237" t="s">
        <v>18</v>
      </c>
      <c r="F332" s="238" t="s">
        <v>464</v>
      </c>
      <c r="G332" s="235"/>
      <c r="H332" s="237" t="s">
        <v>18</v>
      </c>
      <c r="I332" s="239"/>
      <c r="J332" s="235"/>
      <c r="K332" s="235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218</v>
      </c>
      <c r="AU332" s="244" t="s">
        <v>83</v>
      </c>
      <c r="AV332" s="13" t="s">
        <v>76</v>
      </c>
      <c r="AW332" s="13" t="s">
        <v>33</v>
      </c>
      <c r="AX332" s="13" t="s">
        <v>71</v>
      </c>
      <c r="AY332" s="244" t="s">
        <v>207</v>
      </c>
    </row>
    <row r="333" s="14" customFormat="1">
      <c r="A333" s="14"/>
      <c r="B333" s="245"/>
      <c r="C333" s="246"/>
      <c r="D333" s="236" t="s">
        <v>218</v>
      </c>
      <c r="E333" s="247" t="s">
        <v>18</v>
      </c>
      <c r="F333" s="248" t="s">
        <v>489</v>
      </c>
      <c r="G333" s="246"/>
      <c r="H333" s="249">
        <v>-27.949999999999999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218</v>
      </c>
      <c r="AU333" s="255" t="s">
        <v>83</v>
      </c>
      <c r="AV333" s="14" t="s">
        <v>80</v>
      </c>
      <c r="AW333" s="14" t="s">
        <v>33</v>
      </c>
      <c r="AX333" s="14" t="s">
        <v>71</v>
      </c>
      <c r="AY333" s="255" t="s">
        <v>207</v>
      </c>
    </row>
    <row r="334" s="13" customFormat="1">
      <c r="A334" s="13"/>
      <c r="B334" s="234"/>
      <c r="C334" s="235"/>
      <c r="D334" s="236" t="s">
        <v>218</v>
      </c>
      <c r="E334" s="237" t="s">
        <v>18</v>
      </c>
      <c r="F334" s="238" t="s">
        <v>490</v>
      </c>
      <c r="G334" s="235"/>
      <c r="H334" s="237" t="s">
        <v>18</v>
      </c>
      <c r="I334" s="239"/>
      <c r="J334" s="235"/>
      <c r="K334" s="235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218</v>
      </c>
      <c r="AU334" s="244" t="s">
        <v>83</v>
      </c>
      <c r="AV334" s="13" t="s">
        <v>76</v>
      </c>
      <c r="AW334" s="13" t="s">
        <v>33</v>
      </c>
      <c r="AX334" s="13" t="s">
        <v>71</v>
      </c>
      <c r="AY334" s="244" t="s">
        <v>207</v>
      </c>
    </row>
    <row r="335" s="14" customFormat="1">
      <c r="A335" s="14"/>
      <c r="B335" s="245"/>
      <c r="C335" s="246"/>
      <c r="D335" s="236" t="s">
        <v>218</v>
      </c>
      <c r="E335" s="247" t="s">
        <v>18</v>
      </c>
      <c r="F335" s="248" t="s">
        <v>491</v>
      </c>
      <c r="G335" s="246"/>
      <c r="H335" s="249">
        <v>-2.0299999999999998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218</v>
      </c>
      <c r="AU335" s="255" t="s">
        <v>83</v>
      </c>
      <c r="AV335" s="14" t="s">
        <v>80</v>
      </c>
      <c r="AW335" s="14" t="s">
        <v>33</v>
      </c>
      <c r="AX335" s="14" t="s">
        <v>71</v>
      </c>
      <c r="AY335" s="255" t="s">
        <v>207</v>
      </c>
    </row>
    <row r="336" s="14" customFormat="1">
      <c r="A336" s="14"/>
      <c r="B336" s="245"/>
      <c r="C336" s="246"/>
      <c r="D336" s="236" t="s">
        <v>218</v>
      </c>
      <c r="E336" s="247" t="s">
        <v>18</v>
      </c>
      <c r="F336" s="248" t="s">
        <v>492</v>
      </c>
      <c r="G336" s="246"/>
      <c r="H336" s="249">
        <v>-1.1799999999999999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218</v>
      </c>
      <c r="AU336" s="255" t="s">
        <v>83</v>
      </c>
      <c r="AV336" s="14" t="s">
        <v>80</v>
      </c>
      <c r="AW336" s="14" t="s">
        <v>33</v>
      </c>
      <c r="AX336" s="14" t="s">
        <v>71</v>
      </c>
      <c r="AY336" s="255" t="s">
        <v>207</v>
      </c>
    </row>
    <row r="337" s="13" customFormat="1">
      <c r="A337" s="13"/>
      <c r="B337" s="234"/>
      <c r="C337" s="235"/>
      <c r="D337" s="236" t="s">
        <v>218</v>
      </c>
      <c r="E337" s="237" t="s">
        <v>18</v>
      </c>
      <c r="F337" s="238" t="s">
        <v>493</v>
      </c>
      <c r="G337" s="235"/>
      <c r="H337" s="237" t="s">
        <v>18</v>
      </c>
      <c r="I337" s="239"/>
      <c r="J337" s="235"/>
      <c r="K337" s="235"/>
      <c r="L337" s="240"/>
      <c r="M337" s="241"/>
      <c r="N337" s="242"/>
      <c r="O337" s="242"/>
      <c r="P337" s="242"/>
      <c r="Q337" s="242"/>
      <c r="R337" s="242"/>
      <c r="S337" s="242"/>
      <c r="T337" s="24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4" t="s">
        <v>218</v>
      </c>
      <c r="AU337" s="244" t="s">
        <v>83</v>
      </c>
      <c r="AV337" s="13" t="s">
        <v>76</v>
      </c>
      <c r="AW337" s="13" t="s">
        <v>33</v>
      </c>
      <c r="AX337" s="13" t="s">
        <v>71</v>
      </c>
      <c r="AY337" s="244" t="s">
        <v>207</v>
      </c>
    </row>
    <row r="338" s="14" customFormat="1">
      <c r="A338" s="14"/>
      <c r="B338" s="245"/>
      <c r="C338" s="246"/>
      <c r="D338" s="236" t="s">
        <v>218</v>
      </c>
      <c r="E338" s="247" t="s">
        <v>18</v>
      </c>
      <c r="F338" s="248" t="s">
        <v>494</v>
      </c>
      <c r="G338" s="246"/>
      <c r="H338" s="249">
        <v>-0.95999999999999996</v>
      </c>
      <c r="I338" s="250"/>
      <c r="J338" s="246"/>
      <c r="K338" s="246"/>
      <c r="L338" s="251"/>
      <c r="M338" s="252"/>
      <c r="N338" s="253"/>
      <c r="O338" s="253"/>
      <c r="P338" s="253"/>
      <c r="Q338" s="253"/>
      <c r="R338" s="253"/>
      <c r="S338" s="253"/>
      <c r="T338" s="25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5" t="s">
        <v>218</v>
      </c>
      <c r="AU338" s="255" t="s">
        <v>83</v>
      </c>
      <c r="AV338" s="14" t="s">
        <v>80</v>
      </c>
      <c r="AW338" s="14" t="s">
        <v>33</v>
      </c>
      <c r="AX338" s="14" t="s">
        <v>71</v>
      </c>
      <c r="AY338" s="255" t="s">
        <v>207</v>
      </c>
    </row>
    <row r="339" s="13" customFormat="1">
      <c r="A339" s="13"/>
      <c r="B339" s="234"/>
      <c r="C339" s="235"/>
      <c r="D339" s="236" t="s">
        <v>218</v>
      </c>
      <c r="E339" s="237" t="s">
        <v>18</v>
      </c>
      <c r="F339" s="238" t="s">
        <v>495</v>
      </c>
      <c r="G339" s="235"/>
      <c r="H339" s="237" t="s">
        <v>18</v>
      </c>
      <c r="I339" s="239"/>
      <c r="J339" s="235"/>
      <c r="K339" s="235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218</v>
      </c>
      <c r="AU339" s="244" t="s">
        <v>83</v>
      </c>
      <c r="AV339" s="13" t="s">
        <v>76</v>
      </c>
      <c r="AW339" s="13" t="s">
        <v>33</v>
      </c>
      <c r="AX339" s="13" t="s">
        <v>71</v>
      </c>
      <c r="AY339" s="244" t="s">
        <v>207</v>
      </c>
    </row>
    <row r="340" s="14" customFormat="1">
      <c r="A340" s="14"/>
      <c r="B340" s="245"/>
      <c r="C340" s="246"/>
      <c r="D340" s="236" t="s">
        <v>218</v>
      </c>
      <c r="E340" s="247" t="s">
        <v>18</v>
      </c>
      <c r="F340" s="248" t="s">
        <v>496</v>
      </c>
      <c r="G340" s="246"/>
      <c r="H340" s="249">
        <v>-1.8400000000000001</v>
      </c>
      <c r="I340" s="250"/>
      <c r="J340" s="246"/>
      <c r="K340" s="246"/>
      <c r="L340" s="251"/>
      <c r="M340" s="252"/>
      <c r="N340" s="253"/>
      <c r="O340" s="253"/>
      <c r="P340" s="253"/>
      <c r="Q340" s="253"/>
      <c r="R340" s="253"/>
      <c r="S340" s="253"/>
      <c r="T340" s="25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5" t="s">
        <v>218</v>
      </c>
      <c r="AU340" s="255" t="s">
        <v>83</v>
      </c>
      <c r="AV340" s="14" t="s">
        <v>80</v>
      </c>
      <c r="AW340" s="14" t="s">
        <v>33</v>
      </c>
      <c r="AX340" s="14" t="s">
        <v>71</v>
      </c>
      <c r="AY340" s="255" t="s">
        <v>207</v>
      </c>
    </row>
    <row r="341" s="15" customFormat="1">
      <c r="A341" s="15"/>
      <c r="B341" s="256"/>
      <c r="C341" s="257"/>
      <c r="D341" s="236" t="s">
        <v>218</v>
      </c>
      <c r="E341" s="258" t="s">
        <v>18</v>
      </c>
      <c r="F341" s="259" t="s">
        <v>238</v>
      </c>
      <c r="G341" s="257"/>
      <c r="H341" s="260">
        <v>-155.44</v>
      </c>
      <c r="I341" s="261"/>
      <c r="J341" s="257"/>
      <c r="K341" s="257"/>
      <c r="L341" s="262"/>
      <c r="M341" s="263"/>
      <c r="N341" s="264"/>
      <c r="O341" s="264"/>
      <c r="P341" s="264"/>
      <c r="Q341" s="264"/>
      <c r="R341" s="264"/>
      <c r="S341" s="264"/>
      <c r="T341" s="26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66" t="s">
        <v>218</v>
      </c>
      <c r="AU341" s="266" t="s">
        <v>83</v>
      </c>
      <c r="AV341" s="15" t="s">
        <v>83</v>
      </c>
      <c r="AW341" s="15" t="s">
        <v>33</v>
      </c>
      <c r="AX341" s="15" t="s">
        <v>71</v>
      </c>
      <c r="AY341" s="266" t="s">
        <v>207</v>
      </c>
    </row>
    <row r="342" s="13" customFormat="1">
      <c r="A342" s="13"/>
      <c r="B342" s="234"/>
      <c r="C342" s="235"/>
      <c r="D342" s="236" t="s">
        <v>218</v>
      </c>
      <c r="E342" s="237" t="s">
        <v>18</v>
      </c>
      <c r="F342" s="238" t="s">
        <v>497</v>
      </c>
      <c r="G342" s="235"/>
      <c r="H342" s="237" t="s">
        <v>18</v>
      </c>
      <c r="I342" s="239"/>
      <c r="J342" s="235"/>
      <c r="K342" s="235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218</v>
      </c>
      <c r="AU342" s="244" t="s">
        <v>83</v>
      </c>
      <c r="AV342" s="13" t="s">
        <v>76</v>
      </c>
      <c r="AW342" s="13" t="s">
        <v>33</v>
      </c>
      <c r="AX342" s="13" t="s">
        <v>71</v>
      </c>
      <c r="AY342" s="244" t="s">
        <v>207</v>
      </c>
    </row>
    <row r="343" s="14" customFormat="1">
      <c r="A343" s="14"/>
      <c r="B343" s="245"/>
      <c r="C343" s="246"/>
      <c r="D343" s="236" t="s">
        <v>218</v>
      </c>
      <c r="E343" s="247" t="s">
        <v>18</v>
      </c>
      <c r="F343" s="248" t="s">
        <v>498</v>
      </c>
      <c r="G343" s="246"/>
      <c r="H343" s="249">
        <v>-249.16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218</v>
      </c>
      <c r="AU343" s="255" t="s">
        <v>83</v>
      </c>
      <c r="AV343" s="14" t="s">
        <v>80</v>
      </c>
      <c r="AW343" s="14" t="s">
        <v>33</v>
      </c>
      <c r="AX343" s="14" t="s">
        <v>71</v>
      </c>
      <c r="AY343" s="255" t="s">
        <v>207</v>
      </c>
    </row>
    <row r="344" s="16" customFormat="1">
      <c r="A344" s="16"/>
      <c r="B344" s="267"/>
      <c r="C344" s="268"/>
      <c r="D344" s="236" t="s">
        <v>218</v>
      </c>
      <c r="E344" s="269" t="s">
        <v>18</v>
      </c>
      <c r="F344" s="270" t="s">
        <v>244</v>
      </c>
      <c r="G344" s="268"/>
      <c r="H344" s="271">
        <v>388.63999999999999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T344" s="277" t="s">
        <v>218</v>
      </c>
      <c r="AU344" s="277" t="s">
        <v>83</v>
      </c>
      <c r="AV344" s="16" t="s">
        <v>89</v>
      </c>
      <c r="AW344" s="16" t="s">
        <v>33</v>
      </c>
      <c r="AX344" s="16" t="s">
        <v>76</v>
      </c>
      <c r="AY344" s="277" t="s">
        <v>207</v>
      </c>
    </row>
    <row r="345" s="2" customFormat="1" ht="24.15" customHeight="1">
      <c r="A345" s="42"/>
      <c r="B345" s="43"/>
      <c r="C345" s="217" t="s">
        <v>499</v>
      </c>
      <c r="D345" s="217" t="s">
        <v>211</v>
      </c>
      <c r="E345" s="218" t="s">
        <v>500</v>
      </c>
      <c r="F345" s="219" t="s">
        <v>501</v>
      </c>
      <c r="G345" s="220" t="s">
        <v>129</v>
      </c>
      <c r="H345" s="221">
        <v>230.87000000000001</v>
      </c>
      <c r="I345" s="222"/>
      <c r="J345" s="221">
        <f>ROUND(I345*H345,2)</f>
        <v>0</v>
      </c>
      <c r="K345" s="219" t="s">
        <v>214</v>
      </c>
      <c r="L345" s="48"/>
      <c r="M345" s="223" t="s">
        <v>18</v>
      </c>
      <c r="N345" s="224" t="s">
        <v>42</v>
      </c>
      <c r="O345" s="88"/>
      <c r="P345" s="225">
        <f>O345*H345</f>
        <v>0</v>
      </c>
      <c r="Q345" s="225">
        <v>0</v>
      </c>
      <c r="R345" s="225">
        <f>Q345*H345</f>
        <v>0</v>
      </c>
      <c r="S345" s="225">
        <v>0.068000000000000005</v>
      </c>
      <c r="T345" s="226">
        <f>S345*H345</f>
        <v>15.699160000000001</v>
      </c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R345" s="227" t="s">
        <v>89</v>
      </c>
      <c r="AT345" s="227" t="s">
        <v>211</v>
      </c>
      <c r="AU345" s="227" t="s">
        <v>83</v>
      </c>
      <c r="AY345" s="21" t="s">
        <v>207</v>
      </c>
      <c r="BE345" s="228">
        <f>IF(N345="základní",J345,0)</f>
        <v>0</v>
      </c>
      <c r="BF345" s="228">
        <f>IF(N345="snížená",J345,0)</f>
        <v>0</v>
      </c>
      <c r="BG345" s="228">
        <f>IF(N345="zákl. přenesená",J345,0)</f>
        <v>0</v>
      </c>
      <c r="BH345" s="228">
        <f>IF(N345="sníž. přenesená",J345,0)</f>
        <v>0</v>
      </c>
      <c r="BI345" s="228">
        <f>IF(N345="nulová",J345,0)</f>
        <v>0</v>
      </c>
      <c r="BJ345" s="21" t="s">
        <v>76</v>
      </c>
      <c r="BK345" s="228">
        <f>ROUND(I345*H345,2)</f>
        <v>0</v>
      </c>
      <c r="BL345" s="21" t="s">
        <v>89</v>
      </c>
      <c r="BM345" s="227" t="s">
        <v>502</v>
      </c>
    </row>
    <row r="346" s="2" customFormat="1">
      <c r="A346" s="42"/>
      <c r="B346" s="43"/>
      <c r="C346" s="44"/>
      <c r="D346" s="229" t="s">
        <v>216</v>
      </c>
      <c r="E346" s="44"/>
      <c r="F346" s="230" t="s">
        <v>503</v>
      </c>
      <c r="G346" s="44"/>
      <c r="H346" s="44"/>
      <c r="I346" s="231"/>
      <c r="J346" s="44"/>
      <c r="K346" s="44"/>
      <c r="L346" s="48"/>
      <c r="M346" s="232"/>
      <c r="N346" s="233"/>
      <c r="O346" s="88"/>
      <c r="P346" s="88"/>
      <c r="Q346" s="88"/>
      <c r="R346" s="88"/>
      <c r="S346" s="88"/>
      <c r="T346" s="89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T346" s="21" t="s">
        <v>216</v>
      </c>
      <c r="AU346" s="21" t="s">
        <v>83</v>
      </c>
    </row>
    <row r="347" s="14" customFormat="1">
      <c r="A347" s="14"/>
      <c r="B347" s="245"/>
      <c r="C347" s="246"/>
      <c r="D347" s="236" t="s">
        <v>218</v>
      </c>
      <c r="E347" s="247" t="s">
        <v>18</v>
      </c>
      <c r="F347" s="248" t="s">
        <v>127</v>
      </c>
      <c r="G347" s="246"/>
      <c r="H347" s="249">
        <v>230.87000000000001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218</v>
      </c>
      <c r="AU347" s="255" t="s">
        <v>83</v>
      </c>
      <c r="AV347" s="14" t="s">
        <v>80</v>
      </c>
      <c r="AW347" s="14" t="s">
        <v>33</v>
      </c>
      <c r="AX347" s="14" t="s">
        <v>76</v>
      </c>
      <c r="AY347" s="255" t="s">
        <v>207</v>
      </c>
    </row>
    <row r="348" s="2" customFormat="1" ht="24.15" customHeight="1">
      <c r="A348" s="42"/>
      <c r="B348" s="43"/>
      <c r="C348" s="217" t="s">
        <v>504</v>
      </c>
      <c r="D348" s="217" t="s">
        <v>211</v>
      </c>
      <c r="E348" s="218" t="s">
        <v>505</v>
      </c>
      <c r="F348" s="219" t="s">
        <v>506</v>
      </c>
      <c r="G348" s="220" t="s">
        <v>129</v>
      </c>
      <c r="H348" s="221">
        <v>0.56999999999999995</v>
      </c>
      <c r="I348" s="222"/>
      <c r="J348" s="221">
        <f>ROUND(I348*H348,2)</f>
        <v>0</v>
      </c>
      <c r="K348" s="219" t="s">
        <v>214</v>
      </c>
      <c r="L348" s="48"/>
      <c r="M348" s="223" t="s">
        <v>18</v>
      </c>
      <c r="N348" s="224" t="s">
        <v>42</v>
      </c>
      <c r="O348" s="88"/>
      <c r="P348" s="225">
        <f>O348*H348</f>
        <v>0</v>
      </c>
      <c r="Q348" s="225">
        <v>0</v>
      </c>
      <c r="R348" s="225">
        <f>Q348*H348</f>
        <v>0</v>
      </c>
      <c r="S348" s="225">
        <v>0.080000000000000002</v>
      </c>
      <c r="T348" s="226">
        <f>S348*H348</f>
        <v>0.045599999999999995</v>
      </c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R348" s="227" t="s">
        <v>89</v>
      </c>
      <c r="AT348" s="227" t="s">
        <v>211</v>
      </c>
      <c r="AU348" s="227" t="s">
        <v>83</v>
      </c>
      <c r="AY348" s="21" t="s">
        <v>207</v>
      </c>
      <c r="BE348" s="228">
        <f>IF(N348="základní",J348,0)</f>
        <v>0</v>
      </c>
      <c r="BF348" s="228">
        <f>IF(N348="snížená",J348,0)</f>
        <v>0</v>
      </c>
      <c r="BG348" s="228">
        <f>IF(N348="zákl. přenesená",J348,0)</f>
        <v>0</v>
      </c>
      <c r="BH348" s="228">
        <f>IF(N348="sníž. přenesená",J348,0)</f>
        <v>0</v>
      </c>
      <c r="BI348" s="228">
        <f>IF(N348="nulová",J348,0)</f>
        <v>0</v>
      </c>
      <c r="BJ348" s="21" t="s">
        <v>76</v>
      </c>
      <c r="BK348" s="228">
        <f>ROUND(I348*H348,2)</f>
        <v>0</v>
      </c>
      <c r="BL348" s="21" t="s">
        <v>89</v>
      </c>
      <c r="BM348" s="227" t="s">
        <v>507</v>
      </c>
    </row>
    <row r="349" s="2" customFormat="1">
      <c r="A349" s="42"/>
      <c r="B349" s="43"/>
      <c r="C349" s="44"/>
      <c r="D349" s="229" t="s">
        <v>216</v>
      </c>
      <c r="E349" s="44"/>
      <c r="F349" s="230" t="s">
        <v>508</v>
      </c>
      <c r="G349" s="44"/>
      <c r="H349" s="44"/>
      <c r="I349" s="231"/>
      <c r="J349" s="44"/>
      <c r="K349" s="44"/>
      <c r="L349" s="48"/>
      <c r="M349" s="232"/>
      <c r="N349" s="233"/>
      <c r="O349" s="88"/>
      <c r="P349" s="88"/>
      <c r="Q349" s="88"/>
      <c r="R349" s="88"/>
      <c r="S349" s="88"/>
      <c r="T349" s="89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T349" s="21" t="s">
        <v>216</v>
      </c>
      <c r="AU349" s="21" t="s">
        <v>83</v>
      </c>
    </row>
    <row r="350" s="13" customFormat="1">
      <c r="A350" s="13"/>
      <c r="B350" s="234"/>
      <c r="C350" s="235"/>
      <c r="D350" s="236" t="s">
        <v>218</v>
      </c>
      <c r="E350" s="237" t="s">
        <v>18</v>
      </c>
      <c r="F350" s="238" t="s">
        <v>509</v>
      </c>
      <c r="G350" s="235"/>
      <c r="H350" s="237" t="s">
        <v>18</v>
      </c>
      <c r="I350" s="239"/>
      <c r="J350" s="235"/>
      <c r="K350" s="235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218</v>
      </c>
      <c r="AU350" s="244" t="s">
        <v>83</v>
      </c>
      <c r="AV350" s="13" t="s">
        <v>76</v>
      </c>
      <c r="AW350" s="13" t="s">
        <v>33</v>
      </c>
      <c r="AX350" s="13" t="s">
        <v>71</v>
      </c>
      <c r="AY350" s="244" t="s">
        <v>207</v>
      </c>
    </row>
    <row r="351" s="14" customFormat="1">
      <c r="A351" s="14"/>
      <c r="B351" s="245"/>
      <c r="C351" s="246"/>
      <c r="D351" s="236" t="s">
        <v>218</v>
      </c>
      <c r="E351" s="247" t="s">
        <v>18</v>
      </c>
      <c r="F351" s="248" t="s">
        <v>510</v>
      </c>
      <c r="G351" s="246"/>
      <c r="H351" s="249">
        <v>0.56999999999999995</v>
      </c>
      <c r="I351" s="250"/>
      <c r="J351" s="246"/>
      <c r="K351" s="246"/>
      <c r="L351" s="251"/>
      <c r="M351" s="252"/>
      <c r="N351" s="253"/>
      <c r="O351" s="253"/>
      <c r="P351" s="253"/>
      <c r="Q351" s="253"/>
      <c r="R351" s="253"/>
      <c r="S351" s="253"/>
      <c r="T351" s="25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5" t="s">
        <v>218</v>
      </c>
      <c r="AU351" s="255" t="s">
        <v>83</v>
      </c>
      <c r="AV351" s="14" t="s">
        <v>80</v>
      </c>
      <c r="AW351" s="14" t="s">
        <v>33</v>
      </c>
      <c r="AX351" s="14" t="s">
        <v>76</v>
      </c>
      <c r="AY351" s="255" t="s">
        <v>207</v>
      </c>
    </row>
    <row r="352" s="12" customFormat="1" ht="20.88" customHeight="1">
      <c r="A352" s="12"/>
      <c r="B352" s="201"/>
      <c r="C352" s="202"/>
      <c r="D352" s="203" t="s">
        <v>70</v>
      </c>
      <c r="E352" s="215" t="s">
        <v>511</v>
      </c>
      <c r="F352" s="215" t="s">
        <v>512</v>
      </c>
      <c r="G352" s="202"/>
      <c r="H352" s="202"/>
      <c r="I352" s="205"/>
      <c r="J352" s="216">
        <f>BK352</f>
        <v>0</v>
      </c>
      <c r="K352" s="202"/>
      <c r="L352" s="207"/>
      <c r="M352" s="208"/>
      <c r="N352" s="209"/>
      <c r="O352" s="209"/>
      <c r="P352" s="210">
        <f>SUM(P353:P413)</f>
        <v>0</v>
      </c>
      <c r="Q352" s="209"/>
      <c r="R352" s="210">
        <f>SUM(R353:R413)</f>
        <v>0</v>
      </c>
      <c r="S352" s="209"/>
      <c r="T352" s="211">
        <f>SUM(T353:T413)</f>
        <v>-0.47999999999999998</v>
      </c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R352" s="212" t="s">
        <v>76</v>
      </c>
      <c r="AT352" s="213" t="s">
        <v>70</v>
      </c>
      <c r="AU352" s="213" t="s">
        <v>80</v>
      </c>
      <c r="AY352" s="212" t="s">
        <v>207</v>
      </c>
      <c r="BK352" s="214">
        <f>SUM(BK353:BK413)</f>
        <v>0</v>
      </c>
    </row>
    <row r="353" s="2" customFormat="1" ht="16.5" customHeight="1">
      <c r="A353" s="42"/>
      <c r="B353" s="43"/>
      <c r="C353" s="217" t="s">
        <v>513</v>
      </c>
      <c r="D353" s="217" t="s">
        <v>211</v>
      </c>
      <c r="E353" s="218" t="s">
        <v>514</v>
      </c>
      <c r="F353" s="219" t="s">
        <v>515</v>
      </c>
      <c r="G353" s="220" t="s">
        <v>516</v>
      </c>
      <c r="H353" s="221">
        <v>209.91999999999999</v>
      </c>
      <c r="I353" s="222"/>
      <c r="J353" s="221">
        <f>ROUND(I353*H353,2)</f>
        <v>0</v>
      </c>
      <c r="K353" s="219" t="s">
        <v>214</v>
      </c>
      <c r="L353" s="48"/>
      <c r="M353" s="223" t="s">
        <v>18</v>
      </c>
      <c r="N353" s="224" t="s">
        <v>42</v>
      </c>
      <c r="O353" s="88"/>
      <c r="P353" s="225">
        <f>O353*H353</f>
        <v>0</v>
      </c>
      <c r="Q353" s="225">
        <v>0</v>
      </c>
      <c r="R353" s="225">
        <f>Q353*H353</f>
        <v>0</v>
      </c>
      <c r="S353" s="225">
        <v>0</v>
      </c>
      <c r="T353" s="226">
        <f>S353*H353</f>
        <v>0</v>
      </c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R353" s="227" t="s">
        <v>89</v>
      </c>
      <c r="AT353" s="227" t="s">
        <v>211</v>
      </c>
      <c r="AU353" s="227" t="s">
        <v>83</v>
      </c>
      <c r="AY353" s="21" t="s">
        <v>207</v>
      </c>
      <c r="BE353" s="228">
        <f>IF(N353="základní",J353,0)</f>
        <v>0</v>
      </c>
      <c r="BF353" s="228">
        <f>IF(N353="snížená",J353,0)</f>
        <v>0</v>
      </c>
      <c r="BG353" s="228">
        <f>IF(N353="zákl. přenesená",J353,0)</f>
        <v>0</v>
      </c>
      <c r="BH353" s="228">
        <f>IF(N353="sníž. přenesená",J353,0)</f>
        <v>0</v>
      </c>
      <c r="BI353" s="228">
        <f>IF(N353="nulová",J353,0)</f>
        <v>0</v>
      </c>
      <c r="BJ353" s="21" t="s">
        <v>76</v>
      </c>
      <c r="BK353" s="228">
        <f>ROUND(I353*H353,2)</f>
        <v>0</v>
      </c>
      <c r="BL353" s="21" t="s">
        <v>89</v>
      </c>
      <c r="BM353" s="227" t="s">
        <v>517</v>
      </c>
    </row>
    <row r="354" s="2" customFormat="1">
      <c r="A354" s="42"/>
      <c r="B354" s="43"/>
      <c r="C354" s="44"/>
      <c r="D354" s="229" t="s">
        <v>216</v>
      </c>
      <c r="E354" s="44"/>
      <c r="F354" s="230" t="s">
        <v>518</v>
      </c>
      <c r="G354" s="44"/>
      <c r="H354" s="44"/>
      <c r="I354" s="231"/>
      <c r="J354" s="44"/>
      <c r="K354" s="44"/>
      <c r="L354" s="48"/>
      <c r="M354" s="232"/>
      <c r="N354" s="233"/>
      <c r="O354" s="88"/>
      <c r="P354" s="88"/>
      <c r="Q354" s="88"/>
      <c r="R354" s="88"/>
      <c r="S354" s="88"/>
      <c r="T354" s="89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T354" s="21" t="s">
        <v>216</v>
      </c>
      <c r="AU354" s="21" t="s">
        <v>83</v>
      </c>
    </row>
    <row r="355" s="2" customFormat="1" ht="24.15" customHeight="1">
      <c r="A355" s="42"/>
      <c r="B355" s="43"/>
      <c r="C355" s="217" t="s">
        <v>519</v>
      </c>
      <c r="D355" s="217" t="s">
        <v>211</v>
      </c>
      <c r="E355" s="218" t="s">
        <v>520</v>
      </c>
      <c r="F355" s="219" t="s">
        <v>521</v>
      </c>
      <c r="G355" s="220" t="s">
        <v>516</v>
      </c>
      <c r="H355" s="221">
        <v>209.91999999999999</v>
      </c>
      <c r="I355" s="222"/>
      <c r="J355" s="221">
        <f>ROUND(I355*H355,2)</f>
        <v>0</v>
      </c>
      <c r="K355" s="219" t="s">
        <v>214</v>
      </c>
      <c r="L355" s="48"/>
      <c r="M355" s="223" t="s">
        <v>18</v>
      </c>
      <c r="N355" s="224" t="s">
        <v>42</v>
      </c>
      <c r="O355" s="88"/>
      <c r="P355" s="225">
        <f>O355*H355</f>
        <v>0</v>
      </c>
      <c r="Q355" s="225">
        <v>0</v>
      </c>
      <c r="R355" s="225">
        <f>Q355*H355</f>
        <v>0</v>
      </c>
      <c r="S355" s="225">
        <v>0</v>
      </c>
      <c r="T355" s="226">
        <f>S355*H355</f>
        <v>0</v>
      </c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R355" s="227" t="s">
        <v>89</v>
      </c>
      <c r="AT355" s="227" t="s">
        <v>211</v>
      </c>
      <c r="AU355" s="227" t="s">
        <v>83</v>
      </c>
      <c r="AY355" s="21" t="s">
        <v>207</v>
      </c>
      <c r="BE355" s="228">
        <f>IF(N355="základní",J355,0)</f>
        <v>0</v>
      </c>
      <c r="BF355" s="228">
        <f>IF(N355="snížená",J355,0)</f>
        <v>0</v>
      </c>
      <c r="BG355" s="228">
        <f>IF(N355="zákl. přenesená",J355,0)</f>
        <v>0</v>
      </c>
      <c r="BH355" s="228">
        <f>IF(N355="sníž. přenesená",J355,0)</f>
        <v>0</v>
      </c>
      <c r="BI355" s="228">
        <f>IF(N355="nulová",J355,0)</f>
        <v>0</v>
      </c>
      <c r="BJ355" s="21" t="s">
        <v>76</v>
      </c>
      <c r="BK355" s="228">
        <f>ROUND(I355*H355,2)</f>
        <v>0</v>
      </c>
      <c r="BL355" s="21" t="s">
        <v>89</v>
      </c>
      <c r="BM355" s="227" t="s">
        <v>522</v>
      </c>
    </row>
    <row r="356" s="2" customFormat="1">
      <c r="A356" s="42"/>
      <c r="B356" s="43"/>
      <c r="C356" s="44"/>
      <c r="D356" s="229" t="s">
        <v>216</v>
      </c>
      <c r="E356" s="44"/>
      <c r="F356" s="230" t="s">
        <v>523</v>
      </c>
      <c r="G356" s="44"/>
      <c r="H356" s="44"/>
      <c r="I356" s="231"/>
      <c r="J356" s="44"/>
      <c r="K356" s="44"/>
      <c r="L356" s="48"/>
      <c r="M356" s="232"/>
      <c r="N356" s="233"/>
      <c r="O356" s="88"/>
      <c r="P356" s="88"/>
      <c r="Q356" s="88"/>
      <c r="R356" s="88"/>
      <c r="S356" s="88"/>
      <c r="T356" s="89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T356" s="21" t="s">
        <v>216</v>
      </c>
      <c r="AU356" s="21" t="s">
        <v>83</v>
      </c>
    </row>
    <row r="357" s="2" customFormat="1" ht="37.8" customHeight="1">
      <c r="A357" s="42"/>
      <c r="B357" s="43"/>
      <c r="C357" s="217" t="s">
        <v>524</v>
      </c>
      <c r="D357" s="217" t="s">
        <v>211</v>
      </c>
      <c r="E357" s="218" t="s">
        <v>525</v>
      </c>
      <c r="F357" s="219" t="s">
        <v>526</v>
      </c>
      <c r="G357" s="220" t="s">
        <v>516</v>
      </c>
      <c r="H357" s="221">
        <v>209.91999999999999</v>
      </c>
      <c r="I357" s="222"/>
      <c r="J357" s="221">
        <f>ROUND(I357*H357,2)</f>
        <v>0</v>
      </c>
      <c r="K357" s="219" t="s">
        <v>214</v>
      </c>
      <c r="L357" s="48"/>
      <c r="M357" s="223" t="s">
        <v>18</v>
      </c>
      <c r="N357" s="224" t="s">
        <v>42</v>
      </c>
      <c r="O357" s="88"/>
      <c r="P357" s="225">
        <f>O357*H357</f>
        <v>0</v>
      </c>
      <c r="Q357" s="225">
        <v>0</v>
      </c>
      <c r="R357" s="225">
        <f>Q357*H357</f>
        <v>0</v>
      </c>
      <c r="S357" s="225">
        <v>0</v>
      </c>
      <c r="T357" s="226">
        <f>S357*H357</f>
        <v>0</v>
      </c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R357" s="227" t="s">
        <v>89</v>
      </c>
      <c r="AT357" s="227" t="s">
        <v>211</v>
      </c>
      <c r="AU357" s="227" t="s">
        <v>83</v>
      </c>
      <c r="AY357" s="21" t="s">
        <v>207</v>
      </c>
      <c r="BE357" s="228">
        <f>IF(N357="základní",J357,0)</f>
        <v>0</v>
      </c>
      <c r="BF357" s="228">
        <f>IF(N357="snížená",J357,0)</f>
        <v>0</v>
      </c>
      <c r="BG357" s="228">
        <f>IF(N357="zákl. přenesená",J357,0)</f>
        <v>0</v>
      </c>
      <c r="BH357" s="228">
        <f>IF(N357="sníž. přenesená",J357,0)</f>
        <v>0</v>
      </c>
      <c r="BI357" s="228">
        <f>IF(N357="nulová",J357,0)</f>
        <v>0</v>
      </c>
      <c r="BJ357" s="21" t="s">
        <v>76</v>
      </c>
      <c r="BK357" s="228">
        <f>ROUND(I357*H357,2)</f>
        <v>0</v>
      </c>
      <c r="BL357" s="21" t="s">
        <v>89</v>
      </c>
      <c r="BM357" s="227" t="s">
        <v>527</v>
      </c>
    </row>
    <row r="358" s="2" customFormat="1">
      <c r="A358" s="42"/>
      <c r="B358" s="43"/>
      <c r="C358" s="44"/>
      <c r="D358" s="229" t="s">
        <v>216</v>
      </c>
      <c r="E358" s="44"/>
      <c r="F358" s="230" t="s">
        <v>528</v>
      </c>
      <c r="G358" s="44"/>
      <c r="H358" s="44"/>
      <c r="I358" s="231"/>
      <c r="J358" s="44"/>
      <c r="K358" s="44"/>
      <c r="L358" s="48"/>
      <c r="M358" s="232"/>
      <c r="N358" s="233"/>
      <c r="O358" s="88"/>
      <c r="P358" s="88"/>
      <c r="Q358" s="88"/>
      <c r="R358" s="88"/>
      <c r="S358" s="88"/>
      <c r="T358" s="89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T358" s="21" t="s">
        <v>216</v>
      </c>
      <c r="AU358" s="21" t="s">
        <v>83</v>
      </c>
    </row>
    <row r="359" s="2" customFormat="1" ht="21.75" customHeight="1">
      <c r="A359" s="42"/>
      <c r="B359" s="43"/>
      <c r="C359" s="217" t="s">
        <v>529</v>
      </c>
      <c r="D359" s="217" t="s">
        <v>211</v>
      </c>
      <c r="E359" s="218" t="s">
        <v>530</v>
      </c>
      <c r="F359" s="219" t="s">
        <v>531</v>
      </c>
      <c r="G359" s="220" t="s">
        <v>516</v>
      </c>
      <c r="H359" s="221">
        <v>209.91999999999999</v>
      </c>
      <c r="I359" s="222"/>
      <c r="J359" s="221">
        <f>ROUND(I359*H359,2)</f>
        <v>0</v>
      </c>
      <c r="K359" s="219" t="s">
        <v>214</v>
      </c>
      <c r="L359" s="48"/>
      <c r="M359" s="223" t="s">
        <v>18</v>
      </c>
      <c r="N359" s="224" t="s">
        <v>42</v>
      </c>
      <c r="O359" s="88"/>
      <c r="P359" s="225">
        <f>O359*H359</f>
        <v>0</v>
      </c>
      <c r="Q359" s="225">
        <v>0</v>
      </c>
      <c r="R359" s="225">
        <f>Q359*H359</f>
        <v>0</v>
      </c>
      <c r="S359" s="225">
        <v>0</v>
      </c>
      <c r="T359" s="226">
        <f>S359*H359</f>
        <v>0</v>
      </c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R359" s="227" t="s">
        <v>89</v>
      </c>
      <c r="AT359" s="227" t="s">
        <v>211</v>
      </c>
      <c r="AU359" s="227" t="s">
        <v>83</v>
      </c>
      <c r="AY359" s="21" t="s">
        <v>207</v>
      </c>
      <c r="BE359" s="228">
        <f>IF(N359="základní",J359,0)</f>
        <v>0</v>
      </c>
      <c r="BF359" s="228">
        <f>IF(N359="snížená",J359,0)</f>
        <v>0</v>
      </c>
      <c r="BG359" s="228">
        <f>IF(N359="zákl. přenesená",J359,0)</f>
        <v>0</v>
      </c>
      <c r="BH359" s="228">
        <f>IF(N359="sníž. přenesená",J359,0)</f>
        <v>0</v>
      </c>
      <c r="BI359" s="228">
        <f>IF(N359="nulová",J359,0)</f>
        <v>0</v>
      </c>
      <c r="BJ359" s="21" t="s">
        <v>76</v>
      </c>
      <c r="BK359" s="228">
        <f>ROUND(I359*H359,2)</f>
        <v>0</v>
      </c>
      <c r="BL359" s="21" t="s">
        <v>89</v>
      </c>
      <c r="BM359" s="227" t="s">
        <v>532</v>
      </c>
    </row>
    <row r="360" s="2" customFormat="1">
      <c r="A360" s="42"/>
      <c r="B360" s="43"/>
      <c r="C360" s="44"/>
      <c r="D360" s="229" t="s">
        <v>216</v>
      </c>
      <c r="E360" s="44"/>
      <c r="F360" s="230" t="s">
        <v>533</v>
      </c>
      <c r="G360" s="44"/>
      <c r="H360" s="44"/>
      <c r="I360" s="231"/>
      <c r="J360" s="44"/>
      <c r="K360" s="44"/>
      <c r="L360" s="48"/>
      <c r="M360" s="232"/>
      <c r="N360" s="233"/>
      <c r="O360" s="88"/>
      <c r="P360" s="88"/>
      <c r="Q360" s="88"/>
      <c r="R360" s="88"/>
      <c r="S360" s="88"/>
      <c r="T360" s="89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T360" s="21" t="s">
        <v>216</v>
      </c>
      <c r="AU360" s="21" t="s">
        <v>83</v>
      </c>
    </row>
    <row r="361" s="2" customFormat="1" ht="24.15" customHeight="1">
      <c r="A361" s="42"/>
      <c r="B361" s="43"/>
      <c r="C361" s="217" t="s">
        <v>534</v>
      </c>
      <c r="D361" s="217" t="s">
        <v>211</v>
      </c>
      <c r="E361" s="218" t="s">
        <v>535</v>
      </c>
      <c r="F361" s="219" t="s">
        <v>536</v>
      </c>
      <c r="G361" s="220" t="s">
        <v>516</v>
      </c>
      <c r="H361" s="221">
        <v>4618.2399999999998</v>
      </c>
      <c r="I361" s="222"/>
      <c r="J361" s="221">
        <f>ROUND(I361*H361,2)</f>
        <v>0</v>
      </c>
      <c r="K361" s="219" t="s">
        <v>214</v>
      </c>
      <c r="L361" s="48"/>
      <c r="M361" s="223" t="s">
        <v>18</v>
      </c>
      <c r="N361" s="224" t="s">
        <v>42</v>
      </c>
      <c r="O361" s="88"/>
      <c r="P361" s="225">
        <f>O361*H361</f>
        <v>0</v>
      </c>
      <c r="Q361" s="225">
        <v>0</v>
      </c>
      <c r="R361" s="225">
        <f>Q361*H361</f>
        <v>0</v>
      </c>
      <c r="S361" s="225">
        <v>0</v>
      </c>
      <c r="T361" s="226">
        <f>S361*H361</f>
        <v>0</v>
      </c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R361" s="227" t="s">
        <v>89</v>
      </c>
      <c r="AT361" s="227" t="s">
        <v>211</v>
      </c>
      <c r="AU361" s="227" t="s">
        <v>83</v>
      </c>
      <c r="AY361" s="21" t="s">
        <v>207</v>
      </c>
      <c r="BE361" s="228">
        <f>IF(N361="základní",J361,0)</f>
        <v>0</v>
      </c>
      <c r="BF361" s="228">
        <f>IF(N361="snížená",J361,0)</f>
        <v>0</v>
      </c>
      <c r="BG361" s="228">
        <f>IF(N361="zákl. přenesená",J361,0)</f>
        <v>0</v>
      </c>
      <c r="BH361" s="228">
        <f>IF(N361="sníž. přenesená",J361,0)</f>
        <v>0</v>
      </c>
      <c r="BI361" s="228">
        <f>IF(N361="nulová",J361,0)</f>
        <v>0</v>
      </c>
      <c r="BJ361" s="21" t="s">
        <v>76</v>
      </c>
      <c r="BK361" s="228">
        <f>ROUND(I361*H361,2)</f>
        <v>0</v>
      </c>
      <c r="BL361" s="21" t="s">
        <v>89</v>
      </c>
      <c r="BM361" s="227" t="s">
        <v>537</v>
      </c>
    </row>
    <row r="362" s="2" customFormat="1">
      <c r="A362" s="42"/>
      <c r="B362" s="43"/>
      <c r="C362" s="44"/>
      <c r="D362" s="229" t="s">
        <v>216</v>
      </c>
      <c r="E362" s="44"/>
      <c r="F362" s="230" t="s">
        <v>538</v>
      </c>
      <c r="G362" s="44"/>
      <c r="H362" s="44"/>
      <c r="I362" s="231"/>
      <c r="J362" s="44"/>
      <c r="K362" s="44"/>
      <c r="L362" s="48"/>
      <c r="M362" s="232"/>
      <c r="N362" s="233"/>
      <c r="O362" s="88"/>
      <c r="P362" s="88"/>
      <c r="Q362" s="88"/>
      <c r="R362" s="88"/>
      <c r="S362" s="88"/>
      <c r="T362" s="89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T362" s="21" t="s">
        <v>216</v>
      </c>
      <c r="AU362" s="21" t="s">
        <v>83</v>
      </c>
    </row>
    <row r="363" s="14" customFormat="1">
      <c r="A363" s="14"/>
      <c r="B363" s="245"/>
      <c r="C363" s="246"/>
      <c r="D363" s="236" t="s">
        <v>218</v>
      </c>
      <c r="E363" s="246"/>
      <c r="F363" s="248" t="s">
        <v>539</v>
      </c>
      <c r="G363" s="246"/>
      <c r="H363" s="249">
        <v>4618.2399999999998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218</v>
      </c>
      <c r="AU363" s="255" t="s">
        <v>83</v>
      </c>
      <c r="AV363" s="14" t="s">
        <v>80</v>
      </c>
      <c r="AW363" s="14" t="s">
        <v>4</v>
      </c>
      <c r="AX363" s="14" t="s">
        <v>76</v>
      </c>
      <c r="AY363" s="255" t="s">
        <v>207</v>
      </c>
    </row>
    <row r="364" s="2" customFormat="1" ht="24.15" customHeight="1">
      <c r="A364" s="42"/>
      <c r="B364" s="43"/>
      <c r="C364" s="217" t="s">
        <v>540</v>
      </c>
      <c r="D364" s="217" t="s">
        <v>211</v>
      </c>
      <c r="E364" s="218" t="s">
        <v>541</v>
      </c>
      <c r="F364" s="219" t="s">
        <v>542</v>
      </c>
      <c r="G364" s="220" t="s">
        <v>516</v>
      </c>
      <c r="H364" s="221">
        <v>203.03</v>
      </c>
      <c r="I364" s="222"/>
      <c r="J364" s="221">
        <f>ROUND(I364*H364,2)</f>
        <v>0</v>
      </c>
      <c r="K364" s="219" t="s">
        <v>214</v>
      </c>
      <c r="L364" s="48"/>
      <c r="M364" s="223" t="s">
        <v>18</v>
      </c>
      <c r="N364" s="224" t="s">
        <v>42</v>
      </c>
      <c r="O364" s="88"/>
      <c r="P364" s="225">
        <f>O364*H364</f>
        <v>0</v>
      </c>
      <c r="Q364" s="225">
        <v>0</v>
      </c>
      <c r="R364" s="225">
        <f>Q364*H364</f>
        <v>0</v>
      </c>
      <c r="S364" s="225">
        <v>0</v>
      </c>
      <c r="T364" s="226">
        <f>S364*H364</f>
        <v>0</v>
      </c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R364" s="227" t="s">
        <v>89</v>
      </c>
      <c r="AT364" s="227" t="s">
        <v>211</v>
      </c>
      <c r="AU364" s="227" t="s">
        <v>83</v>
      </c>
      <c r="AY364" s="21" t="s">
        <v>207</v>
      </c>
      <c r="BE364" s="228">
        <f>IF(N364="základní",J364,0)</f>
        <v>0</v>
      </c>
      <c r="BF364" s="228">
        <f>IF(N364="snížená",J364,0)</f>
        <v>0</v>
      </c>
      <c r="BG364" s="228">
        <f>IF(N364="zákl. přenesená",J364,0)</f>
        <v>0</v>
      </c>
      <c r="BH364" s="228">
        <f>IF(N364="sníž. přenesená",J364,0)</f>
        <v>0</v>
      </c>
      <c r="BI364" s="228">
        <f>IF(N364="nulová",J364,0)</f>
        <v>0</v>
      </c>
      <c r="BJ364" s="21" t="s">
        <v>76</v>
      </c>
      <c r="BK364" s="228">
        <f>ROUND(I364*H364,2)</f>
        <v>0</v>
      </c>
      <c r="BL364" s="21" t="s">
        <v>89</v>
      </c>
      <c r="BM364" s="227" t="s">
        <v>543</v>
      </c>
    </row>
    <row r="365" s="2" customFormat="1">
      <c r="A365" s="42"/>
      <c r="B365" s="43"/>
      <c r="C365" s="44"/>
      <c r="D365" s="229" t="s">
        <v>216</v>
      </c>
      <c r="E365" s="44"/>
      <c r="F365" s="230" t="s">
        <v>544</v>
      </c>
      <c r="G365" s="44"/>
      <c r="H365" s="44"/>
      <c r="I365" s="231"/>
      <c r="J365" s="44"/>
      <c r="K365" s="44"/>
      <c r="L365" s="48"/>
      <c r="M365" s="232"/>
      <c r="N365" s="233"/>
      <c r="O365" s="88"/>
      <c r="P365" s="88"/>
      <c r="Q365" s="88"/>
      <c r="R365" s="88"/>
      <c r="S365" s="88"/>
      <c r="T365" s="89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T365" s="21" t="s">
        <v>216</v>
      </c>
      <c r="AU365" s="21" t="s">
        <v>83</v>
      </c>
    </row>
    <row r="366" s="13" customFormat="1">
      <c r="A366" s="13"/>
      <c r="B366" s="234"/>
      <c r="C366" s="235"/>
      <c r="D366" s="236" t="s">
        <v>218</v>
      </c>
      <c r="E366" s="237" t="s">
        <v>18</v>
      </c>
      <c r="F366" s="238" t="s">
        <v>545</v>
      </c>
      <c r="G366" s="235"/>
      <c r="H366" s="237" t="s">
        <v>18</v>
      </c>
      <c r="I366" s="239"/>
      <c r="J366" s="235"/>
      <c r="K366" s="235"/>
      <c r="L366" s="240"/>
      <c r="M366" s="241"/>
      <c r="N366" s="242"/>
      <c r="O366" s="242"/>
      <c r="P366" s="242"/>
      <c r="Q366" s="242"/>
      <c r="R366" s="242"/>
      <c r="S366" s="242"/>
      <c r="T366" s="24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4" t="s">
        <v>218</v>
      </c>
      <c r="AU366" s="244" t="s">
        <v>83</v>
      </c>
      <c r="AV366" s="13" t="s">
        <v>76</v>
      </c>
      <c r="AW366" s="13" t="s">
        <v>33</v>
      </c>
      <c r="AX366" s="13" t="s">
        <v>71</v>
      </c>
      <c r="AY366" s="244" t="s">
        <v>207</v>
      </c>
    </row>
    <row r="367" s="14" customFormat="1">
      <c r="A367" s="14"/>
      <c r="B367" s="245"/>
      <c r="C367" s="246"/>
      <c r="D367" s="236" t="s">
        <v>218</v>
      </c>
      <c r="E367" s="247" t="s">
        <v>18</v>
      </c>
      <c r="F367" s="248" t="s">
        <v>546</v>
      </c>
      <c r="G367" s="246"/>
      <c r="H367" s="249">
        <v>209.91999999999999</v>
      </c>
      <c r="I367" s="250"/>
      <c r="J367" s="246"/>
      <c r="K367" s="246"/>
      <c r="L367" s="251"/>
      <c r="M367" s="252"/>
      <c r="N367" s="253"/>
      <c r="O367" s="253"/>
      <c r="P367" s="253"/>
      <c r="Q367" s="253"/>
      <c r="R367" s="253"/>
      <c r="S367" s="253"/>
      <c r="T367" s="25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5" t="s">
        <v>218</v>
      </c>
      <c r="AU367" s="255" t="s">
        <v>83</v>
      </c>
      <c r="AV367" s="14" t="s">
        <v>80</v>
      </c>
      <c r="AW367" s="14" t="s">
        <v>33</v>
      </c>
      <c r="AX367" s="14" t="s">
        <v>71</v>
      </c>
      <c r="AY367" s="255" t="s">
        <v>207</v>
      </c>
    </row>
    <row r="368" s="13" customFormat="1">
      <c r="A368" s="13"/>
      <c r="B368" s="234"/>
      <c r="C368" s="235"/>
      <c r="D368" s="236" t="s">
        <v>218</v>
      </c>
      <c r="E368" s="237" t="s">
        <v>18</v>
      </c>
      <c r="F368" s="238" t="s">
        <v>547</v>
      </c>
      <c r="G368" s="235"/>
      <c r="H368" s="237" t="s">
        <v>18</v>
      </c>
      <c r="I368" s="239"/>
      <c r="J368" s="235"/>
      <c r="K368" s="235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218</v>
      </c>
      <c r="AU368" s="244" t="s">
        <v>83</v>
      </c>
      <c r="AV368" s="13" t="s">
        <v>76</v>
      </c>
      <c r="AW368" s="13" t="s">
        <v>33</v>
      </c>
      <c r="AX368" s="13" t="s">
        <v>71</v>
      </c>
      <c r="AY368" s="244" t="s">
        <v>207</v>
      </c>
    </row>
    <row r="369" s="13" customFormat="1">
      <c r="A369" s="13"/>
      <c r="B369" s="234"/>
      <c r="C369" s="235"/>
      <c r="D369" s="236" t="s">
        <v>218</v>
      </c>
      <c r="E369" s="237" t="s">
        <v>18</v>
      </c>
      <c r="F369" s="238" t="s">
        <v>548</v>
      </c>
      <c r="G369" s="235"/>
      <c r="H369" s="237" t="s">
        <v>18</v>
      </c>
      <c r="I369" s="239"/>
      <c r="J369" s="235"/>
      <c r="K369" s="235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218</v>
      </c>
      <c r="AU369" s="244" t="s">
        <v>83</v>
      </c>
      <c r="AV369" s="13" t="s">
        <v>76</v>
      </c>
      <c r="AW369" s="13" t="s">
        <v>33</v>
      </c>
      <c r="AX369" s="13" t="s">
        <v>71</v>
      </c>
      <c r="AY369" s="244" t="s">
        <v>207</v>
      </c>
    </row>
    <row r="370" s="14" customFormat="1">
      <c r="A370" s="14"/>
      <c r="B370" s="245"/>
      <c r="C370" s="246"/>
      <c r="D370" s="236" t="s">
        <v>218</v>
      </c>
      <c r="E370" s="247" t="s">
        <v>18</v>
      </c>
      <c r="F370" s="248" t="s">
        <v>549</v>
      </c>
      <c r="G370" s="246"/>
      <c r="H370" s="249">
        <v>-1.8400000000000001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218</v>
      </c>
      <c r="AU370" s="255" t="s">
        <v>83</v>
      </c>
      <c r="AV370" s="14" t="s">
        <v>80</v>
      </c>
      <c r="AW370" s="14" t="s">
        <v>33</v>
      </c>
      <c r="AX370" s="14" t="s">
        <v>71</v>
      </c>
      <c r="AY370" s="255" t="s">
        <v>207</v>
      </c>
    </row>
    <row r="371" s="13" customFormat="1">
      <c r="A371" s="13"/>
      <c r="B371" s="234"/>
      <c r="C371" s="235"/>
      <c r="D371" s="236" t="s">
        <v>218</v>
      </c>
      <c r="E371" s="237" t="s">
        <v>18</v>
      </c>
      <c r="F371" s="238" t="s">
        <v>550</v>
      </c>
      <c r="G371" s="235"/>
      <c r="H371" s="237" t="s">
        <v>18</v>
      </c>
      <c r="I371" s="239"/>
      <c r="J371" s="235"/>
      <c r="K371" s="235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218</v>
      </c>
      <c r="AU371" s="244" t="s">
        <v>83</v>
      </c>
      <c r="AV371" s="13" t="s">
        <v>76</v>
      </c>
      <c r="AW371" s="13" t="s">
        <v>33</v>
      </c>
      <c r="AX371" s="13" t="s">
        <v>71</v>
      </c>
      <c r="AY371" s="244" t="s">
        <v>207</v>
      </c>
    </row>
    <row r="372" s="14" customFormat="1">
      <c r="A372" s="14"/>
      <c r="B372" s="245"/>
      <c r="C372" s="246"/>
      <c r="D372" s="236" t="s">
        <v>218</v>
      </c>
      <c r="E372" s="247" t="s">
        <v>18</v>
      </c>
      <c r="F372" s="248" t="s">
        <v>551</v>
      </c>
      <c r="G372" s="246"/>
      <c r="H372" s="249">
        <v>-0.01</v>
      </c>
      <c r="I372" s="250"/>
      <c r="J372" s="246"/>
      <c r="K372" s="246"/>
      <c r="L372" s="251"/>
      <c r="M372" s="252"/>
      <c r="N372" s="253"/>
      <c r="O372" s="253"/>
      <c r="P372" s="253"/>
      <c r="Q372" s="253"/>
      <c r="R372" s="253"/>
      <c r="S372" s="253"/>
      <c r="T372" s="25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5" t="s">
        <v>218</v>
      </c>
      <c r="AU372" s="255" t="s">
        <v>83</v>
      </c>
      <c r="AV372" s="14" t="s">
        <v>80</v>
      </c>
      <c r="AW372" s="14" t="s">
        <v>33</v>
      </c>
      <c r="AX372" s="14" t="s">
        <v>71</v>
      </c>
      <c r="AY372" s="255" t="s">
        <v>207</v>
      </c>
    </row>
    <row r="373" s="13" customFormat="1">
      <c r="A373" s="13"/>
      <c r="B373" s="234"/>
      <c r="C373" s="235"/>
      <c r="D373" s="236" t="s">
        <v>218</v>
      </c>
      <c r="E373" s="237" t="s">
        <v>18</v>
      </c>
      <c r="F373" s="238" t="s">
        <v>552</v>
      </c>
      <c r="G373" s="235"/>
      <c r="H373" s="237" t="s">
        <v>18</v>
      </c>
      <c r="I373" s="239"/>
      <c r="J373" s="235"/>
      <c r="K373" s="235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218</v>
      </c>
      <c r="AU373" s="244" t="s">
        <v>83</v>
      </c>
      <c r="AV373" s="13" t="s">
        <v>76</v>
      </c>
      <c r="AW373" s="13" t="s">
        <v>33</v>
      </c>
      <c r="AX373" s="13" t="s">
        <v>71</v>
      </c>
      <c r="AY373" s="244" t="s">
        <v>207</v>
      </c>
    </row>
    <row r="374" s="14" customFormat="1">
      <c r="A374" s="14"/>
      <c r="B374" s="245"/>
      <c r="C374" s="246"/>
      <c r="D374" s="236" t="s">
        <v>218</v>
      </c>
      <c r="E374" s="247" t="s">
        <v>18</v>
      </c>
      <c r="F374" s="248" t="s">
        <v>553</v>
      </c>
      <c r="G374" s="246"/>
      <c r="H374" s="249">
        <v>-0.02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218</v>
      </c>
      <c r="AU374" s="255" t="s">
        <v>83</v>
      </c>
      <c r="AV374" s="14" t="s">
        <v>80</v>
      </c>
      <c r="AW374" s="14" t="s">
        <v>33</v>
      </c>
      <c r="AX374" s="14" t="s">
        <v>71</v>
      </c>
      <c r="AY374" s="255" t="s">
        <v>207</v>
      </c>
    </row>
    <row r="375" s="13" customFormat="1">
      <c r="A375" s="13"/>
      <c r="B375" s="234"/>
      <c r="C375" s="235"/>
      <c r="D375" s="236" t="s">
        <v>218</v>
      </c>
      <c r="E375" s="237" t="s">
        <v>18</v>
      </c>
      <c r="F375" s="238" t="s">
        <v>554</v>
      </c>
      <c r="G375" s="235"/>
      <c r="H375" s="237" t="s">
        <v>18</v>
      </c>
      <c r="I375" s="239"/>
      <c r="J375" s="235"/>
      <c r="K375" s="235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218</v>
      </c>
      <c r="AU375" s="244" t="s">
        <v>83</v>
      </c>
      <c r="AV375" s="13" t="s">
        <v>76</v>
      </c>
      <c r="AW375" s="13" t="s">
        <v>33</v>
      </c>
      <c r="AX375" s="13" t="s">
        <v>71</v>
      </c>
      <c r="AY375" s="244" t="s">
        <v>207</v>
      </c>
    </row>
    <row r="376" s="14" customFormat="1">
      <c r="A376" s="14"/>
      <c r="B376" s="245"/>
      <c r="C376" s="246"/>
      <c r="D376" s="236" t="s">
        <v>218</v>
      </c>
      <c r="E376" s="247" t="s">
        <v>18</v>
      </c>
      <c r="F376" s="248" t="s">
        <v>555</v>
      </c>
      <c r="G376" s="246"/>
      <c r="H376" s="249">
        <v>-0.040000000000000001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218</v>
      </c>
      <c r="AU376" s="255" t="s">
        <v>83</v>
      </c>
      <c r="AV376" s="14" t="s">
        <v>80</v>
      </c>
      <c r="AW376" s="14" t="s">
        <v>33</v>
      </c>
      <c r="AX376" s="14" t="s">
        <v>71</v>
      </c>
      <c r="AY376" s="255" t="s">
        <v>207</v>
      </c>
    </row>
    <row r="377" s="14" customFormat="1">
      <c r="A377" s="14"/>
      <c r="B377" s="245"/>
      <c r="C377" s="246"/>
      <c r="D377" s="236" t="s">
        <v>218</v>
      </c>
      <c r="E377" s="247" t="s">
        <v>18</v>
      </c>
      <c r="F377" s="248" t="s">
        <v>556</v>
      </c>
      <c r="G377" s="246"/>
      <c r="H377" s="249">
        <v>-0.46000000000000002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218</v>
      </c>
      <c r="AU377" s="255" t="s">
        <v>83</v>
      </c>
      <c r="AV377" s="14" t="s">
        <v>80</v>
      </c>
      <c r="AW377" s="14" t="s">
        <v>33</v>
      </c>
      <c r="AX377" s="14" t="s">
        <v>71</v>
      </c>
      <c r="AY377" s="255" t="s">
        <v>207</v>
      </c>
    </row>
    <row r="378" s="13" customFormat="1">
      <c r="A378" s="13"/>
      <c r="B378" s="234"/>
      <c r="C378" s="235"/>
      <c r="D378" s="236" t="s">
        <v>218</v>
      </c>
      <c r="E378" s="237" t="s">
        <v>18</v>
      </c>
      <c r="F378" s="238" t="s">
        <v>557</v>
      </c>
      <c r="G378" s="235"/>
      <c r="H378" s="237" t="s">
        <v>18</v>
      </c>
      <c r="I378" s="239"/>
      <c r="J378" s="235"/>
      <c r="K378" s="235"/>
      <c r="L378" s="240"/>
      <c r="M378" s="241"/>
      <c r="N378" s="242"/>
      <c r="O378" s="242"/>
      <c r="P378" s="242"/>
      <c r="Q378" s="242"/>
      <c r="R378" s="242"/>
      <c r="S378" s="242"/>
      <c r="T378" s="24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4" t="s">
        <v>218</v>
      </c>
      <c r="AU378" s="244" t="s">
        <v>83</v>
      </c>
      <c r="AV378" s="13" t="s">
        <v>76</v>
      </c>
      <c r="AW378" s="13" t="s">
        <v>33</v>
      </c>
      <c r="AX378" s="13" t="s">
        <v>71</v>
      </c>
      <c r="AY378" s="244" t="s">
        <v>207</v>
      </c>
    </row>
    <row r="379" s="14" customFormat="1">
      <c r="A379" s="14"/>
      <c r="B379" s="245"/>
      <c r="C379" s="246"/>
      <c r="D379" s="236" t="s">
        <v>218</v>
      </c>
      <c r="E379" s="247" t="s">
        <v>18</v>
      </c>
      <c r="F379" s="248" t="s">
        <v>558</v>
      </c>
      <c r="G379" s="246"/>
      <c r="H379" s="249">
        <v>-0.70999999999999996</v>
      </c>
      <c r="I379" s="250"/>
      <c r="J379" s="246"/>
      <c r="K379" s="246"/>
      <c r="L379" s="251"/>
      <c r="M379" s="252"/>
      <c r="N379" s="253"/>
      <c r="O379" s="253"/>
      <c r="P379" s="253"/>
      <c r="Q379" s="253"/>
      <c r="R379" s="253"/>
      <c r="S379" s="253"/>
      <c r="T379" s="25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5" t="s">
        <v>218</v>
      </c>
      <c r="AU379" s="255" t="s">
        <v>83</v>
      </c>
      <c r="AV379" s="14" t="s">
        <v>80</v>
      </c>
      <c r="AW379" s="14" t="s">
        <v>33</v>
      </c>
      <c r="AX379" s="14" t="s">
        <v>71</v>
      </c>
      <c r="AY379" s="255" t="s">
        <v>207</v>
      </c>
    </row>
    <row r="380" s="13" customFormat="1">
      <c r="A380" s="13"/>
      <c r="B380" s="234"/>
      <c r="C380" s="235"/>
      <c r="D380" s="236" t="s">
        <v>218</v>
      </c>
      <c r="E380" s="237" t="s">
        <v>18</v>
      </c>
      <c r="F380" s="238" t="s">
        <v>559</v>
      </c>
      <c r="G380" s="235"/>
      <c r="H380" s="237" t="s">
        <v>18</v>
      </c>
      <c r="I380" s="239"/>
      <c r="J380" s="235"/>
      <c r="K380" s="235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218</v>
      </c>
      <c r="AU380" s="244" t="s">
        <v>83</v>
      </c>
      <c r="AV380" s="13" t="s">
        <v>76</v>
      </c>
      <c r="AW380" s="13" t="s">
        <v>33</v>
      </c>
      <c r="AX380" s="13" t="s">
        <v>71</v>
      </c>
      <c r="AY380" s="244" t="s">
        <v>207</v>
      </c>
    </row>
    <row r="381" s="14" customFormat="1">
      <c r="A381" s="14"/>
      <c r="B381" s="245"/>
      <c r="C381" s="246"/>
      <c r="D381" s="236" t="s">
        <v>218</v>
      </c>
      <c r="E381" s="247" t="s">
        <v>18</v>
      </c>
      <c r="F381" s="248" t="s">
        <v>560</v>
      </c>
      <c r="G381" s="246"/>
      <c r="H381" s="249">
        <v>-1.9299999999999999</v>
      </c>
      <c r="I381" s="250"/>
      <c r="J381" s="246"/>
      <c r="K381" s="246"/>
      <c r="L381" s="251"/>
      <c r="M381" s="252"/>
      <c r="N381" s="253"/>
      <c r="O381" s="253"/>
      <c r="P381" s="253"/>
      <c r="Q381" s="253"/>
      <c r="R381" s="253"/>
      <c r="S381" s="253"/>
      <c r="T381" s="25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5" t="s">
        <v>218</v>
      </c>
      <c r="AU381" s="255" t="s">
        <v>83</v>
      </c>
      <c r="AV381" s="14" t="s">
        <v>80</v>
      </c>
      <c r="AW381" s="14" t="s">
        <v>33</v>
      </c>
      <c r="AX381" s="14" t="s">
        <v>71</v>
      </c>
      <c r="AY381" s="255" t="s">
        <v>207</v>
      </c>
    </row>
    <row r="382" s="13" customFormat="1">
      <c r="A382" s="13"/>
      <c r="B382" s="234"/>
      <c r="C382" s="235"/>
      <c r="D382" s="236" t="s">
        <v>218</v>
      </c>
      <c r="E382" s="237" t="s">
        <v>18</v>
      </c>
      <c r="F382" s="238" t="s">
        <v>561</v>
      </c>
      <c r="G382" s="235"/>
      <c r="H382" s="237" t="s">
        <v>18</v>
      </c>
      <c r="I382" s="239"/>
      <c r="J382" s="235"/>
      <c r="K382" s="235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218</v>
      </c>
      <c r="AU382" s="244" t="s">
        <v>83</v>
      </c>
      <c r="AV382" s="13" t="s">
        <v>76</v>
      </c>
      <c r="AW382" s="13" t="s">
        <v>33</v>
      </c>
      <c r="AX382" s="13" t="s">
        <v>71</v>
      </c>
      <c r="AY382" s="244" t="s">
        <v>207</v>
      </c>
    </row>
    <row r="383" s="14" customFormat="1">
      <c r="A383" s="14"/>
      <c r="B383" s="245"/>
      <c r="C383" s="246"/>
      <c r="D383" s="236" t="s">
        <v>218</v>
      </c>
      <c r="E383" s="247" t="s">
        <v>18</v>
      </c>
      <c r="F383" s="248" t="s">
        <v>562</v>
      </c>
      <c r="G383" s="246"/>
      <c r="H383" s="249">
        <v>-1.8799999999999999</v>
      </c>
      <c r="I383" s="250"/>
      <c r="J383" s="246"/>
      <c r="K383" s="246"/>
      <c r="L383" s="251"/>
      <c r="M383" s="252"/>
      <c r="N383" s="253"/>
      <c r="O383" s="253"/>
      <c r="P383" s="253"/>
      <c r="Q383" s="253"/>
      <c r="R383" s="253"/>
      <c r="S383" s="253"/>
      <c r="T383" s="25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5" t="s">
        <v>218</v>
      </c>
      <c r="AU383" s="255" t="s">
        <v>83</v>
      </c>
      <c r="AV383" s="14" t="s">
        <v>80</v>
      </c>
      <c r="AW383" s="14" t="s">
        <v>33</v>
      </c>
      <c r="AX383" s="14" t="s">
        <v>71</v>
      </c>
      <c r="AY383" s="255" t="s">
        <v>207</v>
      </c>
    </row>
    <row r="384" s="16" customFormat="1">
      <c r="A384" s="16"/>
      <c r="B384" s="267"/>
      <c r="C384" s="268"/>
      <c r="D384" s="236" t="s">
        <v>218</v>
      </c>
      <c r="E384" s="269" t="s">
        <v>18</v>
      </c>
      <c r="F384" s="270" t="s">
        <v>244</v>
      </c>
      <c r="G384" s="268"/>
      <c r="H384" s="271">
        <v>203.02999999999997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T384" s="277" t="s">
        <v>218</v>
      </c>
      <c r="AU384" s="277" t="s">
        <v>83</v>
      </c>
      <c r="AV384" s="16" t="s">
        <v>89</v>
      </c>
      <c r="AW384" s="16" t="s">
        <v>33</v>
      </c>
      <c r="AX384" s="16" t="s">
        <v>76</v>
      </c>
      <c r="AY384" s="277" t="s">
        <v>207</v>
      </c>
    </row>
    <row r="385" s="2" customFormat="1" ht="24.15" customHeight="1">
      <c r="A385" s="42"/>
      <c r="B385" s="43"/>
      <c r="C385" s="217" t="s">
        <v>563</v>
      </c>
      <c r="D385" s="217" t="s">
        <v>211</v>
      </c>
      <c r="E385" s="218" t="s">
        <v>564</v>
      </c>
      <c r="F385" s="219" t="s">
        <v>565</v>
      </c>
      <c r="G385" s="220" t="s">
        <v>516</v>
      </c>
      <c r="H385" s="221">
        <v>1.8400000000000001</v>
      </c>
      <c r="I385" s="222"/>
      <c r="J385" s="221">
        <f>ROUND(I385*H385,2)</f>
        <v>0</v>
      </c>
      <c r="K385" s="219" t="s">
        <v>214</v>
      </c>
      <c r="L385" s="48"/>
      <c r="M385" s="223" t="s">
        <v>18</v>
      </c>
      <c r="N385" s="224" t="s">
        <v>42</v>
      </c>
      <c r="O385" s="88"/>
      <c r="P385" s="225">
        <f>O385*H385</f>
        <v>0</v>
      </c>
      <c r="Q385" s="225">
        <v>0</v>
      </c>
      <c r="R385" s="225">
        <f>Q385*H385</f>
        <v>0</v>
      </c>
      <c r="S385" s="225">
        <v>0</v>
      </c>
      <c r="T385" s="226">
        <f>S385*H385</f>
        <v>0</v>
      </c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R385" s="227" t="s">
        <v>89</v>
      </c>
      <c r="AT385" s="227" t="s">
        <v>211</v>
      </c>
      <c r="AU385" s="227" t="s">
        <v>83</v>
      </c>
      <c r="AY385" s="21" t="s">
        <v>207</v>
      </c>
      <c r="BE385" s="228">
        <f>IF(N385="základní",J385,0)</f>
        <v>0</v>
      </c>
      <c r="BF385" s="228">
        <f>IF(N385="snížená",J385,0)</f>
        <v>0</v>
      </c>
      <c r="BG385" s="228">
        <f>IF(N385="zákl. přenesená",J385,0)</f>
        <v>0</v>
      </c>
      <c r="BH385" s="228">
        <f>IF(N385="sníž. přenesená",J385,0)</f>
        <v>0</v>
      </c>
      <c r="BI385" s="228">
        <f>IF(N385="nulová",J385,0)</f>
        <v>0</v>
      </c>
      <c r="BJ385" s="21" t="s">
        <v>76</v>
      </c>
      <c r="BK385" s="228">
        <f>ROUND(I385*H385,2)</f>
        <v>0</v>
      </c>
      <c r="BL385" s="21" t="s">
        <v>89</v>
      </c>
      <c r="BM385" s="227" t="s">
        <v>566</v>
      </c>
    </row>
    <row r="386" s="2" customFormat="1">
      <c r="A386" s="42"/>
      <c r="B386" s="43"/>
      <c r="C386" s="44"/>
      <c r="D386" s="229" t="s">
        <v>216</v>
      </c>
      <c r="E386" s="44"/>
      <c r="F386" s="230" t="s">
        <v>567</v>
      </c>
      <c r="G386" s="44"/>
      <c r="H386" s="44"/>
      <c r="I386" s="231"/>
      <c r="J386" s="44"/>
      <c r="K386" s="44"/>
      <c r="L386" s="48"/>
      <c r="M386" s="232"/>
      <c r="N386" s="233"/>
      <c r="O386" s="88"/>
      <c r="P386" s="88"/>
      <c r="Q386" s="88"/>
      <c r="R386" s="88"/>
      <c r="S386" s="88"/>
      <c r="T386" s="89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T386" s="21" t="s">
        <v>216</v>
      </c>
      <c r="AU386" s="21" t="s">
        <v>83</v>
      </c>
    </row>
    <row r="387" s="13" customFormat="1">
      <c r="A387" s="13"/>
      <c r="B387" s="234"/>
      <c r="C387" s="235"/>
      <c r="D387" s="236" t="s">
        <v>218</v>
      </c>
      <c r="E387" s="237" t="s">
        <v>18</v>
      </c>
      <c r="F387" s="238" t="s">
        <v>548</v>
      </c>
      <c r="G387" s="235"/>
      <c r="H387" s="237" t="s">
        <v>18</v>
      </c>
      <c r="I387" s="239"/>
      <c r="J387" s="235"/>
      <c r="K387" s="235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218</v>
      </c>
      <c r="AU387" s="244" t="s">
        <v>83</v>
      </c>
      <c r="AV387" s="13" t="s">
        <v>76</v>
      </c>
      <c r="AW387" s="13" t="s">
        <v>33</v>
      </c>
      <c r="AX387" s="13" t="s">
        <v>71</v>
      </c>
      <c r="AY387" s="244" t="s">
        <v>207</v>
      </c>
    </row>
    <row r="388" s="14" customFormat="1">
      <c r="A388" s="14"/>
      <c r="B388" s="245"/>
      <c r="C388" s="246"/>
      <c r="D388" s="236" t="s">
        <v>218</v>
      </c>
      <c r="E388" s="247" t="s">
        <v>18</v>
      </c>
      <c r="F388" s="248" t="s">
        <v>568</v>
      </c>
      <c r="G388" s="246"/>
      <c r="H388" s="249">
        <v>1.8400000000000001</v>
      </c>
      <c r="I388" s="250"/>
      <c r="J388" s="246"/>
      <c r="K388" s="246"/>
      <c r="L388" s="251"/>
      <c r="M388" s="252"/>
      <c r="N388" s="253"/>
      <c r="O388" s="253"/>
      <c r="P388" s="253"/>
      <c r="Q388" s="253"/>
      <c r="R388" s="253"/>
      <c r="S388" s="253"/>
      <c r="T388" s="25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5" t="s">
        <v>218</v>
      </c>
      <c r="AU388" s="255" t="s">
        <v>83</v>
      </c>
      <c r="AV388" s="14" t="s">
        <v>80</v>
      </c>
      <c r="AW388" s="14" t="s">
        <v>33</v>
      </c>
      <c r="AX388" s="14" t="s">
        <v>76</v>
      </c>
      <c r="AY388" s="255" t="s">
        <v>207</v>
      </c>
    </row>
    <row r="389" s="2" customFormat="1" ht="24.15" customHeight="1">
      <c r="A389" s="42"/>
      <c r="B389" s="43"/>
      <c r="C389" s="217" t="s">
        <v>569</v>
      </c>
      <c r="D389" s="217" t="s">
        <v>211</v>
      </c>
      <c r="E389" s="218" t="s">
        <v>570</v>
      </c>
      <c r="F389" s="219" t="s">
        <v>571</v>
      </c>
      <c r="G389" s="220" t="s">
        <v>516</v>
      </c>
      <c r="H389" s="221">
        <v>0.01</v>
      </c>
      <c r="I389" s="222"/>
      <c r="J389" s="221">
        <f>ROUND(I389*H389,2)</f>
        <v>0</v>
      </c>
      <c r="K389" s="219" t="s">
        <v>214</v>
      </c>
      <c r="L389" s="48"/>
      <c r="M389" s="223" t="s">
        <v>18</v>
      </c>
      <c r="N389" s="224" t="s">
        <v>42</v>
      </c>
      <c r="O389" s="88"/>
      <c r="P389" s="225">
        <f>O389*H389</f>
        <v>0</v>
      </c>
      <c r="Q389" s="225">
        <v>0</v>
      </c>
      <c r="R389" s="225">
        <f>Q389*H389</f>
        <v>0</v>
      </c>
      <c r="S389" s="225">
        <v>0</v>
      </c>
      <c r="T389" s="226">
        <f>S389*H389</f>
        <v>0</v>
      </c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R389" s="227" t="s">
        <v>89</v>
      </c>
      <c r="AT389" s="227" t="s">
        <v>211</v>
      </c>
      <c r="AU389" s="227" t="s">
        <v>83</v>
      </c>
      <c r="AY389" s="21" t="s">
        <v>207</v>
      </c>
      <c r="BE389" s="228">
        <f>IF(N389="základní",J389,0)</f>
        <v>0</v>
      </c>
      <c r="BF389" s="228">
        <f>IF(N389="snížená",J389,0)</f>
        <v>0</v>
      </c>
      <c r="BG389" s="228">
        <f>IF(N389="zákl. přenesená",J389,0)</f>
        <v>0</v>
      </c>
      <c r="BH389" s="228">
        <f>IF(N389="sníž. přenesená",J389,0)</f>
        <v>0</v>
      </c>
      <c r="BI389" s="228">
        <f>IF(N389="nulová",J389,0)</f>
        <v>0</v>
      </c>
      <c r="BJ389" s="21" t="s">
        <v>76</v>
      </c>
      <c r="BK389" s="228">
        <f>ROUND(I389*H389,2)</f>
        <v>0</v>
      </c>
      <c r="BL389" s="21" t="s">
        <v>89</v>
      </c>
      <c r="BM389" s="227" t="s">
        <v>572</v>
      </c>
    </row>
    <row r="390" s="2" customFormat="1">
      <c r="A390" s="42"/>
      <c r="B390" s="43"/>
      <c r="C390" s="44"/>
      <c r="D390" s="229" t="s">
        <v>216</v>
      </c>
      <c r="E390" s="44"/>
      <c r="F390" s="230" t="s">
        <v>573</v>
      </c>
      <c r="G390" s="44"/>
      <c r="H390" s="44"/>
      <c r="I390" s="231"/>
      <c r="J390" s="44"/>
      <c r="K390" s="44"/>
      <c r="L390" s="48"/>
      <c r="M390" s="232"/>
      <c r="N390" s="233"/>
      <c r="O390" s="88"/>
      <c r="P390" s="88"/>
      <c r="Q390" s="88"/>
      <c r="R390" s="88"/>
      <c r="S390" s="88"/>
      <c r="T390" s="89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T390" s="21" t="s">
        <v>216</v>
      </c>
      <c r="AU390" s="21" t="s">
        <v>83</v>
      </c>
    </row>
    <row r="391" s="13" customFormat="1">
      <c r="A391" s="13"/>
      <c r="B391" s="234"/>
      <c r="C391" s="235"/>
      <c r="D391" s="236" t="s">
        <v>218</v>
      </c>
      <c r="E391" s="237" t="s">
        <v>18</v>
      </c>
      <c r="F391" s="238" t="s">
        <v>550</v>
      </c>
      <c r="G391" s="235"/>
      <c r="H391" s="237" t="s">
        <v>18</v>
      </c>
      <c r="I391" s="239"/>
      <c r="J391" s="235"/>
      <c r="K391" s="235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218</v>
      </c>
      <c r="AU391" s="244" t="s">
        <v>83</v>
      </c>
      <c r="AV391" s="13" t="s">
        <v>76</v>
      </c>
      <c r="AW391" s="13" t="s">
        <v>33</v>
      </c>
      <c r="AX391" s="13" t="s">
        <v>71</v>
      </c>
      <c r="AY391" s="244" t="s">
        <v>207</v>
      </c>
    </row>
    <row r="392" s="14" customFormat="1">
      <c r="A392" s="14"/>
      <c r="B392" s="245"/>
      <c r="C392" s="246"/>
      <c r="D392" s="236" t="s">
        <v>218</v>
      </c>
      <c r="E392" s="247" t="s">
        <v>18</v>
      </c>
      <c r="F392" s="248" t="s">
        <v>574</v>
      </c>
      <c r="G392" s="246"/>
      <c r="H392" s="249">
        <v>0.01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218</v>
      </c>
      <c r="AU392" s="255" t="s">
        <v>83</v>
      </c>
      <c r="AV392" s="14" t="s">
        <v>80</v>
      </c>
      <c r="AW392" s="14" t="s">
        <v>33</v>
      </c>
      <c r="AX392" s="14" t="s">
        <v>76</v>
      </c>
      <c r="AY392" s="255" t="s">
        <v>207</v>
      </c>
    </row>
    <row r="393" s="2" customFormat="1" ht="21.75" customHeight="1">
      <c r="A393" s="42"/>
      <c r="B393" s="43"/>
      <c r="C393" s="217" t="s">
        <v>575</v>
      </c>
      <c r="D393" s="217" t="s">
        <v>211</v>
      </c>
      <c r="E393" s="218" t="s">
        <v>576</v>
      </c>
      <c r="F393" s="219" t="s">
        <v>577</v>
      </c>
      <c r="G393" s="220" t="s">
        <v>516</v>
      </c>
      <c r="H393" s="221">
        <v>0.02</v>
      </c>
      <c r="I393" s="222"/>
      <c r="J393" s="221">
        <f>ROUND(I393*H393,2)</f>
        <v>0</v>
      </c>
      <c r="K393" s="219" t="s">
        <v>18</v>
      </c>
      <c r="L393" s="48"/>
      <c r="M393" s="223" t="s">
        <v>18</v>
      </c>
      <c r="N393" s="224" t="s">
        <v>42</v>
      </c>
      <c r="O393" s="88"/>
      <c r="P393" s="225">
        <f>O393*H393</f>
        <v>0</v>
      </c>
      <c r="Q393" s="225">
        <v>0</v>
      </c>
      <c r="R393" s="225">
        <f>Q393*H393</f>
        <v>0</v>
      </c>
      <c r="S393" s="225">
        <v>1</v>
      </c>
      <c r="T393" s="226">
        <f>S393*H393</f>
        <v>0.02</v>
      </c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R393" s="227" t="s">
        <v>89</v>
      </c>
      <c r="AT393" s="227" t="s">
        <v>211</v>
      </c>
      <c r="AU393" s="227" t="s">
        <v>83</v>
      </c>
      <c r="AY393" s="21" t="s">
        <v>207</v>
      </c>
      <c r="BE393" s="228">
        <f>IF(N393="základní",J393,0)</f>
        <v>0</v>
      </c>
      <c r="BF393" s="228">
        <f>IF(N393="snížená",J393,0)</f>
        <v>0</v>
      </c>
      <c r="BG393" s="228">
        <f>IF(N393="zákl. přenesená",J393,0)</f>
        <v>0</v>
      </c>
      <c r="BH393" s="228">
        <f>IF(N393="sníž. přenesená",J393,0)</f>
        <v>0</v>
      </c>
      <c r="BI393" s="228">
        <f>IF(N393="nulová",J393,0)</f>
        <v>0</v>
      </c>
      <c r="BJ393" s="21" t="s">
        <v>76</v>
      </c>
      <c r="BK393" s="228">
        <f>ROUND(I393*H393,2)</f>
        <v>0</v>
      </c>
      <c r="BL393" s="21" t="s">
        <v>89</v>
      </c>
      <c r="BM393" s="227" t="s">
        <v>578</v>
      </c>
    </row>
    <row r="394" s="13" customFormat="1">
      <c r="A394" s="13"/>
      <c r="B394" s="234"/>
      <c r="C394" s="235"/>
      <c r="D394" s="236" t="s">
        <v>218</v>
      </c>
      <c r="E394" s="237" t="s">
        <v>18</v>
      </c>
      <c r="F394" s="238" t="s">
        <v>552</v>
      </c>
      <c r="G394" s="235"/>
      <c r="H394" s="237" t="s">
        <v>18</v>
      </c>
      <c r="I394" s="239"/>
      <c r="J394" s="235"/>
      <c r="K394" s="235"/>
      <c r="L394" s="240"/>
      <c r="M394" s="241"/>
      <c r="N394" s="242"/>
      <c r="O394" s="242"/>
      <c r="P394" s="242"/>
      <c r="Q394" s="242"/>
      <c r="R394" s="242"/>
      <c r="S394" s="242"/>
      <c r="T394" s="24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4" t="s">
        <v>218</v>
      </c>
      <c r="AU394" s="244" t="s">
        <v>83</v>
      </c>
      <c r="AV394" s="13" t="s">
        <v>76</v>
      </c>
      <c r="AW394" s="13" t="s">
        <v>33</v>
      </c>
      <c r="AX394" s="13" t="s">
        <v>71</v>
      </c>
      <c r="AY394" s="244" t="s">
        <v>207</v>
      </c>
    </row>
    <row r="395" s="14" customFormat="1">
      <c r="A395" s="14"/>
      <c r="B395" s="245"/>
      <c r="C395" s="246"/>
      <c r="D395" s="236" t="s">
        <v>218</v>
      </c>
      <c r="E395" s="247" t="s">
        <v>18</v>
      </c>
      <c r="F395" s="248" t="s">
        <v>579</v>
      </c>
      <c r="G395" s="246"/>
      <c r="H395" s="249">
        <v>0.02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218</v>
      </c>
      <c r="AU395" s="255" t="s">
        <v>83</v>
      </c>
      <c r="AV395" s="14" t="s">
        <v>80</v>
      </c>
      <c r="AW395" s="14" t="s">
        <v>33</v>
      </c>
      <c r="AX395" s="14" t="s">
        <v>71</v>
      </c>
      <c r="AY395" s="255" t="s">
        <v>207</v>
      </c>
    </row>
    <row r="396" s="16" customFormat="1">
      <c r="A396" s="16"/>
      <c r="B396" s="267"/>
      <c r="C396" s="268"/>
      <c r="D396" s="236" t="s">
        <v>218</v>
      </c>
      <c r="E396" s="269" t="s">
        <v>18</v>
      </c>
      <c r="F396" s="270" t="s">
        <v>244</v>
      </c>
      <c r="G396" s="268"/>
      <c r="H396" s="271">
        <v>0.02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T396" s="277" t="s">
        <v>218</v>
      </c>
      <c r="AU396" s="277" t="s">
        <v>83</v>
      </c>
      <c r="AV396" s="16" t="s">
        <v>89</v>
      </c>
      <c r="AW396" s="16" t="s">
        <v>33</v>
      </c>
      <c r="AX396" s="16" t="s">
        <v>76</v>
      </c>
      <c r="AY396" s="277" t="s">
        <v>207</v>
      </c>
    </row>
    <row r="397" s="2" customFormat="1" ht="16.5" customHeight="1">
      <c r="A397" s="42"/>
      <c r="B397" s="43"/>
      <c r="C397" s="217" t="s">
        <v>580</v>
      </c>
      <c r="D397" s="217" t="s">
        <v>211</v>
      </c>
      <c r="E397" s="218" t="s">
        <v>581</v>
      </c>
      <c r="F397" s="219" t="s">
        <v>582</v>
      </c>
      <c r="G397" s="220" t="s">
        <v>516</v>
      </c>
      <c r="H397" s="221">
        <v>-0.5</v>
      </c>
      <c r="I397" s="222"/>
      <c r="J397" s="221">
        <f>ROUND(I397*H397,2)</f>
        <v>0</v>
      </c>
      <c r="K397" s="219" t="s">
        <v>18</v>
      </c>
      <c r="L397" s="48"/>
      <c r="M397" s="223" t="s">
        <v>18</v>
      </c>
      <c r="N397" s="224" t="s">
        <v>42</v>
      </c>
      <c r="O397" s="88"/>
      <c r="P397" s="225">
        <f>O397*H397</f>
        <v>0</v>
      </c>
      <c r="Q397" s="225">
        <v>0</v>
      </c>
      <c r="R397" s="225">
        <f>Q397*H397</f>
        <v>0</v>
      </c>
      <c r="S397" s="225">
        <v>1</v>
      </c>
      <c r="T397" s="226">
        <f>S397*H397</f>
        <v>-0.5</v>
      </c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R397" s="227" t="s">
        <v>89</v>
      </c>
      <c r="AT397" s="227" t="s">
        <v>211</v>
      </c>
      <c r="AU397" s="227" t="s">
        <v>83</v>
      </c>
      <c r="AY397" s="21" t="s">
        <v>207</v>
      </c>
      <c r="BE397" s="228">
        <f>IF(N397="základní",J397,0)</f>
        <v>0</v>
      </c>
      <c r="BF397" s="228">
        <f>IF(N397="snížená",J397,0)</f>
        <v>0</v>
      </c>
      <c r="BG397" s="228">
        <f>IF(N397="zákl. přenesená",J397,0)</f>
        <v>0</v>
      </c>
      <c r="BH397" s="228">
        <f>IF(N397="sníž. přenesená",J397,0)</f>
        <v>0</v>
      </c>
      <c r="BI397" s="228">
        <f>IF(N397="nulová",J397,0)</f>
        <v>0</v>
      </c>
      <c r="BJ397" s="21" t="s">
        <v>76</v>
      </c>
      <c r="BK397" s="228">
        <f>ROUND(I397*H397,2)</f>
        <v>0</v>
      </c>
      <c r="BL397" s="21" t="s">
        <v>89</v>
      </c>
      <c r="BM397" s="227" t="s">
        <v>583</v>
      </c>
    </row>
    <row r="398" s="13" customFormat="1">
      <c r="A398" s="13"/>
      <c r="B398" s="234"/>
      <c r="C398" s="235"/>
      <c r="D398" s="236" t="s">
        <v>218</v>
      </c>
      <c r="E398" s="237" t="s">
        <v>18</v>
      </c>
      <c r="F398" s="238" t="s">
        <v>554</v>
      </c>
      <c r="G398" s="235"/>
      <c r="H398" s="237" t="s">
        <v>18</v>
      </c>
      <c r="I398" s="239"/>
      <c r="J398" s="235"/>
      <c r="K398" s="235"/>
      <c r="L398" s="240"/>
      <c r="M398" s="241"/>
      <c r="N398" s="242"/>
      <c r="O398" s="242"/>
      <c r="P398" s="242"/>
      <c r="Q398" s="242"/>
      <c r="R398" s="242"/>
      <c r="S398" s="242"/>
      <c r="T398" s="24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44" t="s">
        <v>218</v>
      </c>
      <c r="AU398" s="244" t="s">
        <v>83</v>
      </c>
      <c r="AV398" s="13" t="s">
        <v>76</v>
      </c>
      <c r="AW398" s="13" t="s">
        <v>33</v>
      </c>
      <c r="AX398" s="13" t="s">
        <v>71</v>
      </c>
      <c r="AY398" s="244" t="s">
        <v>207</v>
      </c>
    </row>
    <row r="399" s="14" customFormat="1">
      <c r="A399" s="14"/>
      <c r="B399" s="245"/>
      <c r="C399" s="246"/>
      <c r="D399" s="236" t="s">
        <v>218</v>
      </c>
      <c r="E399" s="247" t="s">
        <v>18</v>
      </c>
      <c r="F399" s="248" t="s">
        <v>555</v>
      </c>
      <c r="G399" s="246"/>
      <c r="H399" s="249">
        <v>-0.040000000000000001</v>
      </c>
      <c r="I399" s="250"/>
      <c r="J399" s="246"/>
      <c r="K399" s="246"/>
      <c r="L399" s="251"/>
      <c r="M399" s="252"/>
      <c r="N399" s="253"/>
      <c r="O399" s="253"/>
      <c r="P399" s="253"/>
      <c r="Q399" s="253"/>
      <c r="R399" s="253"/>
      <c r="S399" s="253"/>
      <c r="T399" s="25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5" t="s">
        <v>218</v>
      </c>
      <c r="AU399" s="255" t="s">
        <v>83</v>
      </c>
      <c r="AV399" s="14" t="s">
        <v>80</v>
      </c>
      <c r="AW399" s="14" t="s">
        <v>33</v>
      </c>
      <c r="AX399" s="14" t="s">
        <v>71</v>
      </c>
      <c r="AY399" s="255" t="s">
        <v>207</v>
      </c>
    </row>
    <row r="400" s="14" customFormat="1">
      <c r="A400" s="14"/>
      <c r="B400" s="245"/>
      <c r="C400" s="246"/>
      <c r="D400" s="236" t="s">
        <v>218</v>
      </c>
      <c r="E400" s="247" t="s">
        <v>18</v>
      </c>
      <c r="F400" s="248" t="s">
        <v>556</v>
      </c>
      <c r="G400" s="246"/>
      <c r="H400" s="249">
        <v>-0.46000000000000002</v>
      </c>
      <c r="I400" s="250"/>
      <c r="J400" s="246"/>
      <c r="K400" s="246"/>
      <c r="L400" s="251"/>
      <c r="M400" s="252"/>
      <c r="N400" s="253"/>
      <c r="O400" s="253"/>
      <c r="P400" s="253"/>
      <c r="Q400" s="253"/>
      <c r="R400" s="253"/>
      <c r="S400" s="253"/>
      <c r="T400" s="25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5" t="s">
        <v>218</v>
      </c>
      <c r="AU400" s="255" t="s">
        <v>83</v>
      </c>
      <c r="AV400" s="14" t="s">
        <v>80</v>
      </c>
      <c r="AW400" s="14" t="s">
        <v>33</v>
      </c>
      <c r="AX400" s="14" t="s">
        <v>71</v>
      </c>
      <c r="AY400" s="255" t="s">
        <v>207</v>
      </c>
    </row>
    <row r="401" s="16" customFormat="1">
      <c r="A401" s="16"/>
      <c r="B401" s="267"/>
      <c r="C401" s="268"/>
      <c r="D401" s="236" t="s">
        <v>218</v>
      </c>
      <c r="E401" s="269" t="s">
        <v>18</v>
      </c>
      <c r="F401" s="270" t="s">
        <v>244</v>
      </c>
      <c r="G401" s="268"/>
      <c r="H401" s="271">
        <v>-0.5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T401" s="277" t="s">
        <v>218</v>
      </c>
      <c r="AU401" s="277" t="s">
        <v>83</v>
      </c>
      <c r="AV401" s="16" t="s">
        <v>89</v>
      </c>
      <c r="AW401" s="16" t="s">
        <v>33</v>
      </c>
      <c r="AX401" s="16" t="s">
        <v>76</v>
      </c>
      <c r="AY401" s="277" t="s">
        <v>207</v>
      </c>
    </row>
    <row r="402" s="2" customFormat="1" ht="24.15" customHeight="1">
      <c r="A402" s="42"/>
      <c r="B402" s="43"/>
      <c r="C402" s="217" t="s">
        <v>584</v>
      </c>
      <c r="D402" s="217" t="s">
        <v>211</v>
      </c>
      <c r="E402" s="218" t="s">
        <v>585</v>
      </c>
      <c r="F402" s="219" t="s">
        <v>586</v>
      </c>
      <c r="G402" s="220" t="s">
        <v>516</v>
      </c>
      <c r="H402" s="221">
        <v>0.70999999999999996</v>
      </c>
      <c r="I402" s="222"/>
      <c r="J402" s="221">
        <f>ROUND(I402*H402,2)</f>
        <v>0</v>
      </c>
      <c r="K402" s="219" t="s">
        <v>214</v>
      </c>
      <c r="L402" s="48"/>
      <c r="M402" s="223" t="s">
        <v>18</v>
      </c>
      <c r="N402" s="224" t="s">
        <v>42</v>
      </c>
      <c r="O402" s="88"/>
      <c r="P402" s="225">
        <f>O402*H402</f>
        <v>0</v>
      </c>
      <c r="Q402" s="225">
        <v>0</v>
      </c>
      <c r="R402" s="225">
        <f>Q402*H402</f>
        <v>0</v>
      </c>
      <c r="S402" s="225">
        <v>0</v>
      </c>
      <c r="T402" s="226">
        <f>S402*H402</f>
        <v>0</v>
      </c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R402" s="227" t="s">
        <v>89</v>
      </c>
      <c r="AT402" s="227" t="s">
        <v>211</v>
      </c>
      <c r="AU402" s="227" t="s">
        <v>83</v>
      </c>
      <c r="AY402" s="21" t="s">
        <v>207</v>
      </c>
      <c r="BE402" s="228">
        <f>IF(N402="základní",J402,0)</f>
        <v>0</v>
      </c>
      <c r="BF402" s="228">
        <f>IF(N402="snížená",J402,0)</f>
        <v>0</v>
      </c>
      <c r="BG402" s="228">
        <f>IF(N402="zákl. přenesená",J402,0)</f>
        <v>0</v>
      </c>
      <c r="BH402" s="228">
        <f>IF(N402="sníž. přenesená",J402,0)</f>
        <v>0</v>
      </c>
      <c r="BI402" s="228">
        <f>IF(N402="nulová",J402,0)</f>
        <v>0</v>
      </c>
      <c r="BJ402" s="21" t="s">
        <v>76</v>
      </c>
      <c r="BK402" s="228">
        <f>ROUND(I402*H402,2)</f>
        <v>0</v>
      </c>
      <c r="BL402" s="21" t="s">
        <v>89</v>
      </c>
      <c r="BM402" s="227" t="s">
        <v>587</v>
      </c>
    </row>
    <row r="403" s="2" customFormat="1">
      <c r="A403" s="42"/>
      <c r="B403" s="43"/>
      <c r="C403" s="44"/>
      <c r="D403" s="229" t="s">
        <v>216</v>
      </c>
      <c r="E403" s="44"/>
      <c r="F403" s="230" t="s">
        <v>588</v>
      </c>
      <c r="G403" s="44"/>
      <c r="H403" s="44"/>
      <c r="I403" s="231"/>
      <c r="J403" s="44"/>
      <c r="K403" s="44"/>
      <c r="L403" s="48"/>
      <c r="M403" s="232"/>
      <c r="N403" s="233"/>
      <c r="O403" s="88"/>
      <c r="P403" s="88"/>
      <c r="Q403" s="88"/>
      <c r="R403" s="88"/>
      <c r="S403" s="88"/>
      <c r="T403" s="89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T403" s="21" t="s">
        <v>216</v>
      </c>
      <c r="AU403" s="21" t="s">
        <v>83</v>
      </c>
    </row>
    <row r="404" s="13" customFormat="1">
      <c r="A404" s="13"/>
      <c r="B404" s="234"/>
      <c r="C404" s="235"/>
      <c r="D404" s="236" t="s">
        <v>218</v>
      </c>
      <c r="E404" s="237" t="s">
        <v>18</v>
      </c>
      <c r="F404" s="238" t="s">
        <v>557</v>
      </c>
      <c r="G404" s="235"/>
      <c r="H404" s="237" t="s">
        <v>18</v>
      </c>
      <c r="I404" s="239"/>
      <c r="J404" s="235"/>
      <c r="K404" s="235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218</v>
      </c>
      <c r="AU404" s="244" t="s">
        <v>83</v>
      </c>
      <c r="AV404" s="13" t="s">
        <v>76</v>
      </c>
      <c r="AW404" s="13" t="s">
        <v>33</v>
      </c>
      <c r="AX404" s="13" t="s">
        <v>71</v>
      </c>
      <c r="AY404" s="244" t="s">
        <v>207</v>
      </c>
    </row>
    <row r="405" s="14" customFormat="1">
      <c r="A405" s="14"/>
      <c r="B405" s="245"/>
      <c r="C405" s="246"/>
      <c r="D405" s="236" t="s">
        <v>218</v>
      </c>
      <c r="E405" s="247" t="s">
        <v>18</v>
      </c>
      <c r="F405" s="248" t="s">
        <v>589</v>
      </c>
      <c r="G405" s="246"/>
      <c r="H405" s="249">
        <v>0.70999999999999996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218</v>
      </c>
      <c r="AU405" s="255" t="s">
        <v>83</v>
      </c>
      <c r="AV405" s="14" t="s">
        <v>80</v>
      </c>
      <c r="AW405" s="14" t="s">
        <v>33</v>
      </c>
      <c r="AX405" s="14" t="s">
        <v>76</v>
      </c>
      <c r="AY405" s="255" t="s">
        <v>207</v>
      </c>
    </row>
    <row r="406" s="2" customFormat="1" ht="24.15" customHeight="1">
      <c r="A406" s="42"/>
      <c r="B406" s="43"/>
      <c r="C406" s="217" t="s">
        <v>590</v>
      </c>
      <c r="D406" s="217" t="s">
        <v>211</v>
      </c>
      <c r="E406" s="218" t="s">
        <v>591</v>
      </c>
      <c r="F406" s="219" t="s">
        <v>592</v>
      </c>
      <c r="G406" s="220" t="s">
        <v>516</v>
      </c>
      <c r="H406" s="221">
        <v>1.9299999999999999</v>
      </c>
      <c r="I406" s="222"/>
      <c r="J406" s="221">
        <f>ROUND(I406*H406,2)</f>
        <v>0</v>
      </c>
      <c r="K406" s="219" t="s">
        <v>214</v>
      </c>
      <c r="L406" s="48"/>
      <c r="M406" s="223" t="s">
        <v>18</v>
      </c>
      <c r="N406" s="224" t="s">
        <v>42</v>
      </c>
      <c r="O406" s="88"/>
      <c r="P406" s="225">
        <f>O406*H406</f>
        <v>0</v>
      </c>
      <c r="Q406" s="225">
        <v>0</v>
      </c>
      <c r="R406" s="225">
        <f>Q406*H406</f>
        <v>0</v>
      </c>
      <c r="S406" s="225">
        <v>0</v>
      </c>
      <c r="T406" s="226">
        <f>S406*H406</f>
        <v>0</v>
      </c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R406" s="227" t="s">
        <v>89</v>
      </c>
      <c r="AT406" s="227" t="s">
        <v>211</v>
      </c>
      <c r="AU406" s="227" t="s">
        <v>83</v>
      </c>
      <c r="AY406" s="21" t="s">
        <v>207</v>
      </c>
      <c r="BE406" s="228">
        <f>IF(N406="základní",J406,0)</f>
        <v>0</v>
      </c>
      <c r="BF406" s="228">
        <f>IF(N406="snížená",J406,0)</f>
        <v>0</v>
      </c>
      <c r="BG406" s="228">
        <f>IF(N406="zákl. přenesená",J406,0)</f>
        <v>0</v>
      </c>
      <c r="BH406" s="228">
        <f>IF(N406="sníž. přenesená",J406,0)</f>
        <v>0</v>
      </c>
      <c r="BI406" s="228">
        <f>IF(N406="nulová",J406,0)</f>
        <v>0</v>
      </c>
      <c r="BJ406" s="21" t="s">
        <v>76</v>
      </c>
      <c r="BK406" s="228">
        <f>ROUND(I406*H406,2)</f>
        <v>0</v>
      </c>
      <c r="BL406" s="21" t="s">
        <v>89</v>
      </c>
      <c r="BM406" s="227" t="s">
        <v>593</v>
      </c>
    </row>
    <row r="407" s="2" customFormat="1">
      <c r="A407" s="42"/>
      <c r="B407" s="43"/>
      <c r="C407" s="44"/>
      <c r="D407" s="229" t="s">
        <v>216</v>
      </c>
      <c r="E407" s="44"/>
      <c r="F407" s="230" t="s">
        <v>594</v>
      </c>
      <c r="G407" s="44"/>
      <c r="H407" s="44"/>
      <c r="I407" s="231"/>
      <c r="J407" s="44"/>
      <c r="K407" s="44"/>
      <c r="L407" s="48"/>
      <c r="M407" s="232"/>
      <c r="N407" s="233"/>
      <c r="O407" s="88"/>
      <c r="P407" s="88"/>
      <c r="Q407" s="88"/>
      <c r="R407" s="88"/>
      <c r="S407" s="88"/>
      <c r="T407" s="89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T407" s="21" t="s">
        <v>216</v>
      </c>
      <c r="AU407" s="21" t="s">
        <v>83</v>
      </c>
    </row>
    <row r="408" s="13" customFormat="1">
      <c r="A408" s="13"/>
      <c r="B408" s="234"/>
      <c r="C408" s="235"/>
      <c r="D408" s="236" t="s">
        <v>218</v>
      </c>
      <c r="E408" s="237" t="s">
        <v>18</v>
      </c>
      <c r="F408" s="238" t="s">
        <v>595</v>
      </c>
      <c r="G408" s="235"/>
      <c r="H408" s="237" t="s">
        <v>18</v>
      </c>
      <c r="I408" s="239"/>
      <c r="J408" s="235"/>
      <c r="K408" s="235"/>
      <c r="L408" s="240"/>
      <c r="M408" s="241"/>
      <c r="N408" s="242"/>
      <c r="O408" s="242"/>
      <c r="P408" s="242"/>
      <c r="Q408" s="242"/>
      <c r="R408" s="242"/>
      <c r="S408" s="242"/>
      <c r="T408" s="24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4" t="s">
        <v>218</v>
      </c>
      <c r="AU408" s="244" t="s">
        <v>83</v>
      </c>
      <c r="AV408" s="13" t="s">
        <v>76</v>
      </c>
      <c r="AW408" s="13" t="s">
        <v>33</v>
      </c>
      <c r="AX408" s="13" t="s">
        <v>71</v>
      </c>
      <c r="AY408" s="244" t="s">
        <v>207</v>
      </c>
    </row>
    <row r="409" s="14" customFormat="1">
      <c r="A409" s="14"/>
      <c r="B409" s="245"/>
      <c r="C409" s="246"/>
      <c r="D409" s="236" t="s">
        <v>218</v>
      </c>
      <c r="E409" s="247" t="s">
        <v>18</v>
      </c>
      <c r="F409" s="248" t="s">
        <v>596</v>
      </c>
      <c r="G409" s="246"/>
      <c r="H409" s="249">
        <v>1.9299999999999999</v>
      </c>
      <c r="I409" s="250"/>
      <c r="J409" s="246"/>
      <c r="K409" s="246"/>
      <c r="L409" s="251"/>
      <c r="M409" s="252"/>
      <c r="N409" s="253"/>
      <c r="O409" s="253"/>
      <c r="P409" s="253"/>
      <c r="Q409" s="253"/>
      <c r="R409" s="253"/>
      <c r="S409" s="253"/>
      <c r="T409" s="25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5" t="s">
        <v>218</v>
      </c>
      <c r="AU409" s="255" t="s">
        <v>83</v>
      </c>
      <c r="AV409" s="14" t="s">
        <v>80</v>
      </c>
      <c r="AW409" s="14" t="s">
        <v>33</v>
      </c>
      <c r="AX409" s="14" t="s">
        <v>76</v>
      </c>
      <c r="AY409" s="255" t="s">
        <v>207</v>
      </c>
    </row>
    <row r="410" s="2" customFormat="1" ht="24.15" customHeight="1">
      <c r="A410" s="42"/>
      <c r="B410" s="43"/>
      <c r="C410" s="217" t="s">
        <v>597</v>
      </c>
      <c r="D410" s="217" t="s">
        <v>211</v>
      </c>
      <c r="E410" s="218" t="s">
        <v>598</v>
      </c>
      <c r="F410" s="219" t="s">
        <v>599</v>
      </c>
      <c r="G410" s="220" t="s">
        <v>516</v>
      </c>
      <c r="H410" s="221">
        <v>1.8799999999999999</v>
      </c>
      <c r="I410" s="222"/>
      <c r="J410" s="221">
        <f>ROUND(I410*H410,2)</f>
        <v>0</v>
      </c>
      <c r="K410" s="219" t="s">
        <v>214</v>
      </c>
      <c r="L410" s="48"/>
      <c r="M410" s="223" t="s">
        <v>18</v>
      </c>
      <c r="N410" s="224" t="s">
        <v>42</v>
      </c>
      <c r="O410" s="88"/>
      <c r="P410" s="225">
        <f>O410*H410</f>
        <v>0</v>
      </c>
      <c r="Q410" s="225">
        <v>0</v>
      </c>
      <c r="R410" s="225">
        <f>Q410*H410</f>
        <v>0</v>
      </c>
      <c r="S410" s="225">
        <v>0</v>
      </c>
      <c r="T410" s="226">
        <f>S410*H410</f>
        <v>0</v>
      </c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R410" s="227" t="s">
        <v>89</v>
      </c>
      <c r="AT410" s="227" t="s">
        <v>211</v>
      </c>
      <c r="AU410" s="227" t="s">
        <v>83</v>
      </c>
      <c r="AY410" s="21" t="s">
        <v>207</v>
      </c>
      <c r="BE410" s="228">
        <f>IF(N410="základní",J410,0)</f>
        <v>0</v>
      </c>
      <c r="BF410" s="228">
        <f>IF(N410="snížená",J410,0)</f>
        <v>0</v>
      </c>
      <c r="BG410" s="228">
        <f>IF(N410="zákl. přenesená",J410,0)</f>
        <v>0</v>
      </c>
      <c r="BH410" s="228">
        <f>IF(N410="sníž. přenesená",J410,0)</f>
        <v>0</v>
      </c>
      <c r="BI410" s="228">
        <f>IF(N410="nulová",J410,0)</f>
        <v>0</v>
      </c>
      <c r="BJ410" s="21" t="s">
        <v>76</v>
      </c>
      <c r="BK410" s="228">
        <f>ROUND(I410*H410,2)</f>
        <v>0</v>
      </c>
      <c r="BL410" s="21" t="s">
        <v>89</v>
      </c>
      <c r="BM410" s="227" t="s">
        <v>600</v>
      </c>
    </row>
    <row r="411" s="2" customFormat="1">
      <c r="A411" s="42"/>
      <c r="B411" s="43"/>
      <c r="C411" s="44"/>
      <c r="D411" s="229" t="s">
        <v>216</v>
      </c>
      <c r="E411" s="44"/>
      <c r="F411" s="230" t="s">
        <v>601</v>
      </c>
      <c r="G411" s="44"/>
      <c r="H411" s="44"/>
      <c r="I411" s="231"/>
      <c r="J411" s="44"/>
      <c r="K411" s="44"/>
      <c r="L411" s="48"/>
      <c r="M411" s="232"/>
      <c r="N411" s="233"/>
      <c r="O411" s="88"/>
      <c r="P411" s="88"/>
      <c r="Q411" s="88"/>
      <c r="R411" s="88"/>
      <c r="S411" s="88"/>
      <c r="T411" s="89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T411" s="21" t="s">
        <v>216</v>
      </c>
      <c r="AU411" s="21" t="s">
        <v>83</v>
      </c>
    </row>
    <row r="412" s="13" customFormat="1">
      <c r="A412" s="13"/>
      <c r="B412" s="234"/>
      <c r="C412" s="235"/>
      <c r="D412" s="236" t="s">
        <v>218</v>
      </c>
      <c r="E412" s="237" t="s">
        <v>18</v>
      </c>
      <c r="F412" s="238" t="s">
        <v>561</v>
      </c>
      <c r="G412" s="235"/>
      <c r="H412" s="237" t="s">
        <v>18</v>
      </c>
      <c r="I412" s="239"/>
      <c r="J412" s="235"/>
      <c r="K412" s="235"/>
      <c r="L412" s="240"/>
      <c r="M412" s="241"/>
      <c r="N412" s="242"/>
      <c r="O412" s="242"/>
      <c r="P412" s="242"/>
      <c r="Q412" s="242"/>
      <c r="R412" s="242"/>
      <c r="S412" s="242"/>
      <c r="T412" s="24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4" t="s">
        <v>218</v>
      </c>
      <c r="AU412" s="244" t="s">
        <v>83</v>
      </c>
      <c r="AV412" s="13" t="s">
        <v>76</v>
      </c>
      <c r="AW412" s="13" t="s">
        <v>33</v>
      </c>
      <c r="AX412" s="13" t="s">
        <v>71</v>
      </c>
      <c r="AY412" s="244" t="s">
        <v>207</v>
      </c>
    </row>
    <row r="413" s="14" customFormat="1">
      <c r="A413" s="14"/>
      <c r="B413" s="245"/>
      <c r="C413" s="246"/>
      <c r="D413" s="236" t="s">
        <v>218</v>
      </c>
      <c r="E413" s="247" t="s">
        <v>18</v>
      </c>
      <c r="F413" s="248" t="s">
        <v>602</v>
      </c>
      <c r="G413" s="246"/>
      <c r="H413" s="249">
        <v>1.8799999999999999</v>
      </c>
      <c r="I413" s="250"/>
      <c r="J413" s="246"/>
      <c r="K413" s="246"/>
      <c r="L413" s="251"/>
      <c r="M413" s="252"/>
      <c r="N413" s="253"/>
      <c r="O413" s="253"/>
      <c r="P413" s="253"/>
      <c r="Q413" s="253"/>
      <c r="R413" s="253"/>
      <c r="S413" s="253"/>
      <c r="T413" s="25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5" t="s">
        <v>218</v>
      </c>
      <c r="AU413" s="255" t="s">
        <v>83</v>
      </c>
      <c r="AV413" s="14" t="s">
        <v>80</v>
      </c>
      <c r="AW413" s="14" t="s">
        <v>33</v>
      </c>
      <c r="AX413" s="14" t="s">
        <v>76</v>
      </c>
      <c r="AY413" s="255" t="s">
        <v>207</v>
      </c>
    </row>
    <row r="414" s="12" customFormat="1" ht="20.88" customHeight="1">
      <c r="A414" s="12"/>
      <c r="B414" s="201"/>
      <c r="C414" s="202"/>
      <c r="D414" s="203" t="s">
        <v>70</v>
      </c>
      <c r="E414" s="215" t="s">
        <v>603</v>
      </c>
      <c r="F414" s="215" t="s">
        <v>604</v>
      </c>
      <c r="G414" s="202"/>
      <c r="H414" s="202"/>
      <c r="I414" s="205"/>
      <c r="J414" s="216">
        <f>BK414</f>
        <v>0</v>
      </c>
      <c r="K414" s="202"/>
      <c r="L414" s="207"/>
      <c r="M414" s="208"/>
      <c r="N414" s="209"/>
      <c r="O414" s="209"/>
      <c r="P414" s="210">
        <f>SUM(P415:P416)</f>
        <v>0</v>
      </c>
      <c r="Q414" s="209"/>
      <c r="R414" s="210">
        <f>SUM(R415:R416)</f>
        <v>0</v>
      </c>
      <c r="S414" s="209"/>
      <c r="T414" s="211">
        <f>SUM(T415:T416)</f>
        <v>0</v>
      </c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R414" s="212" t="s">
        <v>76</v>
      </c>
      <c r="AT414" s="213" t="s">
        <v>70</v>
      </c>
      <c r="AU414" s="213" t="s">
        <v>80</v>
      </c>
      <c r="AY414" s="212" t="s">
        <v>207</v>
      </c>
      <c r="BK414" s="214">
        <f>SUM(BK415:BK416)</f>
        <v>0</v>
      </c>
    </row>
    <row r="415" s="2" customFormat="1" ht="33" customHeight="1">
      <c r="A415" s="42"/>
      <c r="B415" s="43"/>
      <c r="C415" s="217" t="s">
        <v>605</v>
      </c>
      <c r="D415" s="217" t="s">
        <v>211</v>
      </c>
      <c r="E415" s="218" t="s">
        <v>606</v>
      </c>
      <c r="F415" s="219" t="s">
        <v>607</v>
      </c>
      <c r="G415" s="220" t="s">
        <v>516</v>
      </c>
      <c r="H415" s="221">
        <v>2.0099999999999998</v>
      </c>
      <c r="I415" s="222"/>
      <c r="J415" s="221">
        <f>ROUND(I415*H415,2)</f>
        <v>0</v>
      </c>
      <c r="K415" s="219" t="s">
        <v>214</v>
      </c>
      <c r="L415" s="48"/>
      <c r="M415" s="223" t="s">
        <v>18</v>
      </c>
      <c r="N415" s="224" t="s">
        <v>42</v>
      </c>
      <c r="O415" s="88"/>
      <c r="P415" s="225">
        <f>O415*H415</f>
        <v>0</v>
      </c>
      <c r="Q415" s="225">
        <v>0</v>
      </c>
      <c r="R415" s="225">
        <f>Q415*H415</f>
        <v>0</v>
      </c>
      <c r="S415" s="225">
        <v>0</v>
      </c>
      <c r="T415" s="226">
        <f>S415*H415</f>
        <v>0</v>
      </c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R415" s="227" t="s">
        <v>89</v>
      </c>
      <c r="AT415" s="227" t="s">
        <v>211</v>
      </c>
      <c r="AU415" s="227" t="s">
        <v>83</v>
      </c>
      <c r="AY415" s="21" t="s">
        <v>207</v>
      </c>
      <c r="BE415" s="228">
        <f>IF(N415="základní",J415,0)</f>
        <v>0</v>
      </c>
      <c r="BF415" s="228">
        <f>IF(N415="snížená",J415,0)</f>
        <v>0</v>
      </c>
      <c r="BG415" s="228">
        <f>IF(N415="zákl. přenesená",J415,0)</f>
        <v>0</v>
      </c>
      <c r="BH415" s="228">
        <f>IF(N415="sníž. přenesená",J415,0)</f>
        <v>0</v>
      </c>
      <c r="BI415" s="228">
        <f>IF(N415="nulová",J415,0)</f>
        <v>0</v>
      </c>
      <c r="BJ415" s="21" t="s">
        <v>76</v>
      </c>
      <c r="BK415" s="228">
        <f>ROUND(I415*H415,2)</f>
        <v>0</v>
      </c>
      <c r="BL415" s="21" t="s">
        <v>89</v>
      </c>
      <c r="BM415" s="227" t="s">
        <v>608</v>
      </c>
    </row>
    <row r="416" s="2" customFormat="1">
      <c r="A416" s="42"/>
      <c r="B416" s="43"/>
      <c r="C416" s="44"/>
      <c r="D416" s="229" t="s">
        <v>216</v>
      </c>
      <c r="E416" s="44"/>
      <c r="F416" s="230" t="s">
        <v>609</v>
      </c>
      <c r="G416" s="44"/>
      <c r="H416" s="44"/>
      <c r="I416" s="231"/>
      <c r="J416" s="44"/>
      <c r="K416" s="44"/>
      <c r="L416" s="48"/>
      <c r="M416" s="232"/>
      <c r="N416" s="233"/>
      <c r="O416" s="88"/>
      <c r="P416" s="88"/>
      <c r="Q416" s="88"/>
      <c r="R416" s="88"/>
      <c r="S416" s="88"/>
      <c r="T416" s="89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T416" s="21" t="s">
        <v>216</v>
      </c>
      <c r="AU416" s="21" t="s">
        <v>83</v>
      </c>
    </row>
    <row r="417" s="12" customFormat="1" ht="25.92" customHeight="1">
      <c r="A417" s="12"/>
      <c r="B417" s="201"/>
      <c r="C417" s="202"/>
      <c r="D417" s="203" t="s">
        <v>70</v>
      </c>
      <c r="E417" s="204" t="s">
        <v>610</v>
      </c>
      <c r="F417" s="204" t="s">
        <v>611</v>
      </c>
      <c r="G417" s="202"/>
      <c r="H417" s="202"/>
      <c r="I417" s="205"/>
      <c r="J417" s="206">
        <f>BK417</f>
        <v>0</v>
      </c>
      <c r="K417" s="202"/>
      <c r="L417" s="207"/>
      <c r="M417" s="208"/>
      <c r="N417" s="209"/>
      <c r="O417" s="209"/>
      <c r="P417" s="210">
        <f>P418+P427+P437+P454+P458+P475+P478+P481+P501+P514+P519+P570+P575+P582+P587</f>
        <v>0</v>
      </c>
      <c r="Q417" s="209"/>
      <c r="R417" s="210">
        <f>R418+R427+R437+R454+R458+R475+R478+R481+R501+R514+R519+R570+R575+R582+R587</f>
        <v>0.030599999999999999</v>
      </c>
      <c r="S417" s="209"/>
      <c r="T417" s="211">
        <f>T418+T427+T437+T454+T458+T475+T478+T481+T501+T514+T519+T570+T575+T582+T587</f>
        <v>7.7223909999999982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12" t="s">
        <v>80</v>
      </c>
      <c r="AT417" s="213" t="s">
        <v>70</v>
      </c>
      <c r="AU417" s="213" t="s">
        <v>71</v>
      </c>
      <c r="AY417" s="212" t="s">
        <v>207</v>
      </c>
      <c r="BK417" s="214">
        <f>BK418+BK427+BK437+BK454+BK458+BK475+BK478+BK481+BK501+BK514+BK519+BK570+BK575+BK582+BK587</f>
        <v>0</v>
      </c>
    </row>
    <row r="418" s="12" customFormat="1" ht="22.8" customHeight="1">
      <c r="A418" s="12"/>
      <c r="B418" s="201"/>
      <c r="C418" s="202"/>
      <c r="D418" s="203" t="s">
        <v>70</v>
      </c>
      <c r="E418" s="215" t="s">
        <v>612</v>
      </c>
      <c r="F418" s="215" t="s">
        <v>613</v>
      </c>
      <c r="G418" s="202"/>
      <c r="H418" s="202"/>
      <c r="I418" s="205"/>
      <c r="J418" s="216">
        <f>BK418</f>
        <v>0</v>
      </c>
      <c r="K418" s="202"/>
      <c r="L418" s="207"/>
      <c r="M418" s="208"/>
      <c r="N418" s="209"/>
      <c r="O418" s="209"/>
      <c r="P418" s="210">
        <f>SUM(P419:P426)</f>
        <v>0</v>
      </c>
      <c r="Q418" s="209"/>
      <c r="R418" s="210">
        <f>SUM(R419:R426)</f>
        <v>0</v>
      </c>
      <c r="S418" s="209"/>
      <c r="T418" s="211">
        <f>SUM(T419:T426)</f>
        <v>1.8356799999999998</v>
      </c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R418" s="212" t="s">
        <v>80</v>
      </c>
      <c r="AT418" s="213" t="s">
        <v>70</v>
      </c>
      <c r="AU418" s="213" t="s">
        <v>76</v>
      </c>
      <c r="AY418" s="212" t="s">
        <v>207</v>
      </c>
      <c r="BK418" s="214">
        <f>SUM(BK419:BK426)</f>
        <v>0</v>
      </c>
    </row>
    <row r="419" s="2" customFormat="1" ht="21.75" customHeight="1">
      <c r="A419" s="42"/>
      <c r="B419" s="43"/>
      <c r="C419" s="217" t="s">
        <v>614</v>
      </c>
      <c r="D419" s="217" t="s">
        <v>211</v>
      </c>
      <c r="E419" s="218" t="s">
        <v>615</v>
      </c>
      <c r="F419" s="219" t="s">
        <v>616</v>
      </c>
      <c r="G419" s="220" t="s">
        <v>129</v>
      </c>
      <c r="H419" s="221">
        <v>333.75999999999999</v>
      </c>
      <c r="I419" s="222"/>
      <c r="J419" s="221">
        <f>ROUND(I419*H419,2)</f>
        <v>0</v>
      </c>
      <c r="K419" s="219" t="s">
        <v>214</v>
      </c>
      <c r="L419" s="48"/>
      <c r="M419" s="223" t="s">
        <v>18</v>
      </c>
      <c r="N419" s="224" t="s">
        <v>42</v>
      </c>
      <c r="O419" s="88"/>
      <c r="P419" s="225">
        <f>O419*H419</f>
        <v>0</v>
      </c>
      <c r="Q419" s="225">
        <v>0</v>
      </c>
      <c r="R419" s="225">
        <f>Q419*H419</f>
        <v>0</v>
      </c>
      <c r="S419" s="225">
        <v>0.0054999999999999997</v>
      </c>
      <c r="T419" s="226">
        <f>S419*H419</f>
        <v>1.8356799999999998</v>
      </c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R419" s="227" t="s">
        <v>327</v>
      </c>
      <c r="AT419" s="227" t="s">
        <v>211</v>
      </c>
      <c r="AU419" s="227" t="s">
        <v>80</v>
      </c>
      <c r="AY419" s="21" t="s">
        <v>207</v>
      </c>
      <c r="BE419" s="228">
        <f>IF(N419="základní",J419,0)</f>
        <v>0</v>
      </c>
      <c r="BF419" s="228">
        <f>IF(N419="snížená",J419,0)</f>
        <v>0</v>
      </c>
      <c r="BG419" s="228">
        <f>IF(N419="zákl. přenesená",J419,0)</f>
        <v>0</v>
      </c>
      <c r="BH419" s="228">
        <f>IF(N419="sníž. přenesená",J419,0)</f>
        <v>0</v>
      </c>
      <c r="BI419" s="228">
        <f>IF(N419="nulová",J419,0)</f>
        <v>0</v>
      </c>
      <c r="BJ419" s="21" t="s">
        <v>76</v>
      </c>
      <c r="BK419" s="228">
        <f>ROUND(I419*H419,2)</f>
        <v>0</v>
      </c>
      <c r="BL419" s="21" t="s">
        <v>327</v>
      </c>
      <c r="BM419" s="227" t="s">
        <v>617</v>
      </c>
    </row>
    <row r="420" s="2" customFormat="1">
      <c r="A420" s="42"/>
      <c r="B420" s="43"/>
      <c r="C420" s="44"/>
      <c r="D420" s="229" t="s">
        <v>216</v>
      </c>
      <c r="E420" s="44"/>
      <c r="F420" s="230" t="s">
        <v>618</v>
      </c>
      <c r="G420" s="44"/>
      <c r="H420" s="44"/>
      <c r="I420" s="231"/>
      <c r="J420" s="44"/>
      <c r="K420" s="44"/>
      <c r="L420" s="48"/>
      <c r="M420" s="232"/>
      <c r="N420" s="233"/>
      <c r="O420" s="88"/>
      <c r="P420" s="88"/>
      <c r="Q420" s="88"/>
      <c r="R420" s="88"/>
      <c r="S420" s="88"/>
      <c r="T420" s="89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T420" s="21" t="s">
        <v>216</v>
      </c>
      <c r="AU420" s="21" t="s">
        <v>80</v>
      </c>
    </row>
    <row r="421" s="14" customFormat="1">
      <c r="A421" s="14"/>
      <c r="B421" s="245"/>
      <c r="C421" s="246"/>
      <c r="D421" s="236" t="s">
        <v>218</v>
      </c>
      <c r="E421" s="247" t="s">
        <v>18</v>
      </c>
      <c r="F421" s="248" t="s">
        <v>131</v>
      </c>
      <c r="G421" s="246"/>
      <c r="H421" s="249">
        <v>467.56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218</v>
      </c>
      <c r="AU421" s="255" t="s">
        <v>80</v>
      </c>
      <c r="AV421" s="14" t="s">
        <v>80</v>
      </c>
      <c r="AW421" s="14" t="s">
        <v>33</v>
      </c>
      <c r="AX421" s="14" t="s">
        <v>71</v>
      </c>
      <c r="AY421" s="255" t="s">
        <v>207</v>
      </c>
    </row>
    <row r="422" s="13" customFormat="1">
      <c r="A422" s="13"/>
      <c r="B422" s="234"/>
      <c r="C422" s="235"/>
      <c r="D422" s="236" t="s">
        <v>218</v>
      </c>
      <c r="E422" s="237" t="s">
        <v>18</v>
      </c>
      <c r="F422" s="238" t="s">
        <v>619</v>
      </c>
      <c r="G422" s="235"/>
      <c r="H422" s="237" t="s">
        <v>18</v>
      </c>
      <c r="I422" s="239"/>
      <c r="J422" s="235"/>
      <c r="K422" s="235"/>
      <c r="L422" s="240"/>
      <c r="M422" s="241"/>
      <c r="N422" s="242"/>
      <c r="O422" s="242"/>
      <c r="P422" s="242"/>
      <c r="Q422" s="242"/>
      <c r="R422" s="242"/>
      <c r="S422" s="242"/>
      <c r="T422" s="24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4" t="s">
        <v>218</v>
      </c>
      <c r="AU422" s="244" t="s">
        <v>80</v>
      </c>
      <c r="AV422" s="13" t="s">
        <v>76</v>
      </c>
      <c r="AW422" s="13" t="s">
        <v>33</v>
      </c>
      <c r="AX422" s="13" t="s">
        <v>71</v>
      </c>
      <c r="AY422" s="244" t="s">
        <v>207</v>
      </c>
    </row>
    <row r="423" s="14" customFormat="1">
      <c r="A423" s="14"/>
      <c r="B423" s="245"/>
      <c r="C423" s="246"/>
      <c r="D423" s="236" t="s">
        <v>218</v>
      </c>
      <c r="E423" s="247" t="s">
        <v>18</v>
      </c>
      <c r="F423" s="248" t="s">
        <v>620</v>
      </c>
      <c r="G423" s="246"/>
      <c r="H423" s="249">
        <v>-122.90000000000001</v>
      </c>
      <c r="I423" s="250"/>
      <c r="J423" s="246"/>
      <c r="K423" s="246"/>
      <c r="L423" s="251"/>
      <c r="M423" s="252"/>
      <c r="N423" s="253"/>
      <c r="O423" s="253"/>
      <c r="P423" s="253"/>
      <c r="Q423" s="253"/>
      <c r="R423" s="253"/>
      <c r="S423" s="253"/>
      <c r="T423" s="25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5" t="s">
        <v>218</v>
      </c>
      <c r="AU423" s="255" t="s">
        <v>80</v>
      </c>
      <c r="AV423" s="14" t="s">
        <v>80</v>
      </c>
      <c r="AW423" s="14" t="s">
        <v>33</v>
      </c>
      <c r="AX423" s="14" t="s">
        <v>71</v>
      </c>
      <c r="AY423" s="255" t="s">
        <v>207</v>
      </c>
    </row>
    <row r="424" s="13" customFormat="1">
      <c r="A424" s="13"/>
      <c r="B424" s="234"/>
      <c r="C424" s="235"/>
      <c r="D424" s="236" t="s">
        <v>218</v>
      </c>
      <c r="E424" s="237" t="s">
        <v>18</v>
      </c>
      <c r="F424" s="238" t="s">
        <v>621</v>
      </c>
      <c r="G424" s="235"/>
      <c r="H424" s="237" t="s">
        <v>18</v>
      </c>
      <c r="I424" s="239"/>
      <c r="J424" s="235"/>
      <c r="K424" s="235"/>
      <c r="L424" s="240"/>
      <c r="M424" s="241"/>
      <c r="N424" s="242"/>
      <c r="O424" s="242"/>
      <c r="P424" s="242"/>
      <c r="Q424" s="242"/>
      <c r="R424" s="242"/>
      <c r="S424" s="242"/>
      <c r="T424" s="24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4" t="s">
        <v>218</v>
      </c>
      <c r="AU424" s="244" t="s">
        <v>80</v>
      </c>
      <c r="AV424" s="13" t="s">
        <v>76</v>
      </c>
      <c r="AW424" s="13" t="s">
        <v>33</v>
      </c>
      <c r="AX424" s="13" t="s">
        <v>71</v>
      </c>
      <c r="AY424" s="244" t="s">
        <v>207</v>
      </c>
    </row>
    <row r="425" s="14" customFormat="1">
      <c r="A425" s="14"/>
      <c r="B425" s="245"/>
      <c r="C425" s="246"/>
      <c r="D425" s="236" t="s">
        <v>218</v>
      </c>
      <c r="E425" s="247" t="s">
        <v>18</v>
      </c>
      <c r="F425" s="248" t="s">
        <v>622</v>
      </c>
      <c r="G425" s="246"/>
      <c r="H425" s="249">
        <v>-10.9</v>
      </c>
      <c r="I425" s="250"/>
      <c r="J425" s="246"/>
      <c r="K425" s="246"/>
      <c r="L425" s="251"/>
      <c r="M425" s="252"/>
      <c r="N425" s="253"/>
      <c r="O425" s="253"/>
      <c r="P425" s="253"/>
      <c r="Q425" s="253"/>
      <c r="R425" s="253"/>
      <c r="S425" s="253"/>
      <c r="T425" s="25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5" t="s">
        <v>218</v>
      </c>
      <c r="AU425" s="255" t="s">
        <v>80</v>
      </c>
      <c r="AV425" s="14" t="s">
        <v>80</v>
      </c>
      <c r="AW425" s="14" t="s">
        <v>33</v>
      </c>
      <c r="AX425" s="14" t="s">
        <v>71</v>
      </c>
      <c r="AY425" s="255" t="s">
        <v>207</v>
      </c>
    </row>
    <row r="426" s="16" customFormat="1">
      <c r="A426" s="16"/>
      <c r="B426" s="267"/>
      <c r="C426" s="268"/>
      <c r="D426" s="236" t="s">
        <v>218</v>
      </c>
      <c r="E426" s="269" t="s">
        <v>18</v>
      </c>
      <c r="F426" s="270" t="s">
        <v>244</v>
      </c>
      <c r="G426" s="268"/>
      <c r="H426" s="271">
        <v>333.75999999999999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T426" s="277" t="s">
        <v>218</v>
      </c>
      <c r="AU426" s="277" t="s">
        <v>80</v>
      </c>
      <c r="AV426" s="16" t="s">
        <v>89</v>
      </c>
      <c r="AW426" s="16" t="s">
        <v>33</v>
      </c>
      <c r="AX426" s="16" t="s">
        <v>76</v>
      </c>
      <c r="AY426" s="277" t="s">
        <v>207</v>
      </c>
    </row>
    <row r="427" s="12" customFormat="1" ht="22.8" customHeight="1">
      <c r="A427" s="12"/>
      <c r="B427" s="201"/>
      <c r="C427" s="202"/>
      <c r="D427" s="203" t="s">
        <v>70</v>
      </c>
      <c r="E427" s="215" t="s">
        <v>623</v>
      </c>
      <c r="F427" s="215" t="s">
        <v>624</v>
      </c>
      <c r="G427" s="202"/>
      <c r="H427" s="202"/>
      <c r="I427" s="205"/>
      <c r="J427" s="216">
        <f>BK427</f>
        <v>0</v>
      </c>
      <c r="K427" s="202"/>
      <c r="L427" s="207"/>
      <c r="M427" s="208"/>
      <c r="N427" s="209"/>
      <c r="O427" s="209"/>
      <c r="P427" s="210">
        <f>SUM(P428:P436)</f>
        <v>0</v>
      </c>
      <c r="Q427" s="209"/>
      <c r="R427" s="210">
        <f>SUM(R428:R436)</f>
        <v>0</v>
      </c>
      <c r="S427" s="209"/>
      <c r="T427" s="211">
        <f>SUM(T428:T436)</f>
        <v>1.9283249999999998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R427" s="212" t="s">
        <v>80</v>
      </c>
      <c r="AT427" s="213" t="s">
        <v>70</v>
      </c>
      <c r="AU427" s="213" t="s">
        <v>76</v>
      </c>
      <c r="AY427" s="212" t="s">
        <v>207</v>
      </c>
      <c r="BK427" s="214">
        <f>SUM(BK428:BK436)</f>
        <v>0</v>
      </c>
    </row>
    <row r="428" s="2" customFormat="1" ht="24.15" customHeight="1">
      <c r="A428" s="42"/>
      <c r="B428" s="43"/>
      <c r="C428" s="217" t="s">
        <v>625</v>
      </c>
      <c r="D428" s="217" t="s">
        <v>211</v>
      </c>
      <c r="E428" s="218" t="s">
        <v>626</v>
      </c>
      <c r="F428" s="219" t="s">
        <v>627</v>
      </c>
      <c r="G428" s="220" t="s">
        <v>129</v>
      </c>
      <c r="H428" s="221">
        <v>36.729999999999997</v>
      </c>
      <c r="I428" s="222"/>
      <c r="J428" s="221">
        <f>ROUND(I428*H428,2)</f>
        <v>0</v>
      </c>
      <c r="K428" s="219" t="s">
        <v>214</v>
      </c>
      <c r="L428" s="48"/>
      <c r="M428" s="223" t="s">
        <v>18</v>
      </c>
      <c r="N428" s="224" t="s">
        <v>42</v>
      </c>
      <c r="O428" s="88"/>
      <c r="P428" s="225">
        <f>O428*H428</f>
        <v>0</v>
      </c>
      <c r="Q428" s="225">
        <v>0</v>
      </c>
      <c r="R428" s="225">
        <f>Q428*H428</f>
        <v>0</v>
      </c>
      <c r="S428" s="225">
        <v>0.052499999999999998</v>
      </c>
      <c r="T428" s="226">
        <f>S428*H428</f>
        <v>1.9283249999999998</v>
      </c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R428" s="227" t="s">
        <v>327</v>
      </c>
      <c r="AT428" s="227" t="s">
        <v>211</v>
      </c>
      <c r="AU428" s="227" t="s">
        <v>80</v>
      </c>
      <c r="AY428" s="21" t="s">
        <v>207</v>
      </c>
      <c r="BE428" s="228">
        <f>IF(N428="základní",J428,0)</f>
        <v>0</v>
      </c>
      <c r="BF428" s="228">
        <f>IF(N428="snížená",J428,0)</f>
        <v>0</v>
      </c>
      <c r="BG428" s="228">
        <f>IF(N428="zákl. přenesená",J428,0)</f>
        <v>0</v>
      </c>
      <c r="BH428" s="228">
        <f>IF(N428="sníž. přenesená",J428,0)</f>
        <v>0</v>
      </c>
      <c r="BI428" s="228">
        <f>IF(N428="nulová",J428,0)</f>
        <v>0</v>
      </c>
      <c r="BJ428" s="21" t="s">
        <v>76</v>
      </c>
      <c r="BK428" s="228">
        <f>ROUND(I428*H428,2)</f>
        <v>0</v>
      </c>
      <c r="BL428" s="21" t="s">
        <v>327</v>
      </c>
      <c r="BM428" s="227" t="s">
        <v>628</v>
      </c>
    </row>
    <row r="429" s="2" customFormat="1">
      <c r="A429" s="42"/>
      <c r="B429" s="43"/>
      <c r="C429" s="44"/>
      <c r="D429" s="229" t="s">
        <v>216</v>
      </c>
      <c r="E429" s="44"/>
      <c r="F429" s="230" t="s">
        <v>629</v>
      </c>
      <c r="G429" s="44"/>
      <c r="H429" s="44"/>
      <c r="I429" s="231"/>
      <c r="J429" s="44"/>
      <c r="K429" s="44"/>
      <c r="L429" s="48"/>
      <c r="M429" s="232"/>
      <c r="N429" s="233"/>
      <c r="O429" s="88"/>
      <c r="P429" s="88"/>
      <c r="Q429" s="88"/>
      <c r="R429" s="88"/>
      <c r="S429" s="88"/>
      <c r="T429" s="89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T429" s="21" t="s">
        <v>216</v>
      </c>
      <c r="AU429" s="21" t="s">
        <v>80</v>
      </c>
    </row>
    <row r="430" s="13" customFormat="1">
      <c r="A430" s="13"/>
      <c r="B430" s="234"/>
      <c r="C430" s="235"/>
      <c r="D430" s="236" t="s">
        <v>218</v>
      </c>
      <c r="E430" s="237" t="s">
        <v>18</v>
      </c>
      <c r="F430" s="238" t="s">
        <v>630</v>
      </c>
      <c r="G430" s="235"/>
      <c r="H430" s="237" t="s">
        <v>18</v>
      </c>
      <c r="I430" s="239"/>
      <c r="J430" s="235"/>
      <c r="K430" s="235"/>
      <c r="L430" s="240"/>
      <c r="M430" s="241"/>
      <c r="N430" s="242"/>
      <c r="O430" s="242"/>
      <c r="P430" s="242"/>
      <c r="Q430" s="242"/>
      <c r="R430" s="242"/>
      <c r="S430" s="242"/>
      <c r="T430" s="24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4" t="s">
        <v>218</v>
      </c>
      <c r="AU430" s="244" t="s">
        <v>80</v>
      </c>
      <c r="AV430" s="13" t="s">
        <v>76</v>
      </c>
      <c r="AW430" s="13" t="s">
        <v>33</v>
      </c>
      <c r="AX430" s="13" t="s">
        <v>71</v>
      </c>
      <c r="AY430" s="244" t="s">
        <v>207</v>
      </c>
    </row>
    <row r="431" s="14" customFormat="1">
      <c r="A431" s="14"/>
      <c r="B431" s="245"/>
      <c r="C431" s="246"/>
      <c r="D431" s="236" t="s">
        <v>218</v>
      </c>
      <c r="E431" s="247" t="s">
        <v>18</v>
      </c>
      <c r="F431" s="248" t="s">
        <v>631</v>
      </c>
      <c r="G431" s="246"/>
      <c r="H431" s="249">
        <v>5.1799999999999997</v>
      </c>
      <c r="I431" s="250"/>
      <c r="J431" s="246"/>
      <c r="K431" s="246"/>
      <c r="L431" s="251"/>
      <c r="M431" s="252"/>
      <c r="N431" s="253"/>
      <c r="O431" s="253"/>
      <c r="P431" s="253"/>
      <c r="Q431" s="253"/>
      <c r="R431" s="253"/>
      <c r="S431" s="253"/>
      <c r="T431" s="25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5" t="s">
        <v>218</v>
      </c>
      <c r="AU431" s="255" t="s">
        <v>80</v>
      </c>
      <c r="AV431" s="14" t="s">
        <v>80</v>
      </c>
      <c r="AW431" s="14" t="s">
        <v>33</v>
      </c>
      <c r="AX431" s="14" t="s">
        <v>71</v>
      </c>
      <c r="AY431" s="255" t="s">
        <v>207</v>
      </c>
    </row>
    <row r="432" s="14" customFormat="1">
      <c r="A432" s="14"/>
      <c r="B432" s="245"/>
      <c r="C432" s="246"/>
      <c r="D432" s="236" t="s">
        <v>218</v>
      </c>
      <c r="E432" s="247" t="s">
        <v>18</v>
      </c>
      <c r="F432" s="248" t="s">
        <v>632</v>
      </c>
      <c r="G432" s="246"/>
      <c r="H432" s="249">
        <v>5.75</v>
      </c>
      <c r="I432" s="250"/>
      <c r="J432" s="246"/>
      <c r="K432" s="246"/>
      <c r="L432" s="251"/>
      <c r="M432" s="252"/>
      <c r="N432" s="253"/>
      <c r="O432" s="253"/>
      <c r="P432" s="253"/>
      <c r="Q432" s="253"/>
      <c r="R432" s="253"/>
      <c r="S432" s="253"/>
      <c r="T432" s="25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5" t="s">
        <v>218</v>
      </c>
      <c r="AU432" s="255" t="s">
        <v>80</v>
      </c>
      <c r="AV432" s="14" t="s">
        <v>80</v>
      </c>
      <c r="AW432" s="14" t="s">
        <v>33</v>
      </c>
      <c r="AX432" s="14" t="s">
        <v>71</v>
      </c>
      <c r="AY432" s="255" t="s">
        <v>207</v>
      </c>
    </row>
    <row r="433" s="14" customFormat="1">
      <c r="A433" s="14"/>
      <c r="B433" s="245"/>
      <c r="C433" s="246"/>
      <c r="D433" s="236" t="s">
        <v>218</v>
      </c>
      <c r="E433" s="247" t="s">
        <v>18</v>
      </c>
      <c r="F433" s="248" t="s">
        <v>633</v>
      </c>
      <c r="G433" s="246"/>
      <c r="H433" s="249">
        <v>16.780000000000001</v>
      </c>
      <c r="I433" s="250"/>
      <c r="J433" s="246"/>
      <c r="K433" s="246"/>
      <c r="L433" s="251"/>
      <c r="M433" s="252"/>
      <c r="N433" s="253"/>
      <c r="O433" s="253"/>
      <c r="P433" s="253"/>
      <c r="Q433" s="253"/>
      <c r="R433" s="253"/>
      <c r="S433" s="253"/>
      <c r="T433" s="25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5" t="s">
        <v>218</v>
      </c>
      <c r="AU433" s="255" t="s">
        <v>80</v>
      </c>
      <c r="AV433" s="14" t="s">
        <v>80</v>
      </c>
      <c r="AW433" s="14" t="s">
        <v>33</v>
      </c>
      <c r="AX433" s="14" t="s">
        <v>71</v>
      </c>
      <c r="AY433" s="255" t="s">
        <v>207</v>
      </c>
    </row>
    <row r="434" s="14" customFormat="1">
      <c r="A434" s="14"/>
      <c r="B434" s="245"/>
      <c r="C434" s="246"/>
      <c r="D434" s="236" t="s">
        <v>218</v>
      </c>
      <c r="E434" s="247" t="s">
        <v>18</v>
      </c>
      <c r="F434" s="248" t="s">
        <v>634</v>
      </c>
      <c r="G434" s="246"/>
      <c r="H434" s="249">
        <v>3.4300000000000002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218</v>
      </c>
      <c r="AU434" s="255" t="s">
        <v>80</v>
      </c>
      <c r="AV434" s="14" t="s">
        <v>80</v>
      </c>
      <c r="AW434" s="14" t="s">
        <v>33</v>
      </c>
      <c r="AX434" s="14" t="s">
        <v>71</v>
      </c>
      <c r="AY434" s="255" t="s">
        <v>207</v>
      </c>
    </row>
    <row r="435" s="14" customFormat="1">
      <c r="A435" s="14"/>
      <c r="B435" s="245"/>
      <c r="C435" s="246"/>
      <c r="D435" s="236" t="s">
        <v>218</v>
      </c>
      <c r="E435" s="247" t="s">
        <v>18</v>
      </c>
      <c r="F435" s="248" t="s">
        <v>635</v>
      </c>
      <c r="G435" s="246"/>
      <c r="H435" s="249">
        <v>5.5899999999999999</v>
      </c>
      <c r="I435" s="250"/>
      <c r="J435" s="246"/>
      <c r="K435" s="246"/>
      <c r="L435" s="251"/>
      <c r="M435" s="252"/>
      <c r="N435" s="253"/>
      <c r="O435" s="253"/>
      <c r="P435" s="253"/>
      <c r="Q435" s="253"/>
      <c r="R435" s="253"/>
      <c r="S435" s="253"/>
      <c r="T435" s="25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5" t="s">
        <v>218</v>
      </c>
      <c r="AU435" s="255" t="s">
        <v>80</v>
      </c>
      <c r="AV435" s="14" t="s">
        <v>80</v>
      </c>
      <c r="AW435" s="14" t="s">
        <v>33</v>
      </c>
      <c r="AX435" s="14" t="s">
        <v>71</v>
      </c>
      <c r="AY435" s="255" t="s">
        <v>207</v>
      </c>
    </row>
    <row r="436" s="16" customFormat="1">
      <c r="A436" s="16"/>
      <c r="B436" s="267"/>
      <c r="C436" s="268"/>
      <c r="D436" s="236" t="s">
        <v>218</v>
      </c>
      <c r="E436" s="269" t="s">
        <v>18</v>
      </c>
      <c r="F436" s="270" t="s">
        <v>244</v>
      </c>
      <c r="G436" s="268"/>
      <c r="H436" s="271">
        <v>36.729999999999997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T436" s="277" t="s">
        <v>218</v>
      </c>
      <c r="AU436" s="277" t="s">
        <v>80</v>
      </c>
      <c r="AV436" s="16" t="s">
        <v>89</v>
      </c>
      <c r="AW436" s="16" t="s">
        <v>33</v>
      </c>
      <c r="AX436" s="16" t="s">
        <v>76</v>
      </c>
      <c r="AY436" s="277" t="s">
        <v>207</v>
      </c>
    </row>
    <row r="437" s="12" customFormat="1" ht="22.8" customHeight="1">
      <c r="A437" s="12"/>
      <c r="B437" s="201"/>
      <c r="C437" s="202"/>
      <c r="D437" s="203" t="s">
        <v>70</v>
      </c>
      <c r="E437" s="215" t="s">
        <v>636</v>
      </c>
      <c r="F437" s="215" t="s">
        <v>637</v>
      </c>
      <c r="G437" s="202"/>
      <c r="H437" s="202"/>
      <c r="I437" s="205"/>
      <c r="J437" s="216">
        <f>BK437</f>
        <v>0</v>
      </c>
      <c r="K437" s="202"/>
      <c r="L437" s="207"/>
      <c r="M437" s="208"/>
      <c r="N437" s="209"/>
      <c r="O437" s="209"/>
      <c r="P437" s="210">
        <f>SUM(P438:P453)</f>
        <v>0</v>
      </c>
      <c r="Q437" s="209"/>
      <c r="R437" s="210">
        <f>SUM(R438:R453)</f>
        <v>0</v>
      </c>
      <c r="S437" s="209"/>
      <c r="T437" s="211">
        <f>SUM(T438:T453)</f>
        <v>0.49109000000000003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R437" s="212" t="s">
        <v>80</v>
      </c>
      <c r="AT437" s="213" t="s">
        <v>70</v>
      </c>
      <c r="AU437" s="213" t="s">
        <v>76</v>
      </c>
      <c r="AY437" s="212" t="s">
        <v>207</v>
      </c>
      <c r="BK437" s="214">
        <f>SUM(BK438:BK453)</f>
        <v>0</v>
      </c>
    </row>
    <row r="438" s="2" customFormat="1" ht="16.5" customHeight="1">
      <c r="A438" s="42"/>
      <c r="B438" s="43"/>
      <c r="C438" s="217" t="s">
        <v>638</v>
      </c>
      <c r="D438" s="217" t="s">
        <v>211</v>
      </c>
      <c r="E438" s="218" t="s">
        <v>639</v>
      </c>
      <c r="F438" s="219" t="s">
        <v>640</v>
      </c>
      <c r="G438" s="220" t="s">
        <v>641</v>
      </c>
      <c r="H438" s="221">
        <v>8</v>
      </c>
      <c r="I438" s="222"/>
      <c r="J438" s="221">
        <f>ROUND(I438*H438,2)</f>
        <v>0</v>
      </c>
      <c r="K438" s="219" t="s">
        <v>214</v>
      </c>
      <c r="L438" s="48"/>
      <c r="M438" s="223" t="s">
        <v>18</v>
      </c>
      <c r="N438" s="224" t="s">
        <v>42</v>
      </c>
      <c r="O438" s="88"/>
      <c r="P438" s="225">
        <f>O438*H438</f>
        <v>0</v>
      </c>
      <c r="Q438" s="225">
        <v>0</v>
      </c>
      <c r="R438" s="225">
        <f>Q438*H438</f>
        <v>0</v>
      </c>
      <c r="S438" s="225">
        <v>0.034200000000000001</v>
      </c>
      <c r="T438" s="226">
        <f>S438*H438</f>
        <v>0.27360000000000001</v>
      </c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R438" s="227" t="s">
        <v>327</v>
      </c>
      <c r="AT438" s="227" t="s">
        <v>211</v>
      </c>
      <c r="AU438" s="227" t="s">
        <v>80</v>
      </c>
      <c r="AY438" s="21" t="s">
        <v>207</v>
      </c>
      <c r="BE438" s="228">
        <f>IF(N438="základní",J438,0)</f>
        <v>0</v>
      </c>
      <c r="BF438" s="228">
        <f>IF(N438="snížená",J438,0)</f>
        <v>0</v>
      </c>
      <c r="BG438" s="228">
        <f>IF(N438="zákl. přenesená",J438,0)</f>
        <v>0</v>
      </c>
      <c r="BH438" s="228">
        <f>IF(N438="sníž. přenesená",J438,0)</f>
        <v>0</v>
      </c>
      <c r="BI438" s="228">
        <f>IF(N438="nulová",J438,0)</f>
        <v>0</v>
      </c>
      <c r="BJ438" s="21" t="s">
        <v>76</v>
      </c>
      <c r="BK438" s="228">
        <f>ROUND(I438*H438,2)</f>
        <v>0</v>
      </c>
      <c r="BL438" s="21" t="s">
        <v>327</v>
      </c>
      <c r="BM438" s="227" t="s">
        <v>642</v>
      </c>
    </row>
    <row r="439" s="2" customFormat="1">
      <c r="A439" s="42"/>
      <c r="B439" s="43"/>
      <c r="C439" s="44"/>
      <c r="D439" s="229" t="s">
        <v>216</v>
      </c>
      <c r="E439" s="44"/>
      <c r="F439" s="230" t="s">
        <v>643</v>
      </c>
      <c r="G439" s="44"/>
      <c r="H439" s="44"/>
      <c r="I439" s="231"/>
      <c r="J439" s="44"/>
      <c r="K439" s="44"/>
      <c r="L439" s="48"/>
      <c r="M439" s="232"/>
      <c r="N439" s="233"/>
      <c r="O439" s="88"/>
      <c r="P439" s="88"/>
      <c r="Q439" s="88"/>
      <c r="R439" s="88"/>
      <c r="S439" s="88"/>
      <c r="T439" s="89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T439" s="21" t="s">
        <v>216</v>
      </c>
      <c r="AU439" s="21" t="s">
        <v>80</v>
      </c>
    </row>
    <row r="440" s="14" customFormat="1">
      <c r="A440" s="14"/>
      <c r="B440" s="245"/>
      <c r="C440" s="246"/>
      <c r="D440" s="236" t="s">
        <v>218</v>
      </c>
      <c r="E440" s="247" t="s">
        <v>18</v>
      </c>
      <c r="F440" s="248" t="s">
        <v>124</v>
      </c>
      <c r="G440" s="246"/>
      <c r="H440" s="249">
        <v>8</v>
      </c>
      <c r="I440" s="250"/>
      <c r="J440" s="246"/>
      <c r="K440" s="246"/>
      <c r="L440" s="251"/>
      <c r="M440" s="252"/>
      <c r="N440" s="253"/>
      <c r="O440" s="253"/>
      <c r="P440" s="253"/>
      <c r="Q440" s="253"/>
      <c r="R440" s="253"/>
      <c r="S440" s="253"/>
      <c r="T440" s="25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5" t="s">
        <v>218</v>
      </c>
      <c r="AU440" s="255" t="s">
        <v>80</v>
      </c>
      <c r="AV440" s="14" t="s">
        <v>80</v>
      </c>
      <c r="AW440" s="14" t="s">
        <v>33</v>
      </c>
      <c r="AX440" s="14" t="s">
        <v>76</v>
      </c>
      <c r="AY440" s="255" t="s">
        <v>207</v>
      </c>
    </row>
    <row r="441" s="2" customFormat="1" ht="16.5" customHeight="1">
      <c r="A441" s="42"/>
      <c r="B441" s="43"/>
      <c r="C441" s="217" t="s">
        <v>644</v>
      </c>
      <c r="D441" s="217" t="s">
        <v>211</v>
      </c>
      <c r="E441" s="218" t="s">
        <v>645</v>
      </c>
      <c r="F441" s="219" t="s">
        <v>646</v>
      </c>
      <c r="G441" s="220" t="s">
        <v>641</v>
      </c>
      <c r="H441" s="221">
        <v>9</v>
      </c>
      <c r="I441" s="222"/>
      <c r="J441" s="221">
        <f>ROUND(I441*H441,2)</f>
        <v>0</v>
      </c>
      <c r="K441" s="219" t="s">
        <v>214</v>
      </c>
      <c r="L441" s="48"/>
      <c r="M441" s="223" t="s">
        <v>18</v>
      </c>
      <c r="N441" s="224" t="s">
        <v>42</v>
      </c>
      <c r="O441" s="88"/>
      <c r="P441" s="225">
        <f>O441*H441</f>
        <v>0</v>
      </c>
      <c r="Q441" s="225">
        <v>0</v>
      </c>
      <c r="R441" s="225">
        <f>Q441*H441</f>
        <v>0</v>
      </c>
      <c r="S441" s="225">
        <v>0.019460000000000002</v>
      </c>
      <c r="T441" s="226">
        <f>S441*H441</f>
        <v>0.17514000000000002</v>
      </c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R441" s="227" t="s">
        <v>327</v>
      </c>
      <c r="AT441" s="227" t="s">
        <v>211</v>
      </c>
      <c r="AU441" s="227" t="s">
        <v>80</v>
      </c>
      <c r="AY441" s="21" t="s">
        <v>207</v>
      </c>
      <c r="BE441" s="228">
        <f>IF(N441="základní",J441,0)</f>
        <v>0</v>
      </c>
      <c r="BF441" s="228">
        <f>IF(N441="snížená",J441,0)</f>
        <v>0</v>
      </c>
      <c r="BG441" s="228">
        <f>IF(N441="zákl. přenesená",J441,0)</f>
        <v>0</v>
      </c>
      <c r="BH441" s="228">
        <f>IF(N441="sníž. přenesená",J441,0)</f>
        <v>0</v>
      </c>
      <c r="BI441" s="228">
        <f>IF(N441="nulová",J441,0)</f>
        <v>0</v>
      </c>
      <c r="BJ441" s="21" t="s">
        <v>76</v>
      </c>
      <c r="BK441" s="228">
        <f>ROUND(I441*H441,2)</f>
        <v>0</v>
      </c>
      <c r="BL441" s="21" t="s">
        <v>327</v>
      </c>
      <c r="BM441" s="227" t="s">
        <v>647</v>
      </c>
    </row>
    <row r="442" s="2" customFormat="1">
      <c r="A442" s="42"/>
      <c r="B442" s="43"/>
      <c r="C442" s="44"/>
      <c r="D442" s="229" t="s">
        <v>216</v>
      </c>
      <c r="E442" s="44"/>
      <c r="F442" s="230" t="s">
        <v>648</v>
      </c>
      <c r="G442" s="44"/>
      <c r="H442" s="44"/>
      <c r="I442" s="231"/>
      <c r="J442" s="44"/>
      <c r="K442" s="44"/>
      <c r="L442" s="48"/>
      <c r="M442" s="232"/>
      <c r="N442" s="233"/>
      <c r="O442" s="88"/>
      <c r="P442" s="88"/>
      <c r="Q442" s="88"/>
      <c r="R442" s="88"/>
      <c r="S442" s="88"/>
      <c r="T442" s="89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T442" s="21" t="s">
        <v>216</v>
      </c>
      <c r="AU442" s="21" t="s">
        <v>80</v>
      </c>
    </row>
    <row r="443" s="14" customFormat="1">
      <c r="A443" s="14"/>
      <c r="B443" s="245"/>
      <c r="C443" s="246"/>
      <c r="D443" s="236" t="s">
        <v>218</v>
      </c>
      <c r="E443" s="247" t="s">
        <v>18</v>
      </c>
      <c r="F443" s="248" t="s">
        <v>245</v>
      </c>
      <c r="G443" s="246"/>
      <c r="H443" s="249">
        <v>9</v>
      </c>
      <c r="I443" s="250"/>
      <c r="J443" s="246"/>
      <c r="K443" s="246"/>
      <c r="L443" s="251"/>
      <c r="M443" s="252"/>
      <c r="N443" s="253"/>
      <c r="O443" s="253"/>
      <c r="P443" s="253"/>
      <c r="Q443" s="253"/>
      <c r="R443" s="253"/>
      <c r="S443" s="253"/>
      <c r="T443" s="25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5" t="s">
        <v>218</v>
      </c>
      <c r="AU443" s="255" t="s">
        <v>80</v>
      </c>
      <c r="AV443" s="14" t="s">
        <v>80</v>
      </c>
      <c r="AW443" s="14" t="s">
        <v>33</v>
      </c>
      <c r="AX443" s="14" t="s">
        <v>76</v>
      </c>
      <c r="AY443" s="255" t="s">
        <v>207</v>
      </c>
    </row>
    <row r="444" s="2" customFormat="1" ht="16.5" customHeight="1">
      <c r="A444" s="42"/>
      <c r="B444" s="43"/>
      <c r="C444" s="217" t="s">
        <v>649</v>
      </c>
      <c r="D444" s="217" t="s">
        <v>211</v>
      </c>
      <c r="E444" s="218" t="s">
        <v>650</v>
      </c>
      <c r="F444" s="219" t="s">
        <v>651</v>
      </c>
      <c r="G444" s="220" t="s">
        <v>641</v>
      </c>
      <c r="H444" s="221">
        <v>3</v>
      </c>
      <c r="I444" s="222"/>
      <c r="J444" s="221">
        <f>ROUND(I444*H444,2)</f>
        <v>0</v>
      </c>
      <c r="K444" s="219" t="s">
        <v>18</v>
      </c>
      <c r="L444" s="48"/>
      <c r="M444" s="223" t="s">
        <v>18</v>
      </c>
      <c r="N444" s="224" t="s">
        <v>42</v>
      </c>
      <c r="O444" s="88"/>
      <c r="P444" s="225">
        <f>O444*H444</f>
        <v>0</v>
      </c>
      <c r="Q444" s="225">
        <v>0</v>
      </c>
      <c r="R444" s="225">
        <f>Q444*H444</f>
        <v>0</v>
      </c>
      <c r="S444" s="225">
        <v>0</v>
      </c>
      <c r="T444" s="226">
        <f>S444*H444</f>
        <v>0</v>
      </c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R444" s="227" t="s">
        <v>327</v>
      </c>
      <c r="AT444" s="227" t="s">
        <v>211</v>
      </c>
      <c r="AU444" s="227" t="s">
        <v>80</v>
      </c>
      <c r="AY444" s="21" t="s">
        <v>207</v>
      </c>
      <c r="BE444" s="228">
        <f>IF(N444="základní",J444,0)</f>
        <v>0</v>
      </c>
      <c r="BF444" s="228">
        <f>IF(N444="snížená",J444,0)</f>
        <v>0</v>
      </c>
      <c r="BG444" s="228">
        <f>IF(N444="zákl. přenesená",J444,0)</f>
        <v>0</v>
      </c>
      <c r="BH444" s="228">
        <f>IF(N444="sníž. přenesená",J444,0)</f>
        <v>0</v>
      </c>
      <c r="BI444" s="228">
        <f>IF(N444="nulová",J444,0)</f>
        <v>0</v>
      </c>
      <c r="BJ444" s="21" t="s">
        <v>76</v>
      </c>
      <c r="BK444" s="228">
        <f>ROUND(I444*H444,2)</f>
        <v>0</v>
      </c>
      <c r="BL444" s="21" t="s">
        <v>327</v>
      </c>
      <c r="BM444" s="227" t="s">
        <v>652</v>
      </c>
    </row>
    <row r="445" s="2" customFormat="1">
      <c r="A445" s="42"/>
      <c r="B445" s="43"/>
      <c r="C445" s="44"/>
      <c r="D445" s="236" t="s">
        <v>653</v>
      </c>
      <c r="E445" s="44"/>
      <c r="F445" s="278" t="s">
        <v>654</v>
      </c>
      <c r="G445" s="44"/>
      <c r="H445" s="44"/>
      <c r="I445" s="231"/>
      <c r="J445" s="44"/>
      <c r="K445" s="44"/>
      <c r="L445" s="48"/>
      <c r="M445" s="232"/>
      <c r="N445" s="233"/>
      <c r="O445" s="88"/>
      <c r="P445" s="88"/>
      <c r="Q445" s="88"/>
      <c r="R445" s="88"/>
      <c r="S445" s="88"/>
      <c r="T445" s="89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T445" s="21" t="s">
        <v>653</v>
      </c>
      <c r="AU445" s="21" t="s">
        <v>80</v>
      </c>
    </row>
    <row r="446" s="13" customFormat="1">
      <c r="A446" s="13"/>
      <c r="B446" s="234"/>
      <c r="C446" s="235"/>
      <c r="D446" s="236" t="s">
        <v>218</v>
      </c>
      <c r="E446" s="237" t="s">
        <v>18</v>
      </c>
      <c r="F446" s="238" t="s">
        <v>655</v>
      </c>
      <c r="G446" s="235"/>
      <c r="H446" s="237" t="s">
        <v>18</v>
      </c>
      <c r="I446" s="239"/>
      <c r="J446" s="235"/>
      <c r="K446" s="235"/>
      <c r="L446" s="240"/>
      <c r="M446" s="241"/>
      <c r="N446" s="242"/>
      <c r="O446" s="242"/>
      <c r="P446" s="242"/>
      <c r="Q446" s="242"/>
      <c r="R446" s="242"/>
      <c r="S446" s="242"/>
      <c r="T446" s="24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4" t="s">
        <v>218</v>
      </c>
      <c r="AU446" s="244" t="s">
        <v>80</v>
      </c>
      <c r="AV446" s="13" t="s">
        <v>76</v>
      </c>
      <c r="AW446" s="13" t="s">
        <v>33</v>
      </c>
      <c r="AX446" s="13" t="s">
        <v>71</v>
      </c>
      <c r="AY446" s="244" t="s">
        <v>207</v>
      </c>
    </row>
    <row r="447" s="14" customFormat="1">
      <c r="A447" s="14"/>
      <c r="B447" s="245"/>
      <c r="C447" s="246"/>
      <c r="D447" s="236" t="s">
        <v>218</v>
      </c>
      <c r="E447" s="247" t="s">
        <v>18</v>
      </c>
      <c r="F447" s="248" t="s">
        <v>83</v>
      </c>
      <c r="G447" s="246"/>
      <c r="H447" s="249">
        <v>3</v>
      </c>
      <c r="I447" s="250"/>
      <c r="J447" s="246"/>
      <c r="K447" s="246"/>
      <c r="L447" s="251"/>
      <c r="M447" s="252"/>
      <c r="N447" s="253"/>
      <c r="O447" s="253"/>
      <c r="P447" s="253"/>
      <c r="Q447" s="253"/>
      <c r="R447" s="253"/>
      <c r="S447" s="253"/>
      <c r="T447" s="25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5" t="s">
        <v>218</v>
      </c>
      <c r="AU447" s="255" t="s">
        <v>80</v>
      </c>
      <c r="AV447" s="14" t="s">
        <v>80</v>
      </c>
      <c r="AW447" s="14" t="s">
        <v>33</v>
      </c>
      <c r="AX447" s="14" t="s">
        <v>76</v>
      </c>
      <c r="AY447" s="255" t="s">
        <v>207</v>
      </c>
    </row>
    <row r="448" s="2" customFormat="1" ht="16.5" customHeight="1">
      <c r="A448" s="42"/>
      <c r="B448" s="43"/>
      <c r="C448" s="217" t="s">
        <v>656</v>
      </c>
      <c r="D448" s="217" t="s">
        <v>211</v>
      </c>
      <c r="E448" s="218" t="s">
        <v>657</v>
      </c>
      <c r="F448" s="219" t="s">
        <v>658</v>
      </c>
      <c r="G448" s="220" t="s">
        <v>641</v>
      </c>
      <c r="H448" s="221">
        <v>1</v>
      </c>
      <c r="I448" s="222"/>
      <c r="J448" s="221">
        <f>ROUND(I448*H448,2)</f>
        <v>0</v>
      </c>
      <c r="K448" s="219" t="s">
        <v>214</v>
      </c>
      <c r="L448" s="48"/>
      <c r="M448" s="223" t="s">
        <v>18</v>
      </c>
      <c r="N448" s="224" t="s">
        <v>42</v>
      </c>
      <c r="O448" s="88"/>
      <c r="P448" s="225">
        <f>O448*H448</f>
        <v>0</v>
      </c>
      <c r="Q448" s="225">
        <v>0</v>
      </c>
      <c r="R448" s="225">
        <f>Q448*H448</f>
        <v>0</v>
      </c>
      <c r="S448" s="225">
        <v>0.034700000000000002</v>
      </c>
      <c r="T448" s="226">
        <f>S448*H448</f>
        <v>0.034700000000000002</v>
      </c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R448" s="227" t="s">
        <v>327</v>
      </c>
      <c r="AT448" s="227" t="s">
        <v>211</v>
      </c>
      <c r="AU448" s="227" t="s">
        <v>80</v>
      </c>
      <c r="AY448" s="21" t="s">
        <v>207</v>
      </c>
      <c r="BE448" s="228">
        <f>IF(N448="základní",J448,0)</f>
        <v>0</v>
      </c>
      <c r="BF448" s="228">
        <f>IF(N448="snížená",J448,0)</f>
        <v>0</v>
      </c>
      <c r="BG448" s="228">
        <f>IF(N448="zákl. přenesená",J448,0)</f>
        <v>0</v>
      </c>
      <c r="BH448" s="228">
        <f>IF(N448="sníž. přenesená",J448,0)</f>
        <v>0</v>
      </c>
      <c r="BI448" s="228">
        <f>IF(N448="nulová",J448,0)</f>
        <v>0</v>
      </c>
      <c r="BJ448" s="21" t="s">
        <v>76</v>
      </c>
      <c r="BK448" s="228">
        <f>ROUND(I448*H448,2)</f>
        <v>0</v>
      </c>
      <c r="BL448" s="21" t="s">
        <v>327</v>
      </c>
      <c r="BM448" s="227" t="s">
        <v>659</v>
      </c>
    </row>
    <row r="449" s="2" customFormat="1">
      <c r="A449" s="42"/>
      <c r="B449" s="43"/>
      <c r="C449" s="44"/>
      <c r="D449" s="229" t="s">
        <v>216</v>
      </c>
      <c r="E449" s="44"/>
      <c r="F449" s="230" t="s">
        <v>660</v>
      </c>
      <c r="G449" s="44"/>
      <c r="H449" s="44"/>
      <c r="I449" s="231"/>
      <c r="J449" s="44"/>
      <c r="K449" s="44"/>
      <c r="L449" s="48"/>
      <c r="M449" s="232"/>
      <c r="N449" s="233"/>
      <c r="O449" s="88"/>
      <c r="P449" s="88"/>
      <c r="Q449" s="88"/>
      <c r="R449" s="88"/>
      <c r="S449" s="88"/>
      <c r="T449" s="89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T449" s="21" t="s">
        <v>216</v>
      </c>
      <c r="AU449" s="21" t="s">
        <v>80</v>
      </c>
    </row>
    <row r="450" s="14" customFormat="1">
      <c r="A450" s="14"/>
      <c r="B450" s="245"/>
      <c r="C450" s="246"/>
      <c r="D450" s="236" t="s">
        <v>218</v>
      </c>
      <c r="E450" s="247" t="s">
        <v>18</v>
      </c>
      <c r="F450" s="248" t="s">
        <v>76</v>
      </c>
      <c r="G450" s="246"/>
      <c r="H450" s="249">
        <v>1</v>
      </c>
      <c r="I450" s="250"/>
      <c r="J450" s="246"/>
      <c r="K450" s="246"/>
      <c r="L450" s="251"/>
      <c r="M450" s="252"/>
      <c r="N450" s="253"/>
      <c r="O450" s="253"/>
      <c r="P450" s="253"/>
      <c r="Q450" s="253"/>
      <c r="R450" s="253"/>
      <c r="S450" s="253"/>
      <c r="T450" s="25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5" t="s">
        <v>218</v>
      </c>
      <c r="AU450" s="255" t="s">
        <v>80</v>
      </c>
      <c r="AV450" s="14" t="s">
        <v>80</v>
      </c>
      <c r="AW450" s="14" t="s">
        <v>33</v>
      </c>
      <c r="AX450" s="14" t="s">
        <v>76</v>
      </c>
      <c r="AY450" s="255" t="s">
        <v>207</v>
      </c>
    </row>
    <row r="451" s="2" customFormat="1" ht="16.5" customHeight="1">
      <c r="A451" s="42"/>
      <c r="B451" s="43"/>
      <c r="C451" s="217" t="s">
        <v>661</v>
      </c>
      <c r="D451" s="217" t="s">
        <v>211</v>
      </c>
      <c r="E451" s="218" t="s">
        <v>662</v>
      </c>
      <c r="F451" s="219" t="s">
        <v>663</v>
      </c>
      <c r="G451" s="220" t="s">
        <v>381</v>
      </c>
      <c r="H451" s="221">
        <v>9</v>
      </c>
      <c r="I451" s="222"/>
      <c r="J451" s="221">
        <f>ROUND(I451*H451,2)</f>
        <v>0</v>
      </c>
      <c r="K451" s="219" t="s">
        <v>214</v>
      </c>
      <c r="L451" s="48"/>
      <c r="M451" s="223" t="s">
        <v>18</v>
      </c>
      <c r="N451" s="224" t="s">
        <v>42</v>
      </c>
      <c r="O451" s="88"/>
      <c r="P451" s="225">
        <f>O451*H451</f>
        <v>0</v>
      </c>
      <c r="Q451" s="225">
        <v>0</v>
      </c>
      <c r="R451" s="225">
        <f>Q451*H451</f>
        <v>0</v>
      </c>
      <c r="S451" s="225">
        <v>0.00084999999999999995</v>
      </c>
      <c r="T451" s="226">
        <f>S451*H451</f>
        <v>0.0076499999999999997</v>
      </c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R451" s="227" t="s">
        <v>327</v>
      </c>
      <c r="AT451" s="227" t="s">
        <v>211</v>
      </c>
      <c r="AU451" s="227" t="s">
        <v>80</v>
      </c>
      <c r="AY451" s="21" t="s">
        <v>207</v>
      </c>
      <c r="BE451" s="228">
        <f>IF(N451="základní",J451,0)</f>
        <v>0</v>
      </c>
      <c r="BF451" s="228">
        <f>IF(N451="snížená",J451,0)</f>
        <v>0</v>
      </c>
      <c r="BG451" s="228">
        <f>IF(N451="zákl. přenesená",J451,0)</f>
        <v>0</v>
      </c>
      <c r="BH451" s="228">
        <f>IF(N451="sníž. přenesená",J451,0)</f>
        <v>0</v>
      </c>
      <c r="BI451" s="228">
        <f>IF(N451="nulová",J451,0)</f>
        <v>0</v>
      </c>
      <c r="BJ451" s="21" t="s">
        <v>76</v>
      </c>
      <c r="BK451" s="228">
        <f>ROUND(I451*H451,2)</f>
        <v>0</v>
      </c>
      <c r="BL451" s="21" t="s">
        <v>327</v>
      </c>
      <c r="BM451" s="227" t="s">
        <v>664</v>
      </c>
    </row>
    <row r="452" s="2" customFormat="1">
      <c r="A452" s="42"/>
      <c r="B452" s="43"/>
      <c r="C452" s="44"/>
      <c r="D452" s="229" t="s">
        <v>216</v>
      </c>
      <c r="E452" s="44"/>
      <c r="F452" s="230" t="s">
        <v>665</v>
      </c>
      <c r="G452" s="44"/>
      <c r="H452" s="44"/>
      <c r="I452" s="231"/>
      <c r="J452" s="44"/>
      <c r="K452" s="44"/>
      <c r="L452" s="48"/>
      <c r="M452" s="232"/>
      <c r="N452" s="233"/>
      <c r="O452" s="88"/>
      <c r="P452" s="88"/>
      <c r="Q452" s="88"/>
      <c r="R452" s="88"/>
      <c r="S452" s="88"/>
      <c r="T452" s="89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T452" s="21" t="s">
        <v>216</v>
      </c>
      <c r="AU452" s="21" t="s">
        <v>80</v>
      </c>
    </row>
    <row r="453" s="14" customFormat="1">
      <c r="A453" s="14"/>
      <c r="B453" s="245"/>
      <c r="C453" s="246"/>
      <c r="D453" s="236" t="s">
        <v>218</v>
      </c>
      <c r="E453" s="247" t="s">
        <v>18</v>
      </c>
      <c r="F453" s="248" t="s">
        <v>245</v>
      </c>
      <c r="G453" s="246"/>
      <c r="H453" s="249">
        <v>9</v>
      </c>
      <c r="I453" s="250"/>
      <c r="J453" s="246"/>
      <c r="K453" s="246"/>
      <c r="L453" s="251"/>
      <c r="M453" s="252"/>
      <c r="N453" s="253"/>
      <c r="O453" s="253"/>
      <c r="P453" s="253"/>
      <c r="Q453" s="253"/>
      <c r="R453" s="253"/>
      <c r="S453" s="253"/>
      <c r="T453" s="25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55" t="s">
        <v>218</v>
      </c>
      <c r="AU453" s="255" t="s">
        <v>80</v>
      </c>
      <c r="AV453" s="14" t="s">
        <v>80</v>
      </c>
      <c r="AW453" s="14" t="s">
        <v>33</v>
      </c>
      <c r="AX453" s="14" t="s">
        <v>76</v>
      </c>
      <c r="AY453" s="255" t="s">
        <v>207</v>
      </c>
    </row>
    <row r="454" s="12" customFormat="1" ht="22.8" customHeight="1">
      <c r="A454" s="12"/>
      <c r="B454" s="201"/>
      <c r="C454" s="202"/>
      <c r="D454" s="203" t="s">
        <v>70</v>
      </c>
      <c r="E454" s="215" t="s">
        <v>666</v>
      </c>
      <c r="F454" s="215" t="s">
        <v>667</v>
      </c>
      <c r="G454" s="202"/>
      <c r="H454" s="202"/>
      <c r="I454" s="205"/>
      <c r="J454" s="216">
        <f>BK454</f>
        <v>0</v>
      </c>
      <c r="K454" s="202"/>
      <c r="L454" s="207"/>
      <c r="M454" s="208"/>
      <c r="N454" s="209"/>
      <c r="O454" s="209"/>
      <c r="P454" s="210">
        <f>SUM(P455:P457)</f>
        <v>0</v>
      </c>
      <c r="Q454" s="209"/>
      <c r="R454" s="210">
        <f>SUM(R455:R457)</f>
        <v>0.027879999999999999</v>
      </c>
      <c r="S454" s="209"/>
      <c r="T454" s="211">
        <f>SUM(T455:T457)</f>
        <v>0</v>
      </c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R454" s="212" t="s">
        <v>80</v>
      </c>
      <c r="AT454" s="213" t="s">
        <v>70</v>
      </c>
      <c r="AU454" s="213" t="s">
        <v>76</v>
      </c>
      <c r="AY454" s="212" t="s">
        <v>207</v>
      </c>
      <c r="BK454" s="214">
        <f>SUM(BK455:BK457)</f>
        <v>0</v>
      </c>
    </row>
    <row r="455" s="2" customFormat="1" ht="16.5" customHeight="1">
      <c r="A455" s="42"/>
      <c r="B455" s="43"/>
      <c r="C455" s="217" t="s">
        <v>668</v>
      </c>
      <c r="D455" s="217" t="s">
        <v>211</v>
      </c>
      <c r="E455" s="218" t="s">
        <v>669</v>
      </c>
      <c r="F455" s="219" t="s">
        <v>670</v>
      </c>
      <c r="G455" s="220" t="s">
        <v>381</v>
      </c>
      <c r="H455" s="221">
        <v>68</v>
      </c>
      <c r="I455" s="222"/>
      <c r="J455" s="221">
        <f>ROUND(I455*H455,2)</f>
        <v>0</v>
      </c>
      <c r="K455" s="219" t="s">
        <v>214</v>
      </c>
      <c r="L455" s="48"/>
      <c r="M455" s="223" t="s">
        <v>18</v>
      </c>
      <c r="N455" s="224" t="s">
        <v>42</v>
      </c>
      <c r="O455" s="88"/>
      <c r="P455" s="225">
        <f>O455*H455</f>
        <v>0</v>
      </c>
      <c r="Q455" s="225">
        <v>0.00040999999999999999</v>
      </c>
      <c r="R455" s="225">
        <f>Q455*H455</f>
        <v>0.027879999999999999</v>
      </c>
      <c r="S455" s="225">
        <v>0</v>
      </c>
      <c r="T455" s="226">
        <f>S455*H455</f>
        <v>0</v>
      </c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R455" s="227" t="s">
        <v>327</v>
      </c>
      <c r="AT455" s="227" t="s">
        <v>211</v>
      </c>
      <c r="AU455" s="227" t="s">
        <v>80</v>
      </c>
      <c r="AY455" s="21" t="s">
        <v>207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21" t="s">
        <v>76</v>
      </c>
      <c r="BK455" s="228">
        <f>ROUND(I455*H455,2)</f>
        <v>0</v>
      </c>
      <c r="BL455" s="21" t="s">
        <v>327</v>
      </c>
      <c r="BM455" s="227" t="s">
        <v>671</v>
      </c>
    </row>
    <row r="456" s="2" customFormat="1">
      <c r="A456" s="42"/>
      <c r="B456" s="43"/>
      <c r="C456" s="44"/>
      <c r="D456" s="229" t="s">
        <v>216</v>
      </c>
      <c r="E456" s="44"/>
      <c r="F456" s="230" t="s">
        <v>672</v>
      </c>
      <c r="G456" s="44"/>
      <c r="H456" s="44"/>
      <c r="I456" s="231"/>
      <c r="J456" s="44"/>
      <c r="K456" s="44"/>
      <c r="L456" s="48"/>
      <c r="M456" s="232"/>
      <c r="N456" s="233"/>
      <c r="O456" s="88"/>
      <c r="P456" s="88"/>
      <c r="Q456" s="88"/>
      <c r="R456" s="88"/>
      <c r="S456" s="88"/>
      <c r="T456" s="89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T456" s="21" t="s">
        <v>216</v>
      </c>
      <c r="AU456" s="21" t="s">
        <v>80</v>
      </c>
    </row>
    <row r="457" s="14" customFormat="1">
      <c r="A457" s="14"/>
      <c r="B457" s="245"/>
      <c r="C457" s="246"/>
      <c r="D457" s="236" t="s">
        <v>218</v>
      </c>
      <c r="E457" s="247" t="s">
        <v>18</v>
      </c>
      <c r="F457" s="248" t="s">
        <v>673</v>
      </c>
      <c r="G457" s="246"/>
      <c r="H457" s="249">
        <v>68</v>
      </c>
      <c r="I457" s="250"/>
      <c r="J457" s="246"/>
      <c r="K457" s="246"/>
      <c r="L457" s="251"/>
      <c r="M457" s="252"/>
      <c r="N457" s="253"/>
      <c r="O457" s="253"/>
      <c r="P457" s="253"/>
      <c r="Q457" s="253"/>
      <c r="R457" s="253"/>
      <c r="S457" s="253"/>
      <c r="T457" s="25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5" t="s">
        <v>218</v>
      </c>
      <c r="AU457" s="255" t="s">
        <v>80</v>
      </c>
      <c r="AV457" s="14" t="s">
        <v>80</v>
      </c>
      <c r="AW457" s="14" t="s">
        <v>33</v>
      </c>
      <c r="AX457" s="14" t="s">
        <v>76</v>
      </c>
      <c r="AY457" s="255" t="s">
        <v>207</v>
      </c>
    </row>
    <row r="458" s="12" customFormat="1" ht="22.8" customHeight="1">
      <c r="A458" s="12"/>
      <c r="B458" s="201"/>
      <c r="C458" s="202"/>
      <c r="D458" s="203" t="s">
        <v>70</v>
      </c>
      <c r="E458" s="215" t="s">
        <v>674</v>
      </c>
      <c r="F458" s="215" t="s">
        <v>675</v>
      </c>
      <c r="G458" s="202"/>
      <c r="H458" s="202"/>
      <c r="I458" s="205"/>
      <c r="J458" s="216">
        <f>BK458</f>
        <v>0</v>
      </c>
      <c r="K458" s="202"/>
      <c r="L458" s="207"/>
      <c r="M458" s="208"/>
      <c r="N458" s="209"/>
      <c r="O458" s="209"/>
      <c r="P458" s="210">
        <f>SUM(P459:P474)</f>
        <v>0</v>
      </c>
      <c r="Q458" s="209"/>
      <c r="R458" s="210">
        <f>SUM(R459:R474)</f>
        <v>0.0027200000000000002</v>
      </c>
      <c r="S458" s="209"/>
      <c r="T458" s="211">
        <f>SUM(T459:T474)</f>
        <v>0</v>
      </c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R458" s="212" t="s">
        <v>80</v>
      </c>
      <c r="AT458" s="213" t="s">
        <v>70</v>
      </c>
      <c r="AU458" s="213" t="s">
        <v>76</v>
      </c>
      <c r="AY458" s="212" t="s">
        <v>207</v>
      </c>
      <c r="BK458" s="214">
        <f>SUM(BK459:BK474)</f>
        <v>0</v>
      </c>
    </row>
    <row r="459" s="2" customFormat="1" ht="16.5" customHeight="1">
      <c r="A459" s="42"/>
      <c r="B459" s="43"/>
      <c r="C459" s="217" t="s">
        <v>676</v>
      </c>
      <c r="D459" s="217" t="s">
        <v>211</v>
      </c>
      <c r="E459" s="218" t="s">
        <v>677</v>
      </c>
      <c r="F459" s="219" t="s">
        <v>678</v>
      </c>
      <c r="G459" s="220" t="s">
        <v>381</v>
      </c>
      <c r="H459" s="221">
        <v>34</v>
      </c>
      <c r="I459" s="222"/>
      <c r="J459" s="221">
        <f>ROUND(I459*H459,2)</f>
        <v>0</v>
      </c>
      <c r="K459" s="219" t="s">
        <v>214</v>
      </c>
      <c r="L459" s="48"/>
      <c r="M459" s="223" t="s">
        <v>18</v>
      </c>
      <c r="N459" s="224" t="s">
        <v>42</v>
      </c>
      <c r="O459" s="88"/>
      <c r="P459" s="225">
        <f>O459*H459</f>
        <v>0</v>
      </c>
      <c r="Q459" s="225">
        <v>8.0000000000000007E-05</v>
      </c>
      <c r="R459" s="225">
        <f>Q459*H459</f>
        <v>0.0027200000000000002</v>
      </c>
      <c r="S459" s="225">
        <v>0</v>
      </c>
      <c r="T459" s="226">
        <f>S459*H459</f>
        <v>0</v>
      </c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R459" s="227" t="s">
        <v>327</v>
      </c>
      <c r="AT459" s="227" t="s">
        <v>211</v>
      </c>
      <c r="AU459" s="227" t="s">
        <v>80</v>
      </c>
      <c r="AY459" s="21" t="s">
        <v>207</v>
      </c>
      <c r="BE459" s="228">
        <f>IF(N459="základní",J459,0)</f>
        <v>0</v>
      </c>
      <c r="BF459" s="228">
        <f>IF(N459="snížená",J459,0)</f>
        <v>0</v>
      </c>
      <c r="BG459" s="228">
        <f>IF(N459="zákl. přenesená",J459,0)</f>
        <v>0</v>
      </c>
      <c r="BH459" s="228">
        <f>IF(N459="sníž. přenesená",J459,0)</f>
        <v>0</v>
      </c>
      <c r="BI459" s="228">
        <f>IF(N459="nulová",J459,0)</f>
        <v>0</v>
      </c>
      <c r="BJ459" s="21" t="s">
        <v>76</v>
      </c>
      <c r="BK459" s="228">
        <f>ROUND(I459*H459,2)</f>
        <v>0</v>
      </c>
      <c r="BL459" s="21" t="s">
        <v>327</v>
      </c>
      <c r="BM459" s="227" t="s">
        <v>679</v>
      </c>
    </row>
    <row r="460" s="2" customFormat="1">
      <c r="A460" s="42"/>
      <c r="B460" s="43"/>
      <c r="C460" s="44"/>
      <c r="D460" s="229" t="s">
        <v>216</v>
      </c>
      <c r="E460" s="44"/>
      <c r="F460" s="230" t="s">
        <v>680</v>
      </c>
      <c r="G460" s="44"/>
      <c r="H460" s="44"/>
      <c r="I460" s="231"/>
      <c r="J460" s="44"/>
      <c r="K460" s="44"/>
      <c r="L460" s="48"/>
      <c r="M460" s="232"/>
      <c r="N460" s="233"/>
      <c r="O460" s="88"/>
      <c r="P460" s="88"/>
      <c r="Q460" s="88"/>
      <c r="R460" s="88"/>
      <c r="S460" s="88"/>
      <c r="T460" s="89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T460" s="21" t="s">
        <v>216</v>
      </c>
      <c r="AU460" s="21" t="s">
        <v>80</v>
      </c>
    </row>
    <row r="461" s="14" customFormat="1">
      <c r="A461" s="14"/>
      <c r="B461" s="245"/>
      <c r="C461" s="246"/>
      <c r="D461" s="236" t="s">
        <v>218</v>
      </c>
      <c r="E461" s="247" t="s">
        <v>18</v>
      </c>
      <c r="F461" s="248" t="s">
        <v>524</v>
      </c>
      <c r="G461" s="246"/>
      <c r="H461" s="249">
        <v>34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218</v>
      </c>
      <c r="AU461" s="255" t="s">
        <v>80</v>
      </c>
      <c r="AV461" s="14" t="s">
        <v>80</v>
      </c>
      <c r="AW461" s="14" t="s">
        <v>33</v>
      </c>
      <c r="AX461" s="14" t="s">
        <v>76</v>
      </c>
      <c r="AY461" s="255" t="s">
        <v>207</v>
      </c>
    </row>
    <row r="462" s="2" customFormat="1" ht="16.5" customHeight="1">
      <c r="A462" s="42"/>
      <c r="B462" s="43"/>
      <c r="C462" s="217" t="s">
        <v>681</v>
      </c>
      <c r="D462" s="217" t="s">
        <v>211</v>
      </c>
      <c r="E462" s="218" t="s">
        <v>682</v>
      </c>
      <c r="F462" s="219" t="s">
        <v>683</v>
      </c>
      <c r="G462" s="220" t="s">
        <v>129</v>
      </c>
      <c r="H462" s="221">
        <v>15.960000000000001</v>
      </c>
      <c r="I462" s="222"/>
      <c r="J462" s="221">
        <f>ROUND(I462*H462,2)</f>
        <v>0</v>
      </c>
      <c r="K462" s="219" t="s">
        <v>214</v>
      </c>
      <c r="L462" s="48"/>
      <c r="M462" s="223" t="s">
        <v>18</v>
      </c>
      <c r="N462" s="224" t="s">
        <v>42</v>
      </c>
      <c r="O462" s="88"/>
      <c r="P462" s="225">
        <f>O462*H462</f>
        <v>0</v>
      </c>
      <c r="Q462" s="225">
        <v>0</v>
      </c>
      <c r="R462" s="225">
        <f>Q462*H462</f>
        <v>0</v>
      </c>
      <c r="S462" s="225">
        <v>0</v>
      </c>
      <c r="T462" s="226">
        <f>S462*H462</f>
        <v>0</v>
      </c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R462" s="227" t="s">
        <v>327</v>
      </c>
      <c r="AT462" s="227" t="s">
        <v>211</v>
      </c>
      <c r="AU462" s="227" t="s">
        <v>80</v>
      </c>
      <c r="AY462" s="21" t="s">
        <v>207</v>
      </c>
      <c r="BE462" s="228">
        <f>IF(N462="základní",J462,0)</f>
        <v>0</v>
      </c>
      <c r="BF462" s="228">
        <f>IF(N462="snížená",J462,0)</f>
        <v>0</v>
      </c>
      <c r="BG462" s="228">
        <f>IF(N462="zákl. přenesená",J462,0)</f>
        <v>0</v>
      </c>
      <c r="BH462" s="228">
        <f>IF(N462="sníž. přenesená",J462,0)</f>
        <v>0</v>
      </c>
      <c r="BI462" s="228">
        <f>IF(N462="nulová",J462,0)</f>
        <v>0</v>
      </c>
      <c r="BJ462" s="21" t="s">
        <v>76</v>
      </c>
      <c r="BK462" s="228">
        <f>ROUND(I462*H462,2)</f>
        <v>0</v>
      </c>
      <c r="BL462" s="21" t="s">
        <v>327</v>
      </c>
      <c r="BM462" s="227" t="s">
        <v>684</v>
      </c>
    </row>
    <row r="463" s="2" customFormat="1">
      <c r="A463" s="42"/>
      <c r="B463" s="43"/>
      <c r="C463" s="44"/>
      <c r="D463" s="229" t="s">
        <v>216</v>
      </c>
      <c r="E463" s="44"/>
      <c r="F463" s="230" t="s">
        <v>685</v>
      </c>
      <c r="G463" s="44"/>
      <c r="H463" s="44"/>
      <c r="I463" s="231"/>
      <c r="J463" s="44"/>
      <c r="K463" s="44"/>
      <c r="L463" s="48"/>
      <c r="M463" s="232"/>
      <c r="N463" s="233"/>
      <c r="O463" s="88"/>
      <c r="P463" s="88"/>
      <c r="Q463" s="88"/>
      <c r="R463" s="88"/>
      <c r="S463" s="88"/>
      <c r="T463" s="89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T463" s="21" t="s">
        <v>216</v>
      </c>
      <c r="AU463" s="21" t="s">
        <v>80</v>
      </c>
    </row>
    <row r="464" s="14" customFormat="1">
      <c r="A464" s="14"/>
      <c r="B464" s="245"/>
      <c r="C464" s="246"/>
      <c r="D464" s="236" t="s">
        <v>218</v>
      </c>
      <c r="E464" s="247" t="s">
        <v>18</v>
      </c>
      <c r="F464" s="248" t="s">
        <v>686</v>
      </c>
      <c r="G464" s="246"/>
      <c r="H464" s="249">
        <v>0.95999999999999996</v>
      </c>
      <c r="I464" s="250"/>
      <c r="J464" s="246"/>
      <c r="K464" s="246"/>
      <c r="L464" s="251"/>
      <c r="M464" s="252"/>
      <c r="N464" s="253"/>
      <c r="O464" s="253"/>
      <c r="P464" s="253"/>
      <c r="Q464" s="253"/>
      <c r="R464" s="253"/>
      <c r="S464" s="253"/>
      <c r="T464" s="25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5" t="s">
        <v>218</v>
      </c>
      <c r="AU464" s="255" t="s">
        <v>80</v>
      </c>
      <c r="AV464" s="14" t="s">
        <v>80</v>
      </c>
      <c r="AW464" s="14" t="s">
        <v>33</v>
      </c>
      <c r="AX464" s="14" t="s">
        <v>71</v>
      </c>
      <c r="AY464" s="255" t="s">
        <v>207</v>
      </c>
    </row>
    <row r="465" s="14" customFormat="1">
      <c r="A465" s="14"/>
      <c r="B465" s="245"/>
      <c r="C465" s="246"/>
      <c r="D465" s="236" t="s">
        <v>218</v>
      </c>
      <c r="E465" s="247" t="s">
        <v>18</v>
      </c>
      <c r="F465" s="248" t="s">
        <v>687</v>
      </c>
      <c r="G465" s="246"/>
      <c r="H465" s="249">
        <v>0.71999999999999997</v>
      </c>
      <c r="I465" s="250"/>
      <c r="J465" s="246"/>
      <c r="K465" s="246"/>
      <c r="L465" s="251"/>
      <c r="M465" s="252"/>
      <c r="N465" s="253"/>
      <c r="O465" s="253"/>
      <c r="P465" s="253"/>
      <c r="Q465" s="253"/>
      <c r="R465" s="253"/>
      <c r="S465" s="253"/>
      <c r="T465" s="25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55" t="s">
        <v>218</v>
      </c>
      <c r="AU465" s="255" t="s">
        <v>80</v>
      </c>
      <c r="AV465" s="14" t="s">
        <v>80</v>
      </c>
      <c r="AW465" s="14" t="s">
        <v>33</v>
      </c>
      <c r="AX465" s="14" t="s">
        <v>71</v>
      </c>
      <c r="AY465" s="255" t="s">
        <v>207</v>
      </c>
    </row>
    <row r="466" s="14" customFormat="1">
      <c r="A466" s="14"/>
      <c r="B466" s="245"/>
      <c r="C466" s="246"/>
      <c r="D466" s="236" t="s">
        <v>218</v>
      </c>
      <c r="E466" s="247" t="s">
        <v>18</v>
      </c>
      <c r="F466" s="248" t="s">
        <v>688</v>
      </c>
      <c r="G466" s="246"/>
      <c r="H466" s="249">
        <v>5.04</v>
      </c>
      <c r="I466" s="250"/>
      <c r="J466" s="246"/>
      <c r="K466" s="246"/>
      <c r="L466" s="251"/>
      <c r="M466" s="252"/>
      <c r="N466" s="253"/>
      <c r="O466" s="253"/>
      <c r="P466" s="253"/>
      <c r="Q466" s="253"/>
      <c r="R466" s="253"/>
      <c r="S466" s="253"/>
      <c r="T466" s="25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5" t="s">
        <v>218</v>
      </c>
      <c r="AU466" s="255" t="s">
        <v>80</v>
      </c>
      <c r="AV466" s="14" t="s">
        <v>80</v>
      </c>
      <c r="AW466" s="14" t="s">
        <v>33</v>
      </c>
      <c r="AX466" s="14" t="s">
        <v>71</v>
      </c>
      <c r="AY466" s="255" t="s">
        <v>207</v>
      </c>
    </row>
    <row r="467" s="14" customFormat="1">
      <c r="A467" s="14"/>
      <c r="B467" s="245"/>
      <c r="C467" s="246"/>
      <c r="D467" s="236" t="s">
        <v>218</v>
      </c>
      <c r="E467" s="247" t="s">
        <v>18</v>
      </c>
      <c r="F467" s="248" t="s">
        <v>689</v>
      </c>
      <c r="G467" s="246"/>
      <c r="H467" s="249">
        <v>2.8799999999999999</v>
      </c>
      <c r="I467" s="250"/>
      <c r="J467" s="246"/>
      <c r="K467" s="246"/>
      <c r="L467" s="251"/>
      <c r="M467" s="252"/>
      <c r="N467" s="253"/>
      <c r="O467" s="253"/>
      <c r="P467" s="253"/>
      <c r="Q467" s="253"/>
      <c r="R467" s="253"/>
      <c r="S467" s="253"/>
      <c r="T467" s="25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5" t="s">
        <v>218</v>
      </c>
      <c r="AU467" s="255" t="s">
        <v>80</v>
      </c>
      <c r="AV467" s="14" t="s">
        <v>80</v>
      </c>
      <c r="AW467" s="14" t="s">
        <v>33</v>
      </c>
      <c r="AX467" s="14" t="s">
        <v>71</v>
      </c>
      <c r="AY467" s="255" t="s">
        <v>207</v>
      </c>
    </row>
    <row r="468" s="14" customFormat="1">
      <c r="A468" s="14"/>
      <c r="B468" s="245"/>
      <c r="C468" s="246"/>
      <c r="D468" s="236" t="s">
        <v>218</v>
      </c>
      <c r="E468" s="247" t="s">
        <v>18</v>
      </c>
      <c r="F468" s="248" t="s">
        <v>690</v>
      </c>
      <c r="G468" s="246"/>
      <c r="H468" s="249">
        <v>2.1600000000000001</v>
      </c>
      <c r="I468" s="250"/>
      <c r="J468" s="246"/>
      <c r="K468" s="246"/>
      <c r="L468" s="251"/>
      <c r="M468" s="252"/>
      <c r="N468" s="253"/>
      <c r="O468" s="253"/>
      <c r="P468" s="253"/>
      <c r="Q468" s="253"/>
      <c r="R468" s="253"/>
      <c r="S468" s="253"/>
      <c r="T468" s="25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55" t="s">
        <v>218</v>
      </c>
      <c r="AU468" s="255" t="s">
        <v>80</v>
      </c>
      <c r="AV468" s="14" t="s">
        <v>80</v>
      </c>
      <c r="AW468" s="14" t="s">
        <v>33</v>
      </c>
      <c r="AX468" s="14" t="s">
        <v>71</v>
      </c>
      <c r="AY468" s="255" t="s">
        <v>207</v>
      </c>
    </row>
    <row r="469" s="14" customFormat="1">
      <c r="A469" s="14"/>
      <c r="B469" s="245"/>
      <c r="C469" s="246"/>
      <c r="D469" s="236" t="s">
        <v>218</v>
      </c>
      <c r="E469" s="247" t="s">
        <v>18</v>
      </c>
      <c r="F469" s="248" t="s">
        <v>691</v>
      </c>
      <c r="G469" s="246"/>
      <c r="H469" s="249">
        <v>0.59999999999999998</v>
      </c>
      <c r="I469" s="250"/>
      <c r="J469" s="246"/>
      <c r="K469" s="246"/>
      <c r="L469" s="251"/>
      <c r="M469" s="252"/>
      <c r="N469" s="253"/>
      <c r="O469" s="253"/>
      <c r="P469" s="253"/>
      <c r="Q469" s="253"/>
      <c r="R469" s="253"/>
      <c r="S469" s="253"/>
      <c r="T469" s="25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5" t="s">
        <v>218</v>
      </c>
      <c r="AU469" s="255" t="s">
        <v>80</v>
      </c>
      <c r="AV469" s="14" t="s">
        <v>80</v>
      </c>
      <c r="AW469" s="14" t="s">
        <v>33</v>
      </c>
      <c r="AX469" s="14" t="s">
        <v>71</v>
      </c>
      <c r="AY469" s="255" t="s">
        <v>207</v>
      </c>
    </row>
    <row r="470" s="14" customFormat="1">
      <c r="A470" s="14"/>
      <c r="B470" s="245"/>
      <c r="C470" s="246"/>
      <c r="D470" s="236" t="s">
        <v>218</v>
      </c>
      <c r="E470" s="247" t="s">
        <v>18</v>
      </c>
      <c r="F470" s="248" t="s">
        <v>692</v>
      </c>
      <c r="G470" s="246"/>
      <c r="H470" s="249">
        <v>1.44</v>
      </c>
      <c r="I470" s="250"/>
      <c r="J470" s="246"/>
      <c r="K470" s="246"/>
      <c r="L470" s="251"/>
      <c r="M470" s="252"/>
      <c r="N470" s="253"/>
      <c r="O470" s="253"/>
      <c r="P470" s="253"/>
      <c r="Q470" s="253"/>
      <c r="R470" s="253"/>
      <c r="S470" s="253"/>
      <c r="T470" s="25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5" t="s">
        <v>218</v>
      </c>
      <c r="AU470" s="255" t="s">
        <v>80</v>
      </c>
      <c r="AV470" s="14" t="s">
        <v>80</v>
      </c>
      <c r="AW470" s="14" t="s">
        <v>33</v>
      </c>
      <c r="AX470" s="14" t="s">
        <v>71</v>
      </c>
      <c r="AY470" s="255" t="s">
        <v>207</v>
      </c>
    </row>
    <row r="471" s="14" customFormat="1">
      <c r="A471" s="14"/>
      <c r="B471" s="245"/>
      <c r="C471" s="246"/>
      <c r="D471" s="236" t="s">
        <v>218</v>
      </c>
      <c r="E471" s="247" t="s">
        <v>18</v>
      </c>
      <c r="F471" s="248" t="s">
        <v>693</v>
      </c>
      <c r="G471" s="246"/>
      <c r="H471" s="249">
        <v>2.1600000000000001</v>
      </c>
      <c r="I471" s="250"/>
      <c r="J471" s="246"/>
      <c r="K471" s="246"/>
      <c r="L471" s="251"/>
      <c r="M471" s="252"/>
      <c r="N471" s="253"/>
      <c r="O471" s="253"/>
      <c r="P471" s="253"/>
      <c r="Q471" s="253"/>
      <c r="R471" s="253"/>
      <c r="S471" s="253"/>
      <c r="T471" s="25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5" t="s">
        <v>218</v>
      </c>
      <c r="AU471" s="255" t="s">
        <v>80</v>
      </c>
      <c r="AV471" s="14" t="s">
        <v>80</v>
      </c>
      <c r="AW471" s="14" t="s">
        <v>33</v>
      </c>
      <c r="AX471" s="14" t="s">
        <v>71</v>
      </c>
      <c r="AY471" s="255" t="s">
        <v>207</v>
      </c>
    </row>
    <row r="472" s="16" customFormat="1">
      <c r="A472" s="16"/>
      <c r="B472" s="267"/>
      <c r="C472" s="268"/>
      <c r="D472" s="236" t="s">
        <v>218</v>
      </c>
      <c r="E472" s="269" t="s">
        <v>18</v>
      </c>
      <c r="F472" s="270" t="s">
        <v>244</v>
      </c>
      <c r="G472" s="268"/>
      <c r="H472" s="271">
        <v>15.960000000000001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T472" s="277" t="s">
        <v>218</v>
      </c>
      <c r="AU472" s="277" t="s">
        <v>80</v>
      </c>
      <c r="AV472" s="16" t="s">
        <v>89</v>
      </c>
      <c r="AW472" s="16" t="s">
        <v>33</v>
      </c>
      <c r="AX472" s="16" t="s">
        <v>76</v>
      </c>
      <c r="AY472" s="277" t="s">
        <v>207</v>
      </c>
    </row>
    <row r="473" s="2" customFormat="1" ht="24.15" customHeight="1">
      <c r="A473" s="42"/>
      <c r="B473" s="43"/>
      <c r="C473" s="217" t="s">
        <v>694</v>
      </c>
      <c r="D473" s="217" t="s">
        <v>211</v>
      </c>
      <c r="E473" s="218" t="s">
        <v>695</v>
      </c>
      <c r="F473" s="219" t="s">
        <v>696</v>
      </c>
      <c r="G473" s="220" t="s">
        <v>697</v>
      </c>
      <c r="H473" s="222"/>
      <c r="I473" s="222"/>
      <c r="J473" s="221">
        <f>ROUND(I473*H473,2)</f>
        <v>0</v>
      </c>
      <c r="K473" s="219" t="s">
        <v>214</v>
      </c>
      <c r="L473" s="48"/>
      <c r="M473" s="223" t="s">
        <v>18</v>
      </c>
      <c r="N473" s="224" t="s">
        <v>42</v>
      </c>
      <c r="O473" s="88"/>
      <c r="P473" s="225">
        <f>O473*H473</f>
        <v>0</v>
      </c>
      <c r="Q473" s="225">
        <v>0</v>
      </c>
      <c r="R473" s="225">
        <f>Q473*H473</f>
        <v>0</v>
      </c>
      <c r="S473" s="225">
        <v>0</v>
      </c>
      <c r="T473" s="226">
        <f>S473*H473</f>
        <v>0</v>
      </c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R473" s="227" t="s">
        <v>327</v>
      </c>
      <c r="AT473" s="227" t="s">
        <v>211</v>
      </c>
      <c r="AU473" s="227" t="s">
        <v>80</v>
      </c>
      <c r="AY473" s="21" t="s">
        <v>207</v>
      </c>
      <c r="BE473" s="228">
        <f>IF(N473="základní",J473,0)</f>
        <v>0</v>
      </c>
      <c r="BF473" s="228">
        <f>IF(N473="snížená",J473,0)</f>
        <v>0</v>
      </c>
      <c r="BG473" s="228">
        <f>IF(N473="zákl. přenesená",J473,0)</f>
        <v>0</v>
      </c>
      <c r="BH473" s="228">
        <f>IF(N473="sníž. přenesená",J473,0)</f>
        <v>0</v>
      </c>
      <c r="BI473" s="228">
        <f>IF(N473="nulová",J473,0)</f>
        <v>0</v>
      </c>
      <c r="BJ473" s="21" t="s">
        <v>76</v>
      </c>
      <c r="BK473" s="228">
        <f>ROUND(I473*H473,2)</f>
        <v>0</v>
      </c>
      <c r="BL473" s="21" t="s">
        <v>327</v>
      </c>
      <c r="BM473" s="227" t="s">
        <v>698</v>
      </c>
    </row>
    <row r="474" s="2" customFormat="1">
      <c r="A474" s="42"/>
      <c r="B474" s="43"/>
      <c r="C474" s="44"/>
      <c r="D474" s="229" t="s">
        <v>216</v>
      </c>
      <c r="E474" s="44"/>
      <c r="F474" s="230" t="s">
        <v>699</v>
      </c>
      <c r="G474" s="44"/>
      <c r="H474" s="44"/>
      <c r="I474" s="231"/>
      <c r="J474" s="44"/>
      <c r="K474" s="44"/>
      <c r="L474" s="48"/>
      <c r="M474" s="232"/>
      <c r="N474" s="233"/>
      <c r="O474" s="88"/>
      <c r="P474" s="88"/>
      <c r="Q474" s="88"/>
      <c r="R474" s="88"/>
      <c r="S474" s="88"/>
      <c r="T474" s="89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T474" s="21" t="s">
        <v>216</v>
      </c>
      <c r="AU474" s="21" t="s">
        <v>80</v>
      </c>
    </row>
    <row r="475" s="12" customFormat="1" ht="22.8" customHeight="1">
      <c r="A475" s="12"/>
      <c r="B475" s="201"/>
      <c r="C475" s="202"/>
      <c r="D475" s="203" t="s">
        <v>70</v>
      </c>
      <c r="E475" s="215" t="s">
        <v>700</v>
      </c>
      <c r="F475" s="215" t="s">
        <v>106</v>
      </c>
      <c r="G475" s="202"/>
      <c r="H475" s="202"/>
      <c r="I475" s="205"/>
      <c r="J475" s="216">
        <f>BK475</f>
        <v>0</v>
      </c>
      <c r="K475" s="202"/>
      <c r="L475" s="207"/>
      <c r="M475" s="208"/>
      <c r="N475" s="209"/>
      <c r="O475" s="209"/>
      <c r="P475" s="210">
        <f>SUM(P476:P477)</f>
        <v>0</v>
      </c>
      <c r="Q475" s="209"/>
      <c r="R475" s="210">
        <f>SUM(R476:R477)</f>
        <v>0</v>
      </c>
      <c r="S475" s="209"/>
      <c r="T475" s="211">
        <f>SUM(T476:T477)</f>
        <v>0</v>
      </c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R475" s="212" t="s">
        <v>80</v>
      </c>
      <c r="AT475" s="213" t="s">
        <v>70</v>
      </c>
      <c r="AU475" s="213" t="s">
        <v>76</v>
      </c>
      <c r="AY475" s="212" t="s">
        <v>207</v>
      </c>
      <c r="BK475" s="214">
        <f>SUM(BK476:BK477)</f>
        <v>0</v>
      </c>
    </row>
    <row r="476" s="2" customFormat="1" ht="16.5" customHeight="1">
      <c r="A476" s="42"/>
      <c r="B476" s="43"/>
      <c r="C476" s="217" t="s">
        <v>701</v>
      </c>
      <c r="D476" s="217" t="s">
        <v>211</v>
      </c>
      <c r="E476" s="218" t="s">
        <v>702</v>
      </c>
      <c r="F476" s="219" t="s">
        <v>703</v>
      </c>
      <c r="G476" s="220" t="s">
        <v>381</v>
      </c>
      <c r="H476" s="221">
        <v>1</v>
      </c>
      <c r="I476" s="222"/>
      <c r="J476" s="221">
        <f>ROUND(I476*H476,2)</f>
        <v>0</v>
      </c>
      <c r="K476" s="219" t="s">
        <v>214</v>
      </c>
      <c r="L476" s="48"/>
      <c r="M476" s="223" t="s">
        <v>18</v>
      </c>
      <c r="N476" s="224" t="s">
        <v>42</v>
      </c>
      <c r="O476" s="88"/>
      <c r="P476" s="225">
        <f>O476*H476</f>
        <v>0</v>
      </c>
      <c r="Q476" s="225">
        <v>0</v>
      </c>
      <c r="R476" s="225">
        <f>Q476*H476</f>
        <v>0</v>
      </c>
      <c r="S476" s="225">
        <v>0</v>
      </c>
      <c r="T476" s="226">
        <f>S476*H476</f>
        <v>0</v>
      </c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R476" s="227" t="s">
        <v>327</v>
      </c>
      <c r="AT476" s="227" t="s">
        <v>211</v>
      </c>
      <c r="AU476" s="227" t="s">
        <v>80</v>
      </c>
      <c r="AY476" s="21" t="s">
        <v>207</v>
      </c>
      <c r="BE476" s="228">
        <f>IF(N476="základní",J476,0)</f>
        <v>0</v>
      </c>
      <c r="BF476" s="228">
        <f>IF(N476="snížená",J476,0)</f>
        <v>0</v>
      </c>
      <c r="BG476" s="228">
        <f>IF(N476="zákl. přenesená",J476,0)</f>
        <v>0</v>
      </c>
      <c r="BH476" s="228">
        <f>IF(N476="sníž. přenesená",J476,0)</f>
        <v>0</v>
      </c>
      <c r="BI476" s="228">
        <f>IF(N476="nulová",J476,0)</f>
        <v>0</v>
      </c>
      <c r="BJ476" s="21" t="s">
        <v>76</v>
      </c>
      <c r="BK476" s="228">
        <f>ROUND(I476*H476,2)</f>
        <v>0</v>
      </c>
      <c r="BL476" s="21" t="s">
        <v>327</v>
      </c>
      <c r="BM476" s="227" t="s">
        <v>704</v>
      </c>
    </row>
    <row r="477" s="2" customFormat="1">
      <c r="A477" s="42"/>
      <c r="B477" s="43"/>
      <c r="C477" s="44"/>
      <c r="D477" s="229" t="s">
        <v>216</v>
      </c>
      <c r="E477" s="44"/>
      <c r="F477" s="230" t="s">
        <v>705</v>
      </c>
      <c r="G477" s="44"/>
      <c r="H477" s="44"/>
      <c r="I477" s="231"/>
      <c r="J477" s="44"/>
      <c r="K477" s="44"/>
      <c r="L477" s="48"/>
      <c r="M477" s="232"/>
      <c r="N477" s="233"/>
      <c r="O477" s="88"/>
      <c r="P477" s="88"/>
      <c r="Q477" s="88"/>
      <c r="R477" s="88"/>
      <c r="S477" s="88"/>
      <c r="T477" s="89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T477" s="21" t="s">
        <v>216</v>
      </c>
      <c r="AU477" s="21" t="s">
        <v>80</v>
      </c>
    </row>
    <row r="478" s="12" customFormat="1" ht="22.8" customHeight="1">
      <c r="A478" s="12"/>
      <c r="B478" s="201"/>
      <c r="C478" s="202"/>
      <c r="D478" s="203" t="s">
        <v>70</v>
      </c>
      <c r="E478" s="215" t="s">
        <v>706</v>
      </c>
      <c r="F478" s="215" t="s">
        <v>114</v>
      </c>
      <c r="G478" s="202"/>
      <c r="H478" s="202"/>
      <c r="I478" s="205"/>
      <c r="J478" s="216">
        <f>BK478</f>
        <v>0</v>
      </c>
      <c r="K478" s="202"/>
      <c r="L478" s="207"/>
      <c r="M478" s="208"/>
      <c r="N478" s="209"/>
      <c r="O478" s="209"/>
      <c r="P478" s="210">
        <f>SUM(P479:P480)</f>
        <v>0</v>
      </c>
      <c r="Q478" s="209"/>
      <c r="R478" s="210">
        <f>SUM(R479:R480)</f>
        <v>0</v>
      </c>
      <c r="S478" s="209"/>
      <c r="T478" s="211">
        <f>SUM(T479:T480)</f>
        <v>0.023</v>
      </c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R478" s="212" t="s">
        <v>80</v>
      </c>
      <c r="AT478" s="213" t="s">
        <v>70</v>
      </c>
      <c r="AU478" s="213" t="s">
        <v>76</v>
      </c>
      <c r="AY478" s="212" t="s">
        <v>207</v>
      </c>
      <c r="BK478" s="214">
        <f>SUM(BK479:BK480)</f>
        <v>0</v>
      </c>
    </row>
    <row r="479" s="2" customFormat="1" ht="16.5" customHeight="1">
      <c r="A479" s="42"/>
      <c r="B479" s="43"/>
      <c r="C479" s="217" t="s">
        <v>707</v>
      </c>
      <c r="D479" s="217" t="s">
        <v>211</v>
      </c>
      <c r="E479" s="218" t="s">
        <v>708</v>
      </c>
      <c r="F479" s="219" t="s">
        <v>709</v>
      </c>
      <c r="G479" s="220" t="s">
        <v>381</v>
      </c>
      <c r="H479" s="221">
        <v>1</v>
      </c>
      <c r="I479" s="222"/>
      <c r="J479" s="221">
        <f>ROUND(I479*H479,2)</f>
        <v>0</v>
      </c>
      <c r="K479" s="219" t="s">
        <v>214</v>
      </c>
      <c r="L479" s="48"/>
      <c r="M479" s="223" t="s">
        <v>18</v>
      </c>
      <c r="N479" s="224" t="s">
        <v>42</v>
      </c>
      <c r="O479" s="88"/>
      <c r="P479" s="225">
        <f>O479*H479</f>
        <v>0</v>
      </c>
      <c r="Q479" s="225">
        <v>0</v>
      </c>
      <c r="R479" s="225">
        <f>Q479*H479</f>
        <v>0</v>
      </c>
      <c r="S479" s="225">
        <v>0.023</v>
      </c>
      <c r="T479" s="226">
        <f>S479*H479</f>
        <v>0.023</v>
      </c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R479" s="227" t="s">
        <v>327</v>
      </c>
      <c r="AT479" s="227" t="s">
        <v>211</v>
      </c>
      <c r="AU479" s="227" t="s">
        <v>80</v>
      </c>
      <c r="AY479" s="21" t="s">
        <v>207</v>
      </c>
      <c r="BE479" s="228">
        <f>IF(N479="základní",J479,0)</f>
        <v>0</v>
      </c>
      <c r="BF479" s="228">
        <f>IF(N479="snížená",J479,0)</f>
        <v>0</v>
      </c>
      <c r="BG479" s="228">
        <f>IF(N479="zákl. přenesená",J479,0)</f>
        <v>0</v>
      </c>
      <c r="BH479" s="228">
        <f>IF(N479="sníž. přenesená",J479,0)</f>
        <v>0</v>
      </c>
      <c r="BI479" s="228">
        <f>IF(N479="nulová",J479,0)</f>
        <v>0</v>
      </c>
      <c r="BJ479" s="21" t="s">
        <v>76</v>
      </c>
      <c r="BK479" s="228">
        <f>ROUND(I479*H479,2)</f>
        <v>0</v>
      </c>
      <c r="BL479" s="21" t="s">
        <v>327</v>
      </c>
      <c r="BM479" s="227" t="s">
        <v>710</v>
      </c>
    </row>
    <row r="480" s="2" customFormat="1">
      <c r="A480" s="42"/>
      <c r="B480" s="43"/>
      <c r="C480" s="44"/>
      <c r="D480" s="229" t="s">
        <v>216</v>
      </c>
      <c r="E480" s="44"/>
      <c r="F480" s="230" t="s">
        <v>711</v>
      </c>
      <c r="G480" s="44"/>
      <c r="H480" s="44"/>
      <c r="I480" s="231"/>
      <c r="J480" s="44"/>
      <c r="K480" s="44"/>
      <c r="L480" s="48"/>
      <c r="M480" s="232"/>
      <c r="N480" s="233"/>
      <c r="O480" s="88"/>
      <c r="P480" s="88"/>
      <c r="Q480" s="88"/>
      <c r="R480" s="88"/>
      <c r="S480" s="88"/>
      <c r="T480" s="89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T480" s="21" t="s">
        <v>216</v>
      </c>
      <c r="AU480" s="21" t="s">
        <v>80</v>
      </c>
    </row>
    <row r="481" s="12" customFormat="1" ht="22.8" customHeight="1">
      <c r="A481" s="12"/>
      <c r="B481" s="201"/>
      <c r="C481" s="202"/>
      <c r="D481" s="203" t="s">
        <v>70</v>
      </c>
      <c r="E481" s="215" t="s">
        <v>712</v>
      </c>
      <c r="F481" s="215" t="s">
        <v>122</v>
      </c>
      <c r="G481" s="202"/>
      <c r="H481" s="202"/>
      <c r="I481" s="205"/>
      <c r="J481" s="216">
        <f>BK481</f>
        <v>0</v>
      </c>
      <c r="K481" s="202"/>
      <c r="L481" s="207"/>
      <c r="M481" s="208"/>
      <c r="N481" s="209"/>
      <c r="O481" s="209"/>
      <c r="P481" s="210">
        <f>SUM(P482:P500)</f>
        <v>0</v>
      </c>
      <c r="Q481" s="209"/>
      <c r="R481" s="210">
        <f>SUM(R482:R500)</f>
        <v>0</v>
      </c>
      <c r="S481" s="209"/>
      <c r="T481" s="211">
        <f>SUM(T482:T500)</f>
        <v>0.45666299999999999</v>
      </c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R481" s="212" t="s">
        <v>80</v>
      </c>
      <c r="AT481" s="213" t="s">
        <v>70</v>
      </c>
      <c r="AU481" s="213" t="s">
        <v>76</v>
      </c>
      <c r="AY481" s="212" t="s">
        <v>207</v>
      </c>
      <c r="BK481" s="214">
        <f>SUM(BK482:BK500)</f>
        <v>0</v>
      </c>
    </row>
    <row r="482" s="2" customFormat="1" ht="24.15" customHeight="1">
      <c r="A482" s="42"/>
      <c r="B482" s="43"/>
      <c r="C482" s="217" t="s">
        <v>713</v>
      </c>
      <c r="D482" s="217" t="s">
        <v>211</v>
      </c>
      <c r="E482" s="218" t="s">
        <v>714</v>
      </c>
      <c r="F482" s="219" t="s">
        <v>715</v>
      </c>
      <c r="G482" s="220" t="s">
        <v>317</v>
      </c>
      <c r="H482" s="221">
        <v>9.5700000000000003</v>
      </c>
      <c r="I482" s="222"/>
      <c r="J482" s="221">
        <f>ROUND(I482*H482,2)</f>
        <v>0</v>
      </c>
      <c r="K482" s="219" t="s">
        <v>214</v>
      </c>
      <c r="L482" s="48"/>
      <c r="M482" s="223" t="s">
        <v>18</v>
      </c>
      <c r="N482" s="224" t="s">
        <v>42</v>
      </c>
      <c r="O482" s="88"/>
      <c r="P482" s="225">
        <f>O482*H482</f>
        <v>0</v>
      </c>
      <c r="Q482" s="225">
        <v>0</v>
      </c>
      <c r="R482" s="225">
        <f>Q482*H482</f>
        <v>0</v>
      </c>
      <c r="S482" s="225">
        <v>0.013100000000000001</v>
      </c>
      <c r="T482" s="226">
        <f>S482*H482</f>
        <v>0.12536700000000001</v>
      </c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R482" s="227" t="s">
        <v>327</v>
      </c>
      <c r="AT482" s="227" t="s">
        <v>211</v>
      </c>
      <c r="AU482" s="227" t="s">
        <v>80</v>
      </c>
      <c r="AY482" s="21" t="s">
        <v>207</v>
      </c>
      <c r="BE482" s="228">
        <f>IF(N482="základní",J482,0)</f>
        <v>0</v>
      </c>
      <c r="BF482" s="228">
        <f>IF(N482="snížená",J482,0)</f>
        <v>0</v>
      </c>
      <c r="BG482" s="228">
        <f>IF(N482="zákl. přenesená",J482,0)</f>
        <v>0</v>
      </c>
      <c r="BH482" s="228">
        <f>IF(N482="sníž. přenesená",J482,0)</f>
        <v>0</v>
      </c>
      <c r="BI482" s="228">
        <f>IF(N482="nulová",J482,0)</f>
        <v>0</v>
      </c>
      <c r="BJ482" s="21" t="s">
        <v>76</v>
      </c>
      <c r="BK482" s="228">
        <f>ROUND(I482*H482,2)</f>
        <v>0</v>
      </c>
      <c r="BL482" s="21" t="s">
        <v>327</v>
      </c>
      <c r="BM482" s="227" t="s">
        <v>716</v>
      </c>
    </row>
    <row r="483" s="2" customFormat="1">
      <c r="A483" s="42"/>
      <c r="B483" s="43"/>
      <c r="C483" s="44"/>
      <c r="D483" s="229" t="s">
        <v>216</v>
      </c>
      <c r="E483" s="44"/>
      <c r="F483" s="230" t="s">
        <v>717</v>
      </c>
      <c r="G483" s="44"/>
      <c r="H483" s="44"/>
      <c r="I483" s="231"/>
      <c r="J483" s="44"/>
      <c r="K483" s="44"/>
      <c r="L483" s="48"/>
      <c r="M483" s="232"/>
      <c r="N483" s="233"/>
      <c r="O483" s="88"/>
      <c r="P483" s="88"/>
      <c r="Q483" s="88"/>
      <c r="R483" s="88"/>
      <c r="S483" s="88"/>
      <c r="T483" s="89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T483" s="21" t="s">
        <v>216</v>
      </c>
      <c r="AU483" s="21" t="s">
        <v>80</v>
      </c>
    </row>
    <row r="484" s="13" customFormat="1">
      <c r="A484" s="13"/>
      <c r="B484" s="234"/>
      <c r="C484" s="235"/>
      <c r="D484" s="236" t="s">
        <v>218</v>
      </c>
      <c r="E484" s="237" t="s">
        <v>18</v>
      </c>
      <c r="F484" s="238" t="s">
        <v>718</v>
      </c>
      <c r="G484" s="235"/>
      <c r="H484" s="237" t="s">
        <v>18</v>
      </c>
      <c r="I484" s="239"/>
      <c r="J484" s="235"/>
      <c r="K484" s="235"/>
      <c r="L484" s="240"/>
      <c r="M484" s="241"/>
      <c r="N484" s="242"/>
      <c r="O484" s="242"/>
      <c r="P484" s="242"/>
      <c r="Q484" s="242"/>
      <c r="R484" s="242"/>
      <c r="S484" s="242"/>
      <c r="T484" s="24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4" t="s">
        <v>218</v>
      </c>
      <c r="AU484" s="244" t="s">
        <v>80</v>
      </c>
      <c r="AV484" s="13" t="s">
        <v>76</v>
      </c>
      <c r="AW484" s="13" t="s">
        <v>33</v>
      </c>
      <c r="AX484" s="13" t="s">
        <v>71</v>
      </c>
      <c r="AY484" s="244" t="s">
        <v>207</v>
      </c>
    </row>
    <row r="485" s="14" customFormat="1">
      <c r="A485" s="14"/>
      <c r="B485" s="245"/>
      <c r="C485" s="246"/>
      <c r="D485" s="236" t="s">
        <v>218</v>
      </c>
      <c r="E485" s="247" t="s">
        <v>18</v>
      </c>
      <c r="F485" s="248" t="s">
        <v>719</v>
      </c>
      <c r="G485" s="246"/>
      <c r="H485" s="249">
        <v>5.4500000000000002</v>
      </c>
      <c r="I485" s="250"/>
      <c r="J485" s="246"/>
      <c r="K485" s="246"/>
      <c r="L485" s="251"/>
      <c r="M485" s="252"/>
      <c r="N485" s="253"/>
      <c r="O485" s="253"/>
      <c r="P485" s="253"/>
      <c r="Q485" s="253"/>
      <c r="R485" s="253"/>
      <c r="S485" s="253"/>
      <c r="T485" s="25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5" t="s">
        <v>218</v>
      </c>
      <c r="AU485" s="255" t="s">
        <v>80</v>
      </c>
      <c r="AV485" s="14" t="s">
        <v>80</v>
      </c>
      <c r="AW485" s="14" t="s">
        <v>33</v>
      </c>
      <c r="AX485" s="14" t="s">
        <v>71</v>
      </c>
      <c r="AY485" s="255" t="s">
        <v>207</v>
      </c>
    </row>
    <row r="486" s="14" customFormat="1">
      <c r="A486" s="14"/>
      <c r="B486" s="245"/>
      <c r="C486" s="246"/>
      <c r="D486" s="236" t="s">
        <v>218</v>
      </c>
      <c r="E486" s="247" t="s">
        <v>18</v>
      </c>
      <c r="F486" s="248" t="s">
        <v>720</v>
      </c>
      <c r="G486" s="246"/>
      <c r="H486" s="249">
        <v>1.5900000000000001</v>
      </c>
      <c r="I486" s="250"/>
      <c r="J486" s="246"/>
      <c r="K486" s="246"/>
      <c r="L486" s="251"/>
      <c r="M486" s="252"/>
      <c r="N486" s="253"/>
      <c r="O486" s="253"/>
      <c r="P486" s="253"/>
      <c r="Q486" s="253"/>
      <c r="R486" s="253"/>
      <c r="S486" s="253"/>
      <c r="T486" s="25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5" t="s">
        <v>218</v>
      </c>
      <c r="AU486" s="255" t="s">
        <v>80</v>
      </c>
      <c r="AV486" s="14" t="s">
        <v>80</v>
      </c>
      <c r="AW486" s="14" t="s">
        <v>33</v>
      </c>
      <c r="AX486" s="14" t="s">
        <v>71</v>
      </c>
      <c r="AY486" s="255" t="s">
        <v>207</v>
      </c>
    </row>
    <row r="487" s="14" customFormat="1">
      <c r="A487" s="14"/>
      <c r="B487" s="245"/>
      <c r="C487" s="246"/>
      <c r="D487" s="236" t="s">
        <v>218</v>
      </c>
      <c r="E487" s="247" t="s">
        <v>18</v>
      </c>
      <c r="F487" s="248" t="s">
        <v>721</v>
      </c>
      <c r="G487" s="246"/>
      <c r="H487" s="249">
        <v>1.73</v>
      </c>
      <c r="I487" s="250"/>
      <c r="J487" s="246"/>
      <c r="K487" s="246"/>
      <c r="L487" s="251"/>
      <c r="M487" s="252"/>
      <c r="N487" s="253"/>
      <c r="O487" s="253"/>
      <c r="P487" s="253"/>
      <c r="Q487" s="253"/>
      <c r="R487" s="253"/>
      <c r="S487" s="253"/>
      <c r="T487" s="25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5" t="s">
        <v>218</v>
      </c>
      <c r="AU487" s="255" t="s">
        <v>80</v>
      </c>
      <c r="AV487" s="14" t="s">
        <v>80</v>
      </c>
      <c r="AW487" s="14" t="s">
        <v>33</v>
      </c>
      <c r="AX487" s="14" t="s">
        <v>71</v>
      </c>
      <c r="AY487" s="255" t="s">
        <v>207</v>
      </c>
    </row>
    <row r="488" s="14" customFormat="1">
      <c r="A488" s="14"/>
      <c r="B488" s="245"/>
      <c r="C488" s="246"/>
      <c r="D488" s="236" t="s">
        <v>218</v>
      </c>
      <c r="E488" s="247" t="s">
        <v>18</v>
      </c>
      <c r="F488" s="248" t="s">
        <v>722</v>
      </c>
      <c r="G488" s="246"/>
      <c r="H488" s="249">
        <v>0.80000000000000004</v>
      </c>
      <c r="I488" s="250"/>
      <c r="J488" s="246"/>
      <c r="K488" s="246"/>
      <c r="L488" s="251"/>
      <c r="M488" s="252"/>
      <c r="N488" s="253"/>
      <c r="O488" s="253"/>
      <c r="P488" s="253"/>
      <c r="Q488" s="253"/>
      <c r="R488" s="253"/>
      <c r="S488" s="253"/>
      <c r="T488" s="25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5" t="s">
        <v>218</v>
      </c>
      <c r="AU488" s="255" t="s">
        <v>80</v>
      </c>
      <c r="AV488" s="14" t="s">
        <v>80</v>
      </c>
      <c r="AW488" s="14" t="s">
        <v>33</v>
      </c>
      <c r="AX488" s="14" t="s">
        <v>71</v>
      </c>
      <c r="AY488" s="255" t="s">
        <v>207</v>
      </c>
    </row>
    <row r="489" s="16" customFormat="1">
      <c r="A489" s="16"/>
      <c r="B489" s="267"/>
      <c r="C489" s="268"/>
      <c r="D489" s="236" t="s">
        <v>218</v>
      </c>
      <c r="E489" s="269" t="s">
        <v>18</v>
      </c>
      <c r="F489" s="270" t="s">
        <v>244</v>
      </c>
      <c r="G489" s="268"/>
      <c r="H489" s="271">
        <v>9.5700000000000003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T489" s="277" t="s">
        <v>218</v>
      </c>
      <c r="AU489" s="277" t="s">
        <v>80</v>
      </c>
      <c r="AV489" s="16" t="s">
        <v>89</v>
      </c>
      <c r="AW489" s="16" t="s">
        <v>33</v>
      </c>
      <c r="AX489" s="16" t="s">
        <v>76</v>
      </c>
      <c r="AY489" s="277" t="s">
        <v>207</v>
      </c>
    </row>
    <row r="490" s="2" customFormat="1" ht="24.15" customHeight="1">
      <c r="A490" s="42"/>
      <c r="B490" s="43"/>
      <c r="C490" s="217" t="s">
        <v>723</v>
      </c>
      <c r="D490" s="217" t="s">
        <v>211</v>
      </c>
      <c r="E490" s="218" t="s">
        <v>724</v>
      </c>
      <c r="F490" s="219" t="s">
        <v>725</v>
      </c>
      <c r="G490" s="220" t="s">
        <v>317</v>
      </c>
      <c r="H490" s="221">
        <v>19.039999999999999</v>
      </c>
      <c r="I490" s="222"/>
      <c r="J490" s="221">
        <f>ROUND(I490*H490,2)</f>
        <v>0</v>
      </c>
      <c r="K490" s="219" t="s">
        <v>214</v>
      </c>
      <c r="L490" s="48"/>
      <c r="M490" s="223" t="s">
        <v>18</v>
      </c>
      <c r="N490" s="224" t="s">
        <v>42</v>
      </c>
      <c r="O490" s="88"/>
      <c r="P490" s="225">
        <f>O490*H490</f>
        <v>0</v>
      </c>
      <c r="Q490" s="225">
        <v>0</v>
      </c>
      <c r="R490" s="225">
        <f>Q490*H490</f>
        <v>0</v>
      </c>
      <c r="S490" s="225">
        <v>0.017399999999999999</v>
      </c>
      <c r="T490" s="226">
        <f>S490*H490</f>
        <v>0.33129599999999998</v>
      </c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R490" s="227" t="s">
        <v>327</v>
      </c>
      <c r="AT490" s="227" t="s">
        <v>211</v>
      </c>
      <c r="AU490" s="227" t="s">
        <v>80</v>
      </c>
      <c r="AY490" s="21" t="s">
        <v>207</v>
      </c>
      <c r="BE490" s="228">
        <f>IF(N490="základní",J490,0)</f>
        <v>0</v>
      </c>
      <c r="BF490" s="228">
        <f>IF(N490="snížená",J490,0)</f>
        <v>0</v>
      </c>
      <c r="BG490" s="228">
        <f>IF(N490="zákl. přenesená",J490,0)</f>
        <v>0</v>
      </c>
      <c r="BH490" s="228">
        <f>IF(N490="sníž. přenesená",J490,0)</f>
        <v>0</v>
      </c>
      <c r="BI490" s="228">
        <f>IF(N490="nulová",J490,0)</f>
        <v>0</v>
      </c>
      <c r="BJ490" s="21" t="s">
        <v>76</v>
      </c>
      <c r="BK490" s="228">
        <f>ROUND(I490*H490,2)</f>
        <v>0</v>
      </c>
      <c r="BL490" s="21" t="s">
        <v>327</v>
      </c>
      <c r="BM490" s="227" t="s">
        <v>726</v>
      </c>
    </row>
    <row r="491" s="2" customFormat="1">
      <c r="A491" s="42"/>
      <c r="B491" s="43"/>
      <c r="C491" s="44"/>
      <c r="D491" s="229" t="s">
        <v>216</v>
      </c>
      <c r="E491" s="44"/>
      <c r="F491" s="230" t="s">
        <v>727</v>
      </c>
      <c r="G491" s="44"/>
      <c r="H491" s="44"/>
      <c r="I491" s="231"/>
      <c r="J491" s="44"/>
      <c r="K491" s="44"/>
      <c r="L491" s="48"/>
      <c r="M491" s="232"/>
      <c r="N491" s="233"/>
      <c r="O491" s="88"/>
      <c r="P491" s="88"/>
      <c r="Q491" s="88"/>
      <c r="R491" s="88"/>
      <c r="S491" s="88"/>
      <c r="T491" s="89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T491" s="21" t="s">
        <v>216</v>
      </c>
      <c r="AU491" s="21" t="s">
        <v>80</v>
      </c>
    </row>
    <row r="492" s="13" customFormat="1">
      <c r="A492" s="13"/>
      <c r="B492" s="234"/>
      <c r="C492" s="235"/>
      <c r="D492" s="236" t="s">
        <v>218</v>
      </c>
      <c r="E492" s="237" t="s">
        <v>18</v>
      </c>
      <c r="F492" s="238" t="s">
        <v>718</v>
      </c>
      <c r="G492" s="235"/>
      <c r="H492" s="237" t="s">
        <v>18</v>
      </c>
      <c r="I492" s="239"/>
      <c r="J492" s="235"/>
      <c r="K492" s="235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218</v>
      </c>
      <c r="AU492" s="244" t="s">
        <v>80</v>
      </c>
      <c r="AV492" s="13" t="s">
        <v>76</v>
      </c>
      <c r="AW492" s="13" t="s">
        <v>33</v>
      </c>
      <c r="AX492" s="13" t="s">
        <v>71</v>
      </c>
      <c r="AY492" s="244" t="s">
        <v>207</v>
      </c>
    </row>
    <row r="493" s="14" customFormat="1">
      <c r="A493" s="14"/>
      <c r="B493" s="245"/>
      <c r="C493" s="246"/>
      <c r="D493" s="236" t="s">
        <v>218</v>
      </c>
      <c r="E493" s="247" t="s">
        <v>18</v>
      </c>
      <c r="F493" s="248" t="s">
        <v>728</v>
      </c>
      <c r="G493" s="246"/>
      <c r="H493" s="249">
        <v>10.359999999999999</v>
      </c>
      <c r="I493" s="250"/>
      <c r="J493" s="246"/>
      <c r="K493" s="246"/>
      <c r="L493" s="251"/>
      <c r="M493" s="252"/>
      <c r="N493" s="253"/>
      <c r="O493" s="253"/>
      <c r="P493" s="253"/>
      <c r="Q493" s="253"/>
      <c r="R493" s="253"/>
      <c r="S493" s="253"/>
      <c r="T493" s="25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5" t="s">
        <v>218</v>
      </c>
      <c r="AU493" s="255" t="s">
        <v>80</v>
      </c>
      <c r="AV493" s="14" t="s">
        <v>80</v>
      </c>
      <c r="AW493" s="14" t="s">
        <v>33</v>
      </c>
      <c r="AX493" s="14" t="s">
        <v>71</v>
      </c>
      <c r="AY493" s="255" t="s">
        <v>207</v>
      </c>
    </row>
    <row r="494" s="14" customFormat="1">
      <c r="A494" s="14"/>
      <c r="B494" s="245"/>
      <c r="C494" s="246"/>
      <c r="D494" s="236" t="s">
        <v>218</v>
      </c>
      <c r="E494" s="247" t="s">
        <v>18</v>
      </c>
      <c r="F494" s="248" t="s">
        <v>94</v>
      </c>
      <c r="G494" s="246"/>
      <c r="H494" s="249">
        <v>5</v>
      </c>
      <c r="I494" s="250"/>
      <c r="J494" s="246"/>
      <c r="K494" s="246"/>
      <c r="L494" s="251"/>
      <c r="M494" s="252"/>
      <c r="N494" s="253"/>
      <c r="O494" s="253"/>
      <c r="P494" s="253"/>
      <c r="Q494" s="253"/>
      <c r="R494" s="253"/>
      <c r="S494" s="253"/>
      <c r="T494" s="25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5" t="s">
        <v>218</v>
      </c>
      <c r="AU494" s="255" t="s">
        <v>80</v>
      </c>
      <c r="AV494" s="14" t="s">
        <v>80</v>
      </c>
      <c r="AW494" s="14" t="s">
        <v>33</v>
      </c>
      <c r="AX494" s="14" t="s">
        <v>71</v>
      </c>
      <c r="AY494" s="255" t="s">
        <v>207</v>
      </c>
    </row>
    <row r="495" s="14" customFormat="1">
      <c r="A495" s="14"/>
      <c r="B495" s="245"/>
      <c r="C495" s="246"/>
      <c r="D495" s="236" t="s">
        <v>218</v>
      </c>
      <c r="E495" s="247" t="s">
        <v>18</v>
      </c>
      <c r="F495" s="248" t="s">
        <v>729</v>
      </c>
      <c r="G495" s="246"/>
      <c r="H495" s="249">
        <v>3.6800000000000002</v>
      </c>
      <c r="I495" s="250"/>
      <c r="J495" s="246"/>
      <c r="K495" s="246"/>
      <c r="L495" s="251"/>
      <c r="M495" s="252"/>
      <c r="N495" s="253"/>
      <c r="O495" s="253"/>
      <c r="P495" s="253"/>
      <c r="Q495" s="253"/>
      <c r="R495" s="253"/>
      <c r="S495" s="253"/>
      <c r="T495" s="25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5" t="s">
        <v>218</v>
      </c>
      <c r="AU495" s="255" t="s">
        <v>80</v>
      </c>
      <c r="AV495" s="14" t="s">
        <v>80</v>
      </c>
      <c r="AW495" s="14" t="s">
        <v>33</v>
      </c>
      <c r="AX495" s="14" t="s">
        <v>71</v>
      </c>
      <c r="AY495" s="255" t="s">
        <v>207</v>
      </c>
    </row>
    <row r="496" s="16" customFormat="1">
      <c r="A496" s="16"/>
      <c r="B496" s="267"/>
      <c r="C496" s="268"/>
      <c r="D496" s="236" t="s">
        <v>218</v>
      </c>
      <c r="E496" s="269" t="s">
        <v>18</v>
      </c>
      <c r="F496" s="270" t="s">
        <v>244</v>
      </c>
      <c r="G496" s="268"/>
      <c r="H496" s="271">
        <v>19.039999999999999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T496" s="277" t="s">
        <v>218</v>
      </c>
      <c r="AU496" s="277" t="s">
        <v>80</v>
      </c>
      <c r="AV496" s="16" t="s">
        <v>89</v>
      </c>
      <c r="AW496" s="16" t="s">
        <v>33</v>
      </c>
      <c r="AX496" s="16" t="s">
        <v>76</v>
      </c>
      <c r="AY496" s="277" t="s">
        <v>207</v>
      </c>
    </row>
    <row r="497" s="2" customFormat="1" ht="16.5" customHeight="1">
      <c r="A497" s="42"/>
      <c r="B497" s="43"/>
      <c r="C497" s="217" t="s">
        <v>209</v>
      </c>
      <c r="D497" s="217" t="s">
        <v>211</v>
      </c>
      <c r="E497" s="218" t="s">
        <v>730</v>
      </c>
      <c r="F497" s="219" t="s">
        <v>731</v>
      </c>
      <c r="G497" s="220" t="s">
        <v>732</v>
      </c>
      <c r="H497" s="221">
        <v>1</v>
      </c>
      <c r="I497" s="222"/>
      <c r="J497" s="221">
        <f>ROUND(I497*H497,2)</f>
        <v>0</v>
      </c>
      <c r="K497" s="219" t="s">
        <v>18</v>
      </c>
      <c r="L497" s="48"/>
      <c r="M497" s="223" t="s">
        <v>18</v>
      </c>
      <c r="N497" s="224" t="s">
        <v>42</v>
      </c>
      <c r="O497" s="88"/>
      <c r="P497" s="225">
        <f>O497*H497</f>
        <v>0</v>
      </c>
      <c r="Q497" s="225">
        <v>0</v>
      </c>
      <c r="R497" s="225">
        <f>Q497*H497</f>
        <v>0</v>
      </c>
      <c r="S497" s="225">
        <v>0</v>
      </c>
      <c r="T497" s="226">
        <f>S497*H497</f>
        <v>0</v>
      </c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R497" s="227" t="s">
        <v>327</v>
      </c>
      <c r="AT497" s="227" t="s">
        <v>211</v>
      </c>
      <c r="AU497" s="227" t="s">
        <v>80</v>
      </c>
      <c r="AY497" s="21" t="s">
        <v>207</v>
      </c>
      <c r="BE497" s="228">
        <f>IF(N497="základní",J497,0)</f>
        <v>0</v>
      </c>
      <c r="BF497" s="228">
        <f>IF(N497="snížená",J497,0)</f>
        <v>0</v>
      </c>
      <c r="BG497" s="228">
        <f>IF(N497="zákl. přenesená",J497,0)</f>
        <v>0</v>
      </c>
      <c r="BH497" s="228">
        <f>IF(N497="sníž. přenesená",J497,0)</f>
        <v>0</v>
      </c>
      <c r="BI497" s="228">
        <f>IF(N497="nulová",J497,0)</f>
        <v>0</v>
      </c>
      <c r="BJ497" s="21" t="s">
        <v>76</v>
      </c>
      <c r="BK497" s="228">
        <f>ROUND(I497*H497,2)</f>
        <v>0</v>
      </c>
      <c r="BL497" s="21" t="s">
        <v>327</v>
      </c>
      <c r="BM497" s="227" t="s">
        <v>733</v>
      </c>
    </row>
    <row r="498" s="2" customFormat="1">
      <c r="A498" s="42"/>
      <c r="B498" s="43"/>
      <c r="C498" s="44"/>
      <c r="D498" s="236" t="s">
        <v>653</v>
      </c>
      <c r="E498" s="44"/>
      <c r="F498" s="278" t="s">
        <v>734</v>
      </c>
      <c r="G498" s="44"/>
      <c r="H498" s="44"/>
      <c r="I498" s="231"/>
      <c r="J498" s="44"/>
      <c r="K498" s="44"/>
      <c r="L498" s="48"/>
      <c r="M498" s="232"/>
      <c r="N498" s="233"/>
      <c r="O498" s="88"/>
      <c r="P498" s="88"/>
      <c r="Q498" s="88"/>
      <c r="R498" s="88"/>
      <c r="S498" s="88"/>
      <c r="T498" s="89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T498" s="21" t="s">
        <v>653</v>
      </c>
      <c r="AU498" s="21" t="s">
        <v>80</v>
      </c>
    </row>
    <row r="499" s="13" customFormat="1">
      <c r="A499" s="13"/>
      <c r="B499" s="234"/>
      <c r="C499" s="235"/>
      <c r="D499" s="236" t="s">
        <v>218</v>
      </c>
      <c r="E499" s="237" t="s">
        <v>18</v>
      </c>
      <c r="F499" s="238" t="s">
        <v>735</v>
      </c>
      <c r="G499" s="235"/>
      <c r="H499" s="237" t="s">
        <v>18</v>
      </c>
      <c r="I499" s="239"/>
      <c r="J499" s="235"/>
      <c r="K499" s="235"/>
      <c r="L499" s="240"/>
      <c r="M499" s="241"/>
      <c r="N499" s="242"/>
      <c r="O499" s="242"/>
      <c r="P499" s="242"/>
      <c r="Q499" s="242"/>
      <c r="R499" s="242"/>
      <c r="S499" s="242"/>
      <c r="T499" s="24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4" t="s">
        <v>218</v>
      </c>
      <c r="AU499" s="244" t="s">
        <v>80</v>
      </c>
      <c r="AV499" s="13" t="s">
        <v>76</v>
      </c>
      <c r="AW499" s="13" t="s">
        <v>33</v>
      </c>
      <c r="AX499" s="13" t="s">
        <v>71</v>
      </c>
      <c r="AY499" s="244" t="s">
        <v>207</v>
      </c>
    </row>
    <row r="500" s="14" customFormat="1">
      <c r="A500" s="14"/>
      <c r="B500" s="245"/>
      <c r="C500" s="246"/>
      <c r="D500" s="236" t="s">
        <v>218</v>
      </c>
      <c r="E500" s="247" t="s">
        <v>18</v>
      </c>
      <c r="F500" s="248" t="s">
        <v>76</v>
      </c>
      <c r="G500" s="246"/>
      <c r="H500" s="249">
        <v>1</v>
      </c>
      <c r="I500" s="250"/>
      <c r="J500" s="246"/>
      <c r="K500" s="246"/>
      <c r="L500" s="251"/>
      <c r="M500" s="252"/>
      <c r="N500" s="253"/>
      <c r="O500" s="253"/>
      <c r="P500" s="253"/>
      <c r="Q500" s="253"/>
      <c r="R500" s="253"/>
      <c r="S500" s="253"/>
      <c r="T500" s="25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5" t="s">
        <v>218</v>
      </c>
      <c r="AU500" s="255" t="s">
        <v>80</v>
      </c>
      <c r="AV500" s="14" t="s">
        <v>80</v>
      </c>
      <c r="AW500" s="14" t="s">
        <v>33</v>
      </c>
      <c r="AX500" s="14" t="s">
        <v>76</v>
      </c>
      <c r="AY500" s="255" t="s">
        <v>207</v>
      </c>
    </row>
    <row r="501" s="12" customFormat="1" ht="22.8" customHeight="1">
      <c r="A501" s="12"/>
      <c r="B501" s="201"/>
      <c r="C501" s="202"/>
      <c r="D501" s="203" t="s">
        <v>70</v>
      </c>
      <c r="E501" s="215" t="s">
        <v>736</v>
      </c>
      <c r="F501" s="215" t="s">
        <v>737</v>
      </c>
      <c r="G501" s="202"/>
      <c r="H501" s="202"/>
      <c r="I501" s="205"/>
      <c r="J501" s="216">
        <f>BK501</f>
        <v>0</v>
      </c>
      <c r="K501" s="202"/>
      <c r="L501" s="207"/>
      <c r="M501" s="208"/>
      <c r="N501" s="209"/>
      <c r="O501" s="209"/>
      <c r="P501" s="210">
        <f>SUM(P502:P513)</f>
        <v>0</v>
      </c>
      <c r="Q501" s="209"/>
      <c r="R501" s="210">
        <f>SUM(R502:R513)</f>
        <v>0</v>
      </c>
      <c r="S501" s="209"/>
      <c r="T501" s="211">
        <f>SUM(T502:T513)</f>
        <v>0.34620000000000001</v>
      </c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R501" s="212" t="s">
        <v>80</v>
      </c>
      <c r="AT501" s="213" t="s">
        <v>70</v>
      </c>
      <c r="AU501" s="213" t="s">
        <v>76</v>
      </c>
      <c r="AY501" s="212" t="s">
        <v>207</v>
      </c>
      <c r="BK501" s="214">
        <f>SUM(BK502:BK513)</f>
        <v>0</v>
      </c>
    </row>
    <row r="502" s="2" customFormat="1" ht="24.15" customHeight="1">
      <c r="A502" s="42"/>
      <c r="B502" s="43"/>
      <c r="C502" s="217" t="s">
        <v>738</v>
      </c>
      <c r="D502" s="217" t="s">
        <v>211</v>
      </c>
      <c r="E502" s="218" t="s">
        <v>739</v>
      </c>
      <c r="F502" s="219" t="s">
        <v>740</v>
      </c>
      <c r="G502" s="220" t="s">
        <v>129</v>
      </c>
      <c r="H502" s="221">
        <v>2.3500000000000001</v>
      </c>
      <c r="I502" s="222"/>
      <c r="J502" s="221">
        <f>ROUND(I502*H502,2)</f>
        <v>0</v>
      </c>
      <c r="K502" s="219" t="s">
        <v>214</v>
      </c>
      <c r="L502" s="48"/>
      <c r="M502" s="223" t="s">
        <v>18</v>
      </c>
      <c r="N502" s="224" t="s">
        <v>42</v>
      </c>
      <c r="O502" s="88"/>
      <c r="P502" s="225">
        <f>O502*H502</f>
        <v>0</v>
      </c>
      <c r="Q502" s="225">
        <v>0</v>
      </c>
      <c r="R502" s="225">
        <f>Q502*H502</f>
        <v>0</v>
      </c>
      <c r="S502" s="225">
        <v>0.017250000000000001</v>
      </c>
      <c r="T502" s="226">
        <f>S502*H502</f>
        <v>0.040537500000000004</v>
      </c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R502" s="227" t="s">
        <v>327</v>
      </c>
      <c r="AT502" s="227" t="s">
        <v>211</v>
      </c>
      <c r="AU502" s="227" t="s">
        <v>80</v>
      </c>
      <c r="AY502" s="21" t="s">
        <v>207</v>
      </c>
      <c r="BE502" s="228">
        <f>IF(N502="základní",J502,0)</f>
        <v>0</v>
      </c>
      <c r="BF502" s="228">
        <f>IF(N502="snížená",J502,0)</f>
        <v>0</v>
      </c>
      <c r="BG502" s="228">
        <f>IF(N502="zákl. přenesená",J502,0)</f>
        <v>0</v>
      </c>
      <c r="BH502" s="228">
        <f>IF(N502="sníž. přenesená",J502,0)</f>
        <v>0</v>
      </c>
      <c r="BI502" s="228">
        <f>IF(N502="nulová",J502,0)</f>
        <v>0</v>
      </c>
      <c r="BJ502" s="21" t="s">
        <v>76</v>
      </c>
      <c r="BK502" s="228">
        <f>ROUND(I502*H502,2)</f>
        <v>0</v>
      </c>
      <c r="BL502" s="21" t="s">
        <v>327</v>
      </c>
      <c r="BM502" s="227" t="s">
        <v>741</v>
      </c>
    </row>
    <row r="503" s="2" customFormat="1">
      <c r="A503" s="42"/>
      <c r="B503" s="43"/>
      <c r="C503" s="44"/>
      <c r="D503" s="229" t="s">
        <v>216</v>
      </c>
      <c r="E503" s="44"/>
      <c r="F503" s="230" t="s">
        <v>742</v>
      </c>
      <c r="G503" s="44"/>
      <c r="H503" s="44"/>
      <c r="I503" s="231"/>
      <c r="J503" s="44"/>
      <c r="K503" s="44"/>
      <c r="L503" s="48"/>
      <c r="M503" s="232"/>
      <c r="N503" s="233"/>
      <c r="O503" s="88"/>
      <c r="P503" s="88"/>
      <c r="Q503" s="88"/>
      <c r="R503" s="88"/>
      <c r="S503" s="88"/>
      <c r="T503" s="89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T503" s="21" t="s">
        <v>216</v>
      </c>
      <c r="AU503" s="21" t="s">
        <v>80</v>
      </c>
    </row>
    <row r="504" s="13" customFormat="1">
      <c r="A504" s="13"/>
      <c r="B504" s="234"/>
      <c r="C504" s="235"/>
      <c r="D504" s="236" t="s">
        <v>218</v>
      </c>
      <c r="E504" s="237" t="s">
        <v>18</v>
      </c>
      <c r="F504" s="238" t="s">
        <v>743</v>
      </c>
      <c r="G504" s="235"/>
      <c r="H504" s="237" t="s">
        <v>18</v>
      </c>
      <c r="I504" s="239"/>
      <c r="J504" s="235"/>
      <c r="K504" s="235"/>
      <c r="L504" s="240"/>
      <c r="M504" s="241"/>
      <c r="N504" s="242"/>
      <c r="O504" s="242"/>
      <c r="P504" s="242"/>
      <c r="Q504" s="242"/>
      <c r="R504" s="242"/>
      <c r="S504" s="242"/>
      <c r="T504" s="24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44" t="s">
        <v>218</v>
      </c>
      <c r="AU504" s="244" t="s">
        <v>80</v>
      </c>
      <c r="AV504" s="13" t="s">
        <v>76</v>
      </c>
      <c r="AW504" s="13" t="s">
        <v>33</v>
      </c>
      <c r="AX504" s="13" t="s">
        <v>71</v>
      </c>
      <c r="AY504" s="244" t="s">
        <v>207</v>
      </c>
    </row>
    <row r="505" s="14" customFormat="1">
      <c r="A505" s="14"/>
      <c r="B505" s="245"/>
      <c r="C505" s="246"/>
      <c r="D505" s="236" t="s">
        <v>218</v>
      </c>
      <c r="E505" s="247" t="s">
        <v>18</v>
      </c>
      <c r="F505" s="248" t="s">
        <v>744</v>
      </c>
      <c r="G505" s="246"/>
      <c r="H505" s="249">
        <v>2.3500000000000001</v>
      </c>
      <c r="I505" s="250"/>
      <c r="J505" s="246"/>
      <c r="K505" s="246"/>
      <c r="L505" s="251"/>
      <c r="M505" s="252"/>
      <c r="N505" s="253"/>
      <c r="O505" s="253"/>
      <c r="P505" s="253"/>
      <c r="Q505" s="253"/>
      <c r="R505" s="253"/>
      <c r="S505" s="253"/>
      <c r="T505" s="25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5" t="s">
        <v>218</v>
      </c>
      <c r="AU505" s="255" t="s">
        <v>80</v>
      </c>
      <c r="AV505" s="14" t="s">
        <v>80</v>
      </c>
      <c r="AW505" s="14" t="s">
        <v>33</v>
      </c>
      <c r="AX505" s="14" t="s">
        <v>76</v>
      </c>
      <c r="AY505" s="255" t="s">
        <v>207</v>
      </c>
    </row>
    <row r="506" s="2" customFormat="1" ht="24.15" customHeight="1">
      <c r="A506" s="42"/>
      <c r="B506" s="43"/>
      <c r="C506" s="217" t="s">
        <v>745</v>
      </c>
      <c r="D506" s="217" t="s">
        <v>211</v>
      </c>
      <c r="E506" s="218" t="s">
        <v>746</v>
      </c>
      <c r="F506" s="219" t="s">
        <v>747</v>
      </c>
      <c r="G506" s="220" t="s">
        <v>129</v>
      </c>
      <c r="H506" s="221">
        <v>12.85</v>
      </c>
      <c r="I506" s="222"/>
      <c r="J506" s="221">
        <f>ROUND(I506*H506,2)</f>
        <v>0</v>
      </c>
      <c r="K506" s="219" t="s">
        <v>214</v>
      </c>
      <c r="L506" s="48"/>
      <c r="M506" s="223" t="s">
        <v>18</v>
      </c>
      <c r="N506" s="224" t="s">
        <v>42</v>
      </c>
      <c r="O506" s="88"/>
      <c r="P506" s="225">
        <f>O506*H506</f>
        <v>0</v>
      </c>
      <c r="Q506" s="225">
        <v>0</v>
      </c>
      <c r="R506" s="225">
        <f>Q506*H506</f>
        <v>0</v>
      </c>
      <c r="S506" s="225">
        <v>0.017250000000000001</v>
      </c>
      <c r="T506" s="226">
        <f>S506*H506</f>
        <v>0.22166250000000001</v>
      </c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R506" s="227" t="s">
        <v>327</v>
      </c>
      <c r="AT506" s="227" t="s">
        <v>211</v>
      </c>
      <c r="AU506" s="227" t="s">
        <v>80</v>
      </c>
      <c r="AY506" s="21" t="s">
        <v>207</v>
      </c>
      <c r="BE506" s="228">
        <f>IF(N506="základní",J506,0)</f>
        <v>0</v>
      </c>
      <c r="BF506" s="228">
        <f>IF(N506="snížená",J506,0)</f>
        <v>0</v>
      </c>
      <c r="BG506" s="228">
        <f>IF(N506="zákl. přenesená",J506,0)</f>
        <v>0</v>
      </c>
      <c r="BH506" s="228">
        <f>IF(N506="sníž. přenesená",J506,0)</f>
        <v>0</v>
      </c>
      <c r="BI506" s="228">
        <f>IF(N506="nulová",J506,0)</f>
        <v>0</v>
      </c>
      <c r="BJ506" s="21" t="s">
        <v>76</v>
      </c>
      <c r="BK506" s="228">
        <f>ROUND(I506*H506,2)</f>
        <v>0</v>
      </c>
      <c r="BL506" s="21" t="s">
        <v>327</v>
      </c>
      <c r="BM506" s="227" t="s">
        <v>748</v>
      </c>
    </row>
    <row r="507" s="2" customFormat="1">
      <c r="A507" s="42"/>
      <c r="B507" s="43"/>
      <c r="C507" s="44"/>
      <c r="D507" s="229" t="s">
        <v>216</v>
      </c>
      <c r="E507" s="44"/>
      <c r="F507" s="230" t="s">
        <v>749</v>
      </c>
      <c r="G507" s="44"/>
      <c r="H507" s="44"/>
      <c r="I507" s="231"/>
      <c r="J507" s="44"/>
      <c r="K507" s="44"/>
      <c r="L507" s="48"/>
      <c r="M507" s="232"/>
      <c r="N507" s="233"/>
      <c r="O507" s="88"/>
      <c r="P507" s="88"/>
      <c r="Q507" s="88"/>
      <c r="R507" s="88"/>
      <c r="S507" s="88"/>
      <c r="T507" s="89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T507" s="21" t="s">
        <v>216</v>
      </c>
      <c r="AU507" s="21" t="s">
        <v>80</v>
      </c>
    </row>
    <row r="508" s="13" customFormat="1">
      <c r="A508" s="13"/>
      <c r="B508" s="234"/>
      <c r="C508" s="235"/>
      <c r="D508" s="236" t="s">
        <v>218</v>
      </c>
      <c r="E508" s="237" t="s">
        <v>18</v>
      </c>
      <c r="F508" s="238" t="s">
        <v>750</v>
      </c>
      <c r="G508" s="235"/>
      <c r="H508" s="237" t="s">
        <v>18</v>
      </c>
      <c r="I508" s="239"/>
      <c r="J508" s="235"/>
      <c r="K508" s="235"/>
      <c r="L508" s="240"/>
      <c r="M508" s="241"/>
      <c r="N508" s="242"/>
      <c r="O508" s="242"/>
      <c r="P508" s="242"/>
      <c r="Q508" s="242"/>
      <c r="R508" s="242"/>
      <c r="S508" s="242"/>
      <c r="T508" s="24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4" t="s">
        <v>218</v>
      </c>
      <c r="AU508" s="244" t="s">
        <v>80</v>
      </c>
      <c r="AV508" s="13" t="s">
        <v>76</v>
      </c>
      <c r="AW508" s="13" t="s">
        <v>33</v>
      </c>
      <c r="AX508" s="13" t="s">
        <v>71</v>
      </c>
      <c r="AY508" s="244" t="s">
        <v>207</v>
      </c>
    </row>
    <row r="509" s="14" customFormat="1">
      <c r="A509" s="14"/>
      <c r="B509" s="245"/>
      <c r="C509" s="246"/>
      <c r="D509" s="236" t="s">
        <v>218</v>
      </c>
      <c r="E509" s="247" t="s">
        <v>18</v>
      </c>
      <c r="F509" s="248" t="s">
        <v>751</v>
      </c>
      <c r="G509" s="246"/>
      <c r="H509" s="249">
        <v>12.85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218</v>
      </c>
      <c r="AU509" s="255" t="s">
        <v>80</v>
      </c>
      <c r="AV509" s="14" t="s">
        <v>80</v>
      </c>
      <c r="AW509" s="14" t="s">
        <v>33</v>
      </c>
      <c r="AX509" s="14" t="s">
        <v>76</v>
      </c>
      <c r="AY509" s="255" t="s">
        <v>207</v>
      </c>
    </row>
    <row r="510" s="2" customFormat="1" ht="24.15" customHeight="1">
      <c r="A510" s="42"/>
      <c r="B510" s="43"/>
      <c r="C510" s="217" t="s">
        <v>752</v>
      </c>
      <c r="D510" s="217" t="s">
        <v>211</v>
      </c>
      <c r="E510" s="218" t="s">
        <v>753</v>
      </c>
      <c r="F510" s="219" t="s">
        <v>754</v>
      </c>
      <c r="G510" s="220" t="s">
        <v>381</v>
      </c>
      <c r="H510" s="221">
        <v>14</v>
      </c>
      <c r="I510" s="222"/>
      <c r="J510" s="221">
        <f>ROUND(I510*H510,2)</f>
        <v>0</v>
      </c>
      <c r="K510" s="219" t="s">
        <v>214</v>
      </c>
      <c r="L510" s="48"/>
      <c r="M510" s="223" t="s">
        <v>18</v>
      </c>
      <c r="N510" s="224" t="s">
        <v>42</v>
      </c>
      <c r="O510" s="88"/>
      <c r="P510" s="225">
        <f>O510*H510</f>
        <v>0</v>
      </c>
      <c r="Q510" s="225">
        <v>0</v>
      </c>
      <c r="R510" s="225">
        <f>Q510*H510</f>
        <v>0</v>
      </c>
      <c r="S510" s="225">
        <v>0.0060000000000000001</v>
      </c>
      <c r="T510" s="226">
        <f>S510*H510</f>
        <v>0.084000000000000005</v>
      </c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R510" s="227" t="s">
        <v>327</v>
      </c>
      <c r="AT510" s="227" t="s">
        <v>211</v>
      </c>
      <c r="AU510" s="227" t="s">
        <v>80</v>
      </c>
      <c r="AY510" s="21" t="s">
        <v>207</v>
      </c>
      <c r="BE510" s="228">
        <f>IF(N510="základní",J510,0)</f>
        <v>0</v>
      </c>
      <c r="BF510" s="228">
        <f>IF(N510="snížená",J510,0)</f>
        <v>0</v>
      </c>
      <c r="BG510" s="228">
        <f>IF(N510="zákl. přenesená",J510,0)</f>
        <v>0</v>
      </c>
      <c r="BH510" s="228">
        <f>IF(N510="sníž. přenesená",J510,0)</f>
        <v>0</v>
      </c>
      <c r="BI510" s="228">
        <f>IF(N510="nulová",J510,0)</f>
        <v>0</v>
      </c>
      <c r="BJ510" s="21" t="s">
        <v>76</v>
      </c>
      <c r="BK510" s="228">
        <f>ROUND(I510*H510,2)</f>
        <v>0</v>
      </c>
      <c r="BL510" s="21" t="s">
        <v>327</v>
      </c>
      <c r="BM510" s="227" t="s">
        <v>755</v>
      </c>
    </row>
    <row r="511" s="2" customFormat="1">
      <c r="A511" s="42"/>
      <c r="B511" s="43"/>
      <c r="C511" s="44"/>
      <c r="D511" s="229" t="s">
        <v>216</v>
      </c>
      <c r="E511" s="44"/>
      <c r="F511" s="230" t="s">
        <v>756</v>
      </c>
      <c r="G511" s="44"/>
      <c r="H511" s="44"/>
      <c r="I511" s="231"/>
      <c r="J511" s="44"/>
      <c r="K511" s="44"/>
      <c r="L511" s="48"/>
      <c r="M511" s="232"/>
      <c r="N511" s="233"/>
      <c r="O511" s="88"/>
      <c r="P511" s="88"/>
      <c r="Q511" s="88"/>
      <c r="R511" s="88"/>
      <c r="S511" s="88"/>
      <c r="T511" s="89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T511" s="21" t="s">
        <v>216</v>
      </c>
      <c r="AU511" s="21" t="s">
        <v>80</v>
      </c>
    </row>
    <row r="512" s="13" customFormat="1">
      <c r="A512" s="13"/>
      <c r="B512" s="234"/>
      <c r="C512" s="235"/>
      <c r="D512" s="236" t="s">
        <v>218</v>
      </c>
      <c r="E512" s="237" t="s">
        <v>18</v>
      </c>
      <c r="F512" s="238" t="s">
        <v>757</v>
      </c>
      <c r="G512" s="235"/>
      <c r="H512" s="237" t="s">
        <v>18</v>
      </c>
      <c r="I512" s="239"/>
      <c r="J512" s="235"/>
      <c r="K512" s="235"/>
      <c r="L512" s="240"/>
      <c r="M512" s="241"/>
      <c r="N512" s="242"/>
      <c r="O512" s="242"/>
      <c r="P512" s="242"/>
      <c r="Q512" s="242"/>
      <c r="R512" s="242"/>
      <c r="S512" s="242"/>
      <c r="T512" s="24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4" t="s">
        <v>218</v>
      </c>
      <c r="AU512" s="244" t="s">
        <v>80</v>
      </c>
      <c r="AV512" s="13" t="s">
        <v>76</v>
      </c>
      <c r="AW512" s="13" t="s">
        <v>33</v>
      </c>
      <c r="AX512" s="13" t="s">
        <v>71</v>
      </c>
      <c r="AY512" s="244" t="s">
        <v>207</v>
      </c>
    </row>
    <row r="513" s="14" customFormat="1">
      <c r="A513" s="14"/>
      <c r="B513" s="245"/>
      <c r="C513" s="246"/>
      <c r="D513" s="236" t="s">
        <v>218</v>
      </c>
      <c r="E513" s="247" t="s">
        <v>18</v>
      </c>
      <c r="F513" s="248" t="s">
        <v>314</v>
      </c>
      <c r="G513" s="246"/>
      <c r="H513" s="249">
        <v>14</v>
      </c>
      <c r="I513" s="250"/>
      <c r="J513" s="246"/>
      <c r="K513" s="246"/>
      <c r="L513" s="251"/>
      <c r="M513" s="252"/>
      <c r="N513" s="253"/>
      <c r="O513" s="253"/>
      <c r="P513" s="253"/>
      <c r="Q513" s="253"/>
      <c r="R513" s="253"/>
      <c r="S513" s="253"/>
      <c r="T513" s="25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5" t="s">
        <v>218</v>
      </c>
      <c r="AU513" s="255" t="s">
        <v>80</v>
      </c>
      <c r="AV513" s="14" t="s">
        <v>80</v>
      </c>
      <c r="AW513" s="14" t="s">
        <v>33</v>
      </c>
      <c r="AX513" s="14" t="s">
        <v>76</v>
      </c>
      <c r="AY513" s="255" t="s">
        <v>207</v>
      </c>
    </row>
    <row r="514" s="12" customFormat="1" ht="22.8" customHeight="1">
      <c r="A514" s="12"/>
      <c r="B514" s="201"/>
      <c r="C514" s="202"/>
      <c r="D514" s="203" t="s">
        <v>70</v>
      </c>
      <c r="E514" s="215" t="s">
        <v>758</v>
      </c>
      <c r="F514" s="215" t="s">
        <v>759</v>
      </c>
      <c r="G514" s="202"/>
      <c r="H514" s="202"/>
      <c r="I514" s="205"/>
      <c r="J514" s="216">
        <f>BK514</f>
        <v>0</v>
      </c>
      <c r="K514" s="202"/>
      <c r="L514" s="207"/>
      <c r="M514" s="208"/>
      <c r="N514" s="209"/>
      <c r="O514" s="209"/>
      <c r="P514" s="210">
        <f>SUM(P515:P518)</f>
        <v>0</v>
      </c>
      <c r="Q514" s="209"/>
      <c r="R514" s="210">
        <f>SUM(R515:R518)</f>
        <v>0</v>
      </c>
      <c r="S514" s="209"/>
      <c r="T514" s="211">
        <f>SUM(T515:T518)</f>
        <v>0.0012358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212" t="s">
        <v>80</v>
      </c>
      <c r="AT514" s="213" t="s">
        <v>70</v>
      </c>
      <c r="AU514" s="213" t="s">
        <v>76</v>
      </c>
      <c r="AY514" s="212" t="s">
        <v>207</v>
      </c>
      <c r="BK514" s="214">
        <f>SUM(BK515:BK518)</f>
        <v>0</v>
      </c>
    </row>
    <row r="515" s="2" customFormat="1" ht="16.5" customHeight="1">
      <c r="A515" s="42"/>
      <c r="B515" s="43"/>
      <c r="C515" s="217" t="s">
        <v>760</v>
      </c>
      <c r="D515" s="217" t="s">
        <v>211</v>
      </c>
      <c r="E515" s="218" t="s">
        <v>761</v>
      </c>
      <c r="F515" s="219" t="s">
        <v>762</v>
      </c>
      <c r="G515" s="220" t="s">
        <v>317</v>
      </c>
      <c r="H515" s="221">
        <v>0.73999999999999999</v>
      </c>
      <c r="I515" s="222"/>
      <c r="J515" s="221">
        <f>ROUND(I515*H515,2)</f>
        <v>0</v>
      </c>
      <c r="K515" s="219" t="s">
        <v>214</v>
      </c>
      <c r="L515" s="48"/>
      <c r="M515" s="223" t="s">
        <v>18</v>
      </c>
      <c r="N515" s="224" t="s">
        <v>42</v>
      </c>
      <c r="O515" s="88"/>
      <c r="P515" s="225">
        <f>O515*H515</f>
        <v>0</v>
      </c>
      <c r="Q515" s="225">
        <v>0</v>
      </c>
      <c r="R515" s="225">
        <f>Q515*H515</f>
        <v>0</v>
      </c>
      <c r="S515" s="225">
        <v>0.00167</v>
      </c>
      <c r="T515" s="226">
        <f>S515*H515</f>
        <v>0.0012358</v>
      </c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R515" s="227" t="s">
        <v>327</v>
      </c>
      <c r="AT515" s="227" t="s">
        <v>211</v>
      </c>
      <c r="AU515" s="227" t="s">
        <v>80</v>
      </c>
      <c r="AY515" s="21" t="s">
        <v>207</v>
      </c>
      <c r="BE515" s="228">
        <f>IF(N515="základní",J515,0)</f>
        <v>0</v>
      </c>
      <c r="BF515" s="228">
        <f>IF(N515="snížená",J515,0)</f>
        <v>0</v>
      </c>
      <c r="BG515" s="228">
        <f>IF(N515="zákl. přenesená",J515,0)</f>
        <v>0</v>
      </c>
      <c r="BH515" s="228">
        <f>IF(N515="sníž. přenesená",J515,0)</f>
        <v>0</v>
      </c>
      <c r="BI515" s="228">
        <f>IF(N515="nulová",J515,0)</f>
        <v>0</v>
      </c>
      <c r="BJ515" s="21" t="s">
        <v>76</v>
      </c>
      <c r="BK515" s="228">
        <f>ROUND(I515*H515,2)</f>
        <v>0</v>
      </c>
      <c r="BL515" s="21" t="s">
        <v>327</v>
      </c>
      <c r="BM515" s="227" t="s">
        <v>763</v>
      </c>
    </row>
    <row r="516" s="2" customFormat="1">
      <c r="A516" s="42"/>
      <c r="B516" s="43"/>
      <c r="C516" s="44"/>
      <c r="D516" s="229" t="s">
        <v>216</v>
      </c>
      <c r="E516" s="44"/>
      <c r="F516" s="230" t="s">
        <v>764</v>
      </c>
      <c r="G516" s="44"/>
      <c r="H516" s="44"/>
      <c r="I516" s="231"/>
      <c r="J516" s="44"/>
      <c r="K516" s="44"/>
      <c r="L516" s="48"/>
      <c r="M516" s="232"/>
      <c r="N516" s="233"/>
      <c r="O516" s="88"/>
      <c r="P516" s="88"/>
      <c r="Q516" s="88"/>
      <c r="R516" s="88"/>
      <c r="S516" s="88"/>
      <c r="T516" s="89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T516" s="21" t="s">
        <v>216</v>
      </c>
      <c r="AU516" s="21" t="s">
        <v>80</v>
      </c>
    </row>
    <row r="517" s="13" customFormat="1">
      <c r="A517" s="13"/>
      <c r="B517" s="234"/>
      <c r="C517" s="235"/>
      <c r="D517" s="236" t="s">
        <v>218</v>
      </c>
      <c r="E517" s="237" t="s">
        <v>18</v>
      </c>
      <c r="F517" s="238" t="s">
        <v>509</v>
      </c>
      <c r="G517" s="235"/>
      <c r="H517" s="237" t="s">
        <v>18</v>
      </c>
      <c r="I517" s="239"/>
      <c r="J517" s="235"/>
      <c r="K517" s="235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218</v>
      </c>
      <c r="AU517" s="244" t="s">
        <v>80</v>
      </c>
      <c r="AV517" s="13" t="s">
        <v>76</v>
      </c>
      <c r="AW517" s="13" t="s">
        <v>33</v>
      </c>
      <c r="AX517" s="13" t="s">
        <v>71</v>
      </c>
      <c r="AY517" s="244" t="s">
        <v>207</v>
      </c>
    </row>
    <row r="518" s="14" customFormat="1">
      <c r="A518" s="14"/>
      <c r="B518" s="245"/>
      <c r="C518" s="246"/>
      <c r="D518" s="236" t="s">
        <v>218</v>
      </c>
      <c r="E518" s="247" t="s">
        <v>18</v>
      </c>
      <c r="F518" s="248" t="s">
        <v>765</v>
      </c>
      <c r="G518" s="246"/>
      <c r="H518" s="249">
        <v>0.73999999999999999</v>
      </c>
      <c r="I518" s="250"/>
      <c r="J518" s="246"/>
      <c r="K518" s="246"/>
      <c r="L518" s="251"/>
      <c r="M518" s="252"/>
      <c r="N518" s="253"/>
      <c r="O518" s="253"/>
      <c r="P518" s="253"/>
      <c r="Q518" s="253"/>
      <c r="R518" s="253"/>
      <c r="S518" s="253"/>
      <c r="T518" s="25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5" t="s">
        <v>218</v>
      </c>
      <c r="AU518" s="255" t="s">
        <v>80</v>
      </c>
      <c r="AV518" s="14" t="s">
        <v>80</v>
      </c>
      <c r="AW518" s="14" t="s">
        <v>33</v>
      </c>
      <c r="AX518" s="14" t="s">
        <v>76</v>
      </c>
      <c r="AY518" s="255" t="s">
        <v>207</v>
      </c>
    </row>
    <row r="519" s="12" customFormat="1" ht="22.8" customHeight="1">
      <c r="A519" s="12"/>
      <c r="B519" s="201"/>
      <c r="C519" s="202"/>
      <c r="D519" s="203" t="s">
        <v>70</v>
      </c>
      <c r="E519" s="215" t="s">
        <v>766</v>
      </c>
      <c r="F519" s="215" t="s">
        <v>767</v>
      </c>
      <c r="G519" s="202"/>
      <c r="H519" s="202"/>
      <c r="I519" s="205"/>
      <c r="J519" s="216">
        <f>BK519</f>
        <v>0</v>
      </c>
      <c r="K519" s="202"/>
      <c r="L519" s="207"/>
      <c r="M519" s="208"/>
      <c r="N519" s="209"/>
      <c r="O519" s="209"/>
      <c r="P519" s="210">
        <f>SUM(P520:P569)</f>
        <v>0</v>
      </c>
      <c r="Q519" s="209"/>
      <c r="R519" s="210">
        <f>SUM(R520:R569)</f>
        <v>0</v>
      </c>
      <c r="S519" s="209"/>
      <c r="T519" s="211">
        <f>SUM(T520:T569)</f>
        <v>1.8814432000000001</v>
      </c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R519" s="212" t="s">
        <v>80</v>
      </c>
      <c r="AT519" s="213" t="s">
        <v>70</v>
      </c>
      <c r="AU519" s="213" t="s">
        <v>76</v>
      </c>
      <c r="AY519" s="212" t="s">
        <v>207</v>
      </c>
      <c r="BK519" s="214">
        <f>SUM(BK520:BK569)</f>
        <v>0</v>
      </c>
    </row>
    <row r="520" s="2" customFormat="1" ht="16.5" customHeight="1">
      <c r="A520" s="42"/>
      <c r="B520" s="43"/>
      <c r="C520" s="217" t="s">
        <v>768</v>
      </c>
      <c r="D520" s="217" t="s">
        <v>211</v>
      </c>
      <c r="E520" s="218" t="s">
        <v>769</v>
      </c>
      <c r="F520" s="219" t="s">
        <v>770</v>
      </c>
      <c r="G520" s="220" t="s">
        <v>129</v>
      </c>
      <c r="H520" s="221">
        <v>4.2599999999999998</v>
      </c>
      <c r="I520" s="222"/>
      <c r="J520" s="221">
        <f>ROUND(I520*H520,2)</f>
        <v>0</v>
      </c>
      <c r="K520" s="219" t="s">
        <v>214</v>
      </c>
      <c r="L520" s="48"/>
      <c r="M520" s="223" t="s">
        <v>18</v>
      </c>
      <c r="N520" s="224" t="s">
        <v>42</v>
      </c>
      <c r="O520" s="88"/>
      <c r="P520" s="225">
        <f>O520*H520</f>
        <v>0</v>
      </c>
      <c r="Q520" s="225">
        <v>0</v>
      </c>
      <c r="R520" s="225">
        <f>Q520*H520</f>
        <v>0</v>
      </c>
      <c r="S520" s="225">
        <v>0.024649999999999998</v>
      </c>
      <c r="T520" s="226">
        <f>S520*H520</f>
        <v>0.10500899999999999</v>
      </c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R520" s="227" t="s">
        <v>327</v>
      </c>
      <c r="AT520" s="227" t="s">
        <v>211</v>
      </c>
      <c r="AU520" s="227" t="s">
        <v>80</v>
      </c>
      <c r="AY520" s="21" t="s">
        <v>207</v>
      </c>
      <c r="BE520" s="228">
        <f>IF(N520="základní",J520,0)</f>
        <v>0</v>
      </c>
      <c r="BF520" s="228">
        <f>IF(N520="snížená",J520,0)</f>
        <v>0</v>
      </c>
      <c r="BG520" s="228">
        <f>IF(N520="zákl. přenesená",J520,0)</f>
        <v>0</v>
      </c>
      <c r="BH520" s="228">
        <f>IF(N520="sníž. přenesená",J520,0)</f>
        <v>0</v>
      </c>
      <c r="BI520" s="228">
        <f>IF(N520="nulová",J520,0)</f>
        <v>0</v>
      </c>
      <c r="BJ520" s="21" t="s">
        <v>76</v>
      </c>
      <c r="BK520" s="228">
        <f>ROUND(I520*H520,2)</f>
        <v>0</v>
      </c>
      <c r="BL520" s="21" t="s">
        <v>327</v>
      </c>
      <c r="BM520" s="227" t="s">
        <v>771</v>
      </c>
    </row>
    <row r="521" s="2" customFormat="1">
      <c r="A521" s="42"/>
      <c r="B521" s="43"/>
      <c r="C521" s="44"/>
      <c r="D521" s="229" t="s">
        <v>216</v>
      </c>
      <c r="E521" s="44"/>
      <c r="F521" s="230" t="s">
        <v>772</v>
      </c>
      <c r="G521" s="44"/>
      <c r="H521" s="44"/>
      <c r="I521" s="231"/>
      <c r="J521" s="44"/>
      <c r="K521" s="44"/>
      <c r="L521" s="48"/>
      <c r="M521" s="232"/>
      <c r="N521" s="233"/>
      <c r="O521" s="88"/>
      <c r="P521" s="88"/>
      <c r="Q521" s="88"/>
      <c r="R521" s="88"/>
      <c r="S521" s="88"/>
      <c r="T521" s="89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T521" s="21" t="s">
        <v>216</v>
      </c>
      <c r="AU521" s="21" t="s">
        <v>80</v>
      </c>
    </row>
    <row r="522" s="13" customFormat="1">
      <c r="A522" s="13"/>
      <c r="B522" s="234"/>
      <c r="C522" s="235"/>
      <c r="D522" s="236" t="s">
        <v>218</v>
      </c>
      <c r="E522" s="237" t="s">
        <v>18</v>
      </c>
      <c r="F522" s="238" t="s">
        <v>773</v>
      </c>
      <c r="G522" s="235"/>
      <c r="H522" s="237" t="s">
        <v>18</v>
      </c>
      <c r="I522" s="239"/>
      <c r="J522" s="235"/>
      <c r="K522" s="235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218</v>
      </c>
      <c r="AU522" s="244" t="s">
        <v>80</v>
      </c>
      <c r="AV522" s="13" t="s">
        <v>76</v>
      </c>
      <c r="AW522" s="13" t="s">
        <v>33</v>
      </c>
      <c r="AX522" s="13" t="s">
        <v>71</v>
      </c>
      <c r="AY522" s="244" t="s">
        <v>207</v>
      </c>
    </row>
    <row r="523" s="14" customFormat="1">
      <c r="A523" s="14"/>
      <c r="B523" s="245"/>
      <c r="C523" s="246"/>
      <c r="D523" s="236" t="s">
        <v>218</v>
      </c>
      <c r="E523" s="247" t="s">
        <v>18</v>
      </c>
      <c r="F523" s="248" t="s">
        <v>774</v>
      </c>
      <c r="G523" s="246"/>
      <c r="H523" s="249">
        <v>4.2599999999999998</v>
      </c>
      <c r="I523" s="250"/>
      <c r="J523" s="246"/>
      <c r="K523" s="246"/>
      <c r="L523" s="251"/>
      <c r="M523" s="252"/>
      <c r="N523" s="253"/>
      <c r="O523" s="253"/>
      <c r="P523" s="253"/>
      <c r="Q523" s="253"/>
      <c r="R523" s="253"/>
      <c r="S523" s="253"/>
      <c r="T523" s="25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55" t="s">
        <v>218</v>
      </c>
      <c r="AU523" s="255" t="s">
        <v>80</v>
      </c>
      <c r="AV523" s="14" t="s">
        <v>80</v>
      </c>
      <c r="AW523" s="14" t="s">
        <v>33</v>
      </c>
      <c r="AX523" s="14" t="s">
        <v>76</v>
      </c>
      <c r="AY523" s="255" t="s">
        <v>207</v>
      </c>
    </row>
    <row r="524" s="2" customFormat="1" ht="16.5" customHeight="1">
      <c r="A524" s="42"/>
      <c r="B524" s="43"/>
      <c r="C524" s="217" t="s">
        <v>775</v>
      </c>
      <c r="D524" s="217" t="s">
        <v>211</v>
      </c>
      <c r="E524" s="218" t="s">
        <v>776</v>
      </c>
      <c r="F524" s="219" t="s">
        <v>777</v>
      </c>
      <c r="G524" s="220" t="s">
        <v>129</v>
      </c>
      <c r="H524" s="221">
        <v>21.91</v>
      </c>
      <c r="I524" s="222"/>
      <c r="J524" s="221">
        <f>ROUND(I524*H524,2)</f>
        <v>0</v>
      </c>
      <c r="K524" s="219" t="s">
        <v>214</v>
      </c>
      <c r="L524" s="48"/>
      <c r="M524" s="223" t="s">
        <v>18</v>
      </c>
      <c r="N524" s="224" t="s">
        <v>42</v>
      </c>
      <c r="O524" s="88"/>
      <c r="P524" s="225">
        <f>O524*H524</f>
        <v>0</v>
      </c>
      <c r="Q524" s="225">
        <v>0</v>
      </c>
      <c r="R524" s="225">
        <f>Q524*H524</f>
        <v>0</v>
      </c>
      <c r="S524" s="225">
        <v>0.01098</v>
      </c>
      <c r="T524" s="226">
        <f>S524*H524</f>
        <v>0.2405718</v>
      </c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R524" s="227" t="s">
        <v>327</v>
      </c>
      <c r="AT524" s="227" t="s">
        <v>211</v>
      </c>
      <c r="AU524" s="227" t="s">
        <v>80</v>
      </c>
      <c r="AY524" s="21" t="s">
        <v>207</v>
      </c>
      <c r="BE524" s="228">
        <f>IF(N524="základní",J524,0)</f>
        <v>0</v>
      </c>
      <c r="BF524" s="228">
        <f>IF(N524="snížená",J524,0)</f>
        <v>0</v>
      </c>
      <c r="BG524" s="228">
        <f>IF(N524="zákl. přenesená",J524,0)</f>
        <v>0</v>
      </c>
      <c r="BH524" s="228">
        <f>IF(N524="sníž. přenesená",J524,0)</f>
        <v>0</v>
      </c>
      <c r="BI524" s="228">
        <f>IF(N524="nulová",J524,0)</f>
        <v>0</v>
      </c>
      <c r="BJ524" s="21" t="s">
        <v>76</v>
      </c>
      <c r="BK524" s="228">
        <f>ROUND(I524*H524,2)</f>
        <v>0</v>
      </c>
      <c r="BL524" s="21" t="s">
        <v>327</v>
      </c>
      <c r="BM524" s="227" t="s">
        <v>778</v>
      </c>
    </row>
    <row r="525" s="2" customFormat="1">
      <c r="A525" s="42"/>
      <c r="B525" s="43"/>
      <c r="C525" s="44"/>
      <c r="D525" s="229" t="s">
        <v>216</v>
      </c>
      <c r="E525" s="44"/>
      <c r="F525" s="230" t="s">
        <v>779</v>
      </c>
      <c r="G525" s="44"/>
      <c r="H525" s="44"/>
      <c r="I525" s="231"/>
      <c r="J525" s="44"/>
      <c r="K525" s="44"/>
      <c r="L525" s="48"/>
      <c r="M525" s="232"/>
      <c r="N525" s="233"/>
      <c r="O525" s="88"/>
      <c r="P525" s="88"/>
      <c r="Q525" s="88"/>
      <c r="R525" s="88"/>
      <c r="S525" s="88"/>
      <c r="T525" s="89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T525" s="21" t="s">
        <v>216</v>
      </c>
      <c r="AU525" s="21" t="s">
        <v>80</v>
      </c>
    </row>
    <row r="526" s="13" customFormat="1">
      <c r="A526" s="13"/>
      <c r="B526" s="234"/>
      <c r="C526" s="235"/>
      <c r="D526" s="236" t="s">
        <v>218</v>
      </c>
      <c r="E526" s="237" t="s">
        <v>18</v>
      </c>
      <c r="F526" s="238" t="s">
        <v>780</v>
      </c>
      <c r="G526" s="235"/>
      <c r="H526" s="237" t="s">
        <v>18</v>
      </c>
      <c r="I526" s="239"/>
      <c r="J526" s="235"/>
      <c r="K526" s="235"/>
      <c r="L526" s="240"/>
      <c r="M526" s="241"/>
      <c r="N526" s="242"/>
      <c r="O526" s="242"/>
      <c r="P526" s="242"/>
      <c r="Q526" s="242"/>
      <c r="R526" s="242"/>
      <c r="S526" s="242"/>
      <c r="T526" s="24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4" t="s">
        <v>218</v>
      </c>
      <c r="AU526" s="244" t="s">
        <v>80</v>
      </c>
      <c r="AV526" s="13" t="s">
        <v>76</v>
      </c>
      <c r="AW526" s="13" t="s">
        <v>33</v>
      </c>
      <c r="AX526" s="13" t="s">
        <v>71</v>
      </c>
      <c r="AY526" s="244" t="s">
        <v>207</v>
      </c>
    </row>
    <row r="527" s="14" customFormat="1">
      <c r="A527" s="14"/>
      <c r="B527" s="245"/>
      <c r="C527" s="246"/>
      <c r="D527" s="236" t="s">
        <v>218</v>
      </c>
      <c r="E527" s="247" t="s">
        <v>18</v>
      </c>
      <c r="F527" s="248" t="s">
        <v>781</v>
      </c>
      <c r="G527" s="246"/>
      <c r="H527" s="249">
        <v>21.91</v>
      </c>
      <c r="I527" s="250"/>
      <c r="J527" s="246"/>
      <c r="K527" s="246"/>
      <c r="L527" s="251"/>
      <c r="M527" s="252"/>
      <c r="N527" s="253"/>
      <c r="O527" s="253"/>
      <c r="P527" s="253"/>
      <c r="Q527" s="253"/>
      <c r="R527" s="253"/>
      <c r="S527" s="253"/>
      <c r="T527" s="25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55" t="s">
        <v>218</v>
      </c>
      <c r="AU527" s="255" t="s">
        <v>80</v>
      </c>
      <c r="AV527" s="14" t="s">
        <v>80</v>
      </c>
      <c r="AW527" s="14" t="s">
        <v>33</v>
      </c>
      <c r="AX527" s="14" t="s">
        <v>76</v>
      </c>
      <c r="AY527" s="255" t="s">
        <v>207</v>
      </c>
    </row>
    <row r="528" s="2" customFormat="1" ht="16.5" customHeight="1">
      <c r="A528" s="42"/>
      <c r="B528" s="43"/>
      <c r="C528" s="217" t="s">
        <v>782</v>
      </c>
      <c r="D528" s="217" t="s">
        <v>211</v>
      </c>
      <c r="E528" s="218" t="s">
        <v>783</v>
      </c>
      <c r="F528" s="219" t="s">
        <v>784</v>
      </c>
      <c r="G528" s="220" t="s">
        <v>129</v>
      </c>
      <c r="H528" s="221">
        <v>41.170000000000002</v>
      </c>
      <c r="I528" s="222"/>
      <c r="J528" s="221">
        <f>ROUND(I528*H528,2)</f>
        <v>0</v>
      </c>
      <c r="K528" s="219" t="s">
        <v>214</v>
      </c>
      <c r="L528" s="48"/>
      <c r="M528" s="223" t="s">
        <v>18</v>
      </c>
      <c r="N528" s="224" t="s">
        <v>42</v>
      </c>
      <c r="O528" s="88"/>
      <c r="P528" s="225">
        <f>O528*H528</f>
        <v>0</v>
      </c>
      <c r="Q528" s="225">
        <v>0</v>
      </c>
      <c r="R528" s="225">
        <f>Q528*H528</f>
        <v>0</v>
      </c>
      <c r="S528" s="225">
        <v>0.0080000000000000002</v>
      </c>
      <c r="T528" s="226">
        <f>S528*H528</f>
        <v>0.32936000000000004</v>
      </c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R528" s="227" t="s">
        <v>327</v>
      </c>
      <c r="AT528" s="227" t="s">
        <v>211</v>
      </c>
      <c r="AU528" s="227" t="s">
        <v>80</v>
      </c>
      <c r="AY528" s="21" t="s">
        <v>207</v>
      </c>
      <c r="BE528" s="228">
        <f>IF(N528="základní",J528,0)</f>
        <v>0</v>
      </c>
      <c r="BF528" s="228">
        <f>IF(N528="snížená",J528,0)</f>
        <v>0</v>
      </c>
      <c r="BG528" s="228">
        <f>IF(N528="zákl. přenesená",J528,0)</f>
        <v>0</v>
      </c>
      <c r="BH528" s="228">
        <f>IF(N528="sníž. přenesená",J528,0)</f>
        <v>0</v>
      </c>
      <c r="BI528" s="228">
        <f>IF(N528="nulová",J528,0)</f>
        <v>0</v>
      </c>
      <c r="BJ528" s="21" t="s">
        <v>76</v>
      </c>
      <c r="BK528" s="228">
        <f>ROUND(I528*H528,2)</f>
        <v>0</v>
      </c>
      <c r="BL528" s="21" t="s">
        <v>327</v>
      </c>
      <c r="BM528" s="227" t="s">
        <v>785</v>
      </c>
    </row>
    <row r="529" s="2" customFormat="1">
      <c r="A529" s="42"/>
      <c r="B529" s="43"/>
      <c r="C529" s="44"/>
      <c r="D529" s="229" t="s">
        <v>216</v>
      </c>
      <c r="E529" s="44"/>
      <c r="F529" s="230" t="s">
        <v>786</v>
      </c>
      <c r="G529" s="44"/>
      <c r="H529" s="44"/>
      <c r="I529" s="231"/>
      <c r="J529" s="44"/>
      <c r="K529" s="44"/>
      <c r="L529" s="48"/>
      <c r="M529" s="232"/>
      <c r="N529" s="233"/>
      <c r="O529" s="88"/>
      <c r="P529" s="88"/>
      <c r="Q529" s="88"/>
      <c r="R529" s="88"/>
      <c r="S529" s="88"/>
      <c r="T529" s="89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T529" s="21" t="s">
        <v>216</v>
      </c>
      <c r="AU529" s="21" t="s">
        <v>80</v>
      </c>
    </row>
    <row r="530" s="13" customFormat="1">
      <c r="A530" s="13"/>
      <c r="B530" s="234"/>
      <c r="C530" s="235"/>
      <c r="D530" s="236" t="s">
        <v>218</v>
      </c>
      <c r="E530" s="237" t="s">
        <v>18</v>
      </c>
      <c r="F530" s="238" t="s">
        <v>780</v>
      </c>
      <c r="G530" s="235"/>
      <c r="H530" s="237" t="s">
        <v>18</v>
      </c>
      <c r="I530" s="239"/>
      <c r="J530" s="235"/>
      <c r="K530" s="235"/>
      <c r="L530" s="240"/>
      <c r="M530" s="241"/>
      <c r="N530" s="242"/>
      <c r="O530" s="242"/>
      <c r="P530" s="242"/>
      <c r="Q530" s="242"/>
      <c r="R530" s="242"/>
      <c r="S530" s="242"/>
      <c r="T530" s="24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4" t="s">
        <v>218</v>
      </c>
      <c r="AU530" s="244" t="s">
        <v>80</v>
      </c>
      <c r="AV530" s="13" t="s">
        <v>76</v>
      </c>
      <c r="AW530" s="13" t="s">
        <v>33</v>
      </c>
      <c r="AX530" s="13" t="s">
        <v>71</v>
      </c>
      <c r="AY530" s="244" t="s">
        <v>207</v>
      </c>
    </row>
    <row r="531" s="14" customFormat="1">
      <c r="A531" s="14"/>
      <c r="B531" s="245"/>
      <c r="C531" s="246"/>
      <c r="D531" s="236" t="s">
        <v>218</v>
      </c>
      <c r="E531" s="247" t="s">
        <v>18</v>
      </c>
      <c r="F531" s="248" t="s">
        <v>781</v>
      </c>
      <c r="G531" s="246"/>
      <c r="H531" s="249">
        <v>21.91</v>
      </c>
      <c r="I531" s="250"/>
      <c r="J531" s="246"/>
      <c r="K531" s="246"/>
      <c r="L531" s="251"/>
      <c r="M531" s="252"/>
      <c r="N531" s="253"/>
      <c r="O531" s="253"/>
      <c r="P531" s="253"/>
      <c r="Q531" s="253"/>
      <c r="R531" s="253"/>
      <c r="S531" s="253"/>
      <c r="T531" s="25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5" t="s">
        <v>218</v>
      </c>
      <c r="AU531" s="255" t="s">
        <v>80</v>
      </c>
      <c r="AV531" s="14" t="s">
        <v>80</v>
      </c>
      <c r="AW531" s="14" t="s">
        <v>33</v>
      </c>
      <c r="AX531" s="14" t="s">
        <v>71</v>
      </c>
      <c r="AY531" s="255" t="s">
        <v>207</v>
      </c>
    </row>
    <row r="532" s="13" customFormat="1">
      <c r="A532" s="13"/>
      <c r="B532" s="234"/>
      <c r="C532" s="235"/>
      <c r="D532" s="236" t="s">
        <v>218</v>
      </c>
      <c r="E532" s="237" t="s">
        <v>18</v>
      </c>
      <c r="F532" s="238" t="s">
        <v>773</v>
      </c>
      <c r="G532" s="235"/>
      <c r="H532" s="237" t="s">
        <v>18</v>
      </c>
      <c r="I532" s="239"/>
      <c r="J532" s="235"/>
      <c r="K532" s="235"/>
      <c r="L532" s="240"/>
      <c r="M532" s="241"/>
      <c r="N532" s="242"/>
      <c r="O532" s="242"/>
      <c r="P532" s="242"/>
      <c r="Q532" s="242"/>
      <c r="R532" s="242"/>
      <c r="S532" s="242"/>
      <c r="T532" s="24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4" t="s">
        <v>218</v>
      </c>
      <c r="AU532" s="244" t="s">
        <v>80</v>
      </c>
      <c r="AV532" s="13" t="s">
        <v>76</v>
      </c>
      <c r="AW532" s="13" t="s">
        <v>33</v>
      </c>
      <c r="AX532" s="13" t="s">
        <v>71</v>
      </c>
      <c r="AY532" s="244" t="s">
        <v>207</v>
      </c>
    </row>
    <row r="533" s="14" customFormat="1">
      <c r="A533" s="14"/>
      <c r="B533" s="245"/>
      <c r="C533" s="246"/>
      <c r="D533" s="236" t="s">
        <v>218</v>
      </c>
      <c r="E533" s="247" t="s">
        <v>18</v>
      </c>
      <c r="F533" s="248" t="s">
        <v>774</v>
      </c>
      <c r="G533" s="246"/>
      <c r="H533" s="249">
        <v>4.2599999999999998</v>
      </c>
      <c r="I533" s="250"/>
      <c r="J533" s="246"/>
      <c r="K533" s="246"/>
      <c r="L533" s="251"/>
      <c r="M533" s="252"/>
      <c r="N533" s="253"/>
      <c r="O533" s="253"/>
      <c r="P533" s="253"/>
      <c r="Q533" s="253"/>
      <c r="R533" s="253"/>
      <c r="S533" s="253"/>
      <c r="T533" s="25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55" t="s">
        <v>218</v>
      </c>
      <c r="AU533" s="255" t="s">
        <v>80</v>
      </c>
      <c r="AV533" s="14" t="s">
        <v>80</v>
      </c>
      <c r="AW533" s="14" t="s">
        <v>33</v>
      </c>
      <c r="AX533" s="14" t="s">
        <v>71</v>
      </c>
      <c r="AY533" s="255" t="s">
        <v>207</v>
      </c>
    </row>
    <row r="534" s="13" customFormat="1">
      <c r="A534" s="13"/>
      <c r="B534" s="234"/>
      <c r="C534" s="235"/>
      <c r="D534" s="236" t="s">
        <v>218</v>
      </c>
      <c r="E534" s="237" t="s">
        <v>18</v>
      </c>
      <c r="F534" s="238" t="s">
        <v>787</v>
      </c>
      <c r="G534" s="235"/>
      <c r="H534" s="237" t="s">
        <v>18</v>
      </c>
      <c r="I534" s="239"/>
      <c r="J534" s="235"/>
      <c r="K534" s="235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218</v>
      </c>
      <c r="AU534" s="244" t="s">
        <v>80</v>
      </c>
      <c r="AV534" s="13" t="s">
        <v>76</v>
      </c>
      <c r="AW534" s="13" t="s">
        <v>33</v>
      </c>
      <c r="AX534" s="13" t="s">
        <v>71</v>
      </c>
      <c r="AY534" s="244" t="s">
        <v>207</v>
      </c>
    </row>
    <row r="535" s="14" customFormat="1">
      <c r="A535" s="14"/>
      <c r="B535" s="245"/>
      <c r="C535" s="246"/>
      <c r="D535" s="236" t="s">
        <v>218</v>
      </c>
      <c r="E535" s="247" t="s">
        <v>18</v>
      </c>
      <c r="F535" s="248" t="s">
        <v>788</v>
      </c>
      <c r="G535" s="246"/>
      <c r="H535" s="249">
        <v>15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218</v>
      </c>
      <c r="AU535" s="255" t="s">
        <v>80</v>
      </c>
      <c r="AV535" s="14" t="s">
        <v>80</v>
      </c>
      <c r="AW535" s="14" t="s">
        <v>33</v>
      </c>
      <c r="AX535" s="14" t="s">
        <v>71</v>
      </c>
      <c r="AY535" s="255" t="s">
        <v>207</v>
      </c>
    </row>
    <row r="536" s="16" customFormat="1">
      <c r="A536" s="16"/>
      <c r="B536" s="267"/>
      <c r="C536" s="268"/>
      <c r="D536" s="236" t="s">
        <v>218</v>
      </c>
      <c r="E536" s="269" t="s">
        <v>18</v>
      </c>
      <c r="F536" s="270" t="s">
        <v>244</v>
      </c>
      <c r="G536" s="268"/>
      <c r="H536" s="271">
        <v>41.170000000000002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T536" s="277" t="s">
        <v>218</v>
      </c>
      <c r="AU536" s="277" t="s">
        <v>80</v>
      </c>
      <c r="AV536" s="16" t="s">
        <v>89</v>
      </c>
      <c r="AW536" s="16" t="s">
        <v>33</v>
      </c>
      <c r="AX536" s="16" t="s">
        <v>76</v>
      </c>
      <c r="AY536" s="277" t="s">
        <v>207</v>
      </c>
    </row>
    <row r="537" s="2" customFormat="1" ht="16.5" customHeight="1">
      <c r="A537" s="42"/>
      <c r="B537" s="43"/>
      <c r="C537" s="217" t="s">
        <v>789</v>
      </c>
      <c r="D537" s="217" t="s">
        <v>211</v>
      </c>
      <c r="E537" s="218" t="s">
        <v>790</v>
      </c>
      <c r="F537" s="219" t="s">
        <v>791</v>
      </c>
      <c r="G537" s="220" t="s">
        <v>129</v>
      </c>
      <c r="H537" s="221">
        <v>5.8799999999999999</v>
      </c>
      <c r="I537" s="222"/>
      <c r="J537" s="221">
        <f>ROUND(I537*H537,2)</f>
        <v>0</v>
      </c>
      <c r="K537" s="219" t="s">
        <v>214</v>
      </c>
      <c r="L537" s="48"/>
      <c r="M537" s="223" t="s">
        <v>18</v>
      </c>
      <c r="N537" s="224" t="s">
        <v>42</v>
      </c>
      <c r="O537" s="88"/>
      <c r="P537" s="225">
        <f>O537*H537</f>
        <v>0</v>
      </c>
      <c r="Q537" s="225">
        <v>0</v>
      </c>
      <c r="R537" s="225">
        <f>Q537*H537</f>
        <v>0</v>
      </c>
      <c r="S537" s="225">
        <v>0.01098</v>
      </c>
      <c r="T537" s="226">
        <f>S537*H537</f>
        <v>0.064562400000000006</v>
      </c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R537" s="227" t="s">
        <v>327</v>
      </c>
      <c r="AT537" s="227" t="s">
        <v>211</v>
      </c>
      <c r="AU537" s="227" t="s">
        <v>80</v>
      </c>
      <c r="AY537" s="21" t="s">
        <v>207</v>
      </c>
      <c r="BE537" s="228">
        <f>IF(N537="základní",J537,0)</f>
        <v>0</v>
      </c>
      <c r="BF537" s="228">
        <f>IF(N537="snížená",J537,0)</f>
        <v>0</v>
      </c>
      <c r="BG537" s="228">
        <f>IF(N537="zákl. přenesená",J537,0)</f>
        <v>0</v>
      </c>
      <c r="BH537" s="228">
        <f>IF(N537="sníž. přenesená",J537,0)</f>
        <v>0</v>
      </c>
      <c r="BI537" s="228">
        <f>IF(N537="nulová",J537,0)</f>
        <v>0</v>
      </c>
      <c r="BJ537" s="21" t="s">
        <v>76</v>
      </c>
      <c r="BK537" s="228">
        <f>ROUND(I537*H537,2)</f>
        <v>0</v>
      </c>
      <c r="BL537" s="21" t="s">
        <v>327</v>
      </c>
      <c r="BM537" s="227" t="s">
        <v>792</v>
      </c>
    </row>
    <row r="538" s="2" customFormat="1">
      <c r="A538" s="42"/>
      <c r="B538" s="43"/>
      <c r="C538" s="44"/>
      <c r="D538" s="229" t="s">
        <v>216</v>
      </c>
      <c r="E538" s="44"/>
      <c r="F538" s="230" t="s">
        <v>793</v>
      </c>
      <c r="G538" s="44"/>
      <c r="H538" s="44"/>
      <c r="I538" s="231"/>
      <c r="J538" s="44"/>
      <c r="K538" s="44"/>
      <c r="L538" s="48"/>
      <c r="M538" s="232"/>
      <c r="N538" s="233"/>
      <c r="O538" s="88"/>
      <c r="P538" s="88"/>
      <c r="Q538" s="88"/>
      <c r="R538" s="88"/>
      <c r="S538" s="88"/>
      <c r="T538" s="89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T538" s="21" t="s">
        <v>216</v>
      </c>
      <c r="AU538" s="21" t="s">
        <v>80</v>
      </c>
    </row>
    <row r="539" s="13" customFormat="1">
      <c r="A539" s="13"/>
      <c r="B539" s="234"/>
      <c r="C539" s="235"/>
      <c r="D539" s="236" t="s">
        <v>218</v>
      </c>
      <c r="E539" s="237" t="s">
        <v>18</v>
      </c>
      <c r="F539" s="238" t="s">
        <v>780</v>
      </c>
      <c r="G539" s="235"/>
      <c r="H539" s="237" t="s">
        <v>18</v>
      </c>
      <c r="I539" s="239"/>
      <c r="J539" s="235"/>
      <c r="K539" s="235"/>
      <c r="L539" s="240"/>
      <c r="M539" s="241"/>
      <c r="N539" s="242"/>
      <c r="O539" s="242"/>
      <c r="P539" s="242"/>
      <c r="Q539" s="242"/>
      <c r="R539" s="242"/>
      <c r="S539" s="242"/>
      <c r="T539" s="24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4" t="s">
        <v>218</v>
      </c>
      <c r="AU539" s="244" t="s">
        <v>80</v>
      </c>
      <c r="AV539" s="13" t="s">
        <v>76</v>
      </c>
      <c r="AW539" s="13" t="s">
        <v>33</v>
      </c>
      <c r="AX539" s="13" t="s">
        <v>71</v>
      </c>
      <c r="AY539" s="244" t="s">
        <v>207</v>
      </c>
    </row>
    <row r="540" s="14" customFormat="1">
      <c r="A540" s="14"/>
      <c r="B540" s="245"/>
      <c r="C540" s="246"/>
      <c r="D540" s="236" t="s">
        <v>218</v>
      </c>
      <c r="E540" s="247" t="s">
        <v>18</v>
      </c>
      <c r="F540" s="248" t="s">
        <v>794</v>
      </c>
      <c r="G540" s="246"/>
      <c r="H540" s="249">
        <v>5.8799999999999999</v>
      </c>
      <c r="I540" s="250"/>
      <c r="J540" s="246"/>
      <c r="K540" s="246"/>
      <c r="L540" s="251"/>
      <c r="M540" s="252"/>
      <c r="N540" s="253"/>
      <c r="O540" s="253"/>
      <c r="P540" s="253"/>
      <c r="Q540" s="253"/>
      <c r="R540" s="253"/>
      <c r="S540" s="253"/>
      <c r="T540" s="25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5" t="s">
        <v>218</v>
      </c>
      <c r="AU540" s="255" t="s">
        <v>80</v>
      </c>
      <c r="AV540" s="14" t="s">
        <v>80</v>
      </c>
      <c r="AW540" s="14" t="s">
        <v>33</v>
      </c>
      <c r="AX540" s="14" t="s">
        <v>76</v>
      </c>
      <c r="AY540" s="255" t="s">
        <v>207</v>
      </c>
    </row>
    <row r="541" s="2" customFormat="1" ht="16.5" customHeight="1">
      <c r="A541" s="42"/>
      <c r="B541" s="43"/>
      <c r="C541" s="217" t="s">
        <v>795</v>
      </c>
      <c r="D541" s="217" t="s">
        <v>211</v>
      </c>
      <c r="E541" s="218" t="s">
        <v>796</v>
      </c>
      <c r="F541" s="219" t="s">
        <v>797</v>
      </c>
      <c r="G541" s="220" t="s">
        <v>129</v>
      </c>
      <c r="H541" s="221">
        <v>5.8799999999999999</v>
      </c>
      <c r="I541" s="222"/>
      <c r="J541" s="221">
        <f>ROUND(I541*H541,2)</f>
        <v>0</v>
      </c>
      <c r="K541" s="219" t="s">
        <v>214</v>
      </c>
      <c r="L541" s="48"/>
      <c r="M541" s="223" t="s">
        <v>18</v>
      </c>
      <c r="N541" s="224" t="s">
        <v>42</v>
      </c>
      <c r="O541" s="88"/>
      <c r="P541" s="225">
        <f>O541*H541</f>
        <v>0</v>
      </c>
      <c r="Q541" s="225">
        <v>0</v>
      </c>
      <c r="R541" s="225">
        <f>Q541*H541</f>
        <v>0</v>
      </c>
      <c r="S541" s="225">
        <v>0.0080000000000000002</v>
      </c>
      <c r="T541" s="226">
        <f>S541*H541</f>
        <v>0.047039999999999998</v>
      </c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R541" s="227" t="s">
        <v>327</v>
      </c>
      <c r="AT541" s="227" t="s">
        <v>211</v>
      </c>
      <c r="AU541" s="227" t="s">
        <v>80</v>
      </c>
      <c r="AY541" s="21" t="s">
        <v>207</v>
      </c>
      <c r="BE541" s="228">
        <f>IF(N541="základní",J541,0)</f>
        <v>0</v>
      </c>
      <c r="BF541" s="228">
        <f>IF(N541="snížená",J541,0)</f>
        <v>0</v>
      </c>
      <c r="BG541" s="228">
        <f>IF(N541="zákl. přenesená",J541,0)</f>
        <v>0</v>
      </c>
      <c r="BH541" s="228">
        <f>IF(N541="sníž. přenesená",J541,0)</f>
        <v>0</v>
      </c>
      <c r="BI541" s="228">
        <f>IF(N541="nulová",J541,0)</f>
        <v>0</v>
      </c>
      <c r="BJ541" s="21" t="s">
        <v>76</v>
      </c>
      <c r="BK541" s="228">
        <f>ROUND(I541*H541,2)</f>
        <v>0</v>
      </c>
      <c r="BL541" s="21" t="s">
        <v>327</v>
      </c>
      <c r="BM541" s="227" t="s">
        <v>798</v>
      </c>
    </row>
    <row r="542" s="2" customFormat="1">
      <c r="A542" s="42"/>
      <c r="B542" s="43"/>
      <c r="C542" s="44"/>
      <c r="D542" s="229" t="s">
        <v>216</v>
      </c>
      <c r="E542" s="44"/>
      <c r="F542" s="230" t="s">
        <v>799</v>
      </c>
      <c r="G542" s="44"/>
      <c r="H542" s="44"/>
      <c r="I542" s="231"/>
      <c r="J542" s="44"/>
      <c r="K542" s="44"/>
      <c r="L542" s="48"/>
      <c r="M542" s="232"/>
      <c r="N542" s="233"/>
      <c r="O542" s="88"/>
      <c r="P542" s="88"/>
      <c r="Q542" s="88"/>
      <c r="R542" s="88"/>
      <c r="S542" s="88"/>
      <c r="T542" s="89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T542" s="21" t="s">
        <v>216</v>
      </c>
      <c r="AU542" s="21" t="s">
        <v>80</v>
      </c>
    </row>
    <row r="543" s="13" customFormat="1">
      <c r="A543" s="13"/>
      <c r="B543" s="234"/>
      <c r="C543" s="235"/>
      <c r="D543" s="236" t="s">
        <v>218</v>
      </c>
      <c r="E543" s="237" t="s">
        <v>18</v>
      </c>
      <c r="F543" s="238" t="s">
        <v>780</v>
      </c>
      <c r="G543" s="235"/>
      <c r="H543" s="237" t="s">
        <v>18</v>
      </c>
      <c r="I543" s="239"/>
      <c r="J543" s="235"/>
      <c r="K543" s="235"/>
      <c r="L543" s="240"/>
      <c r="M543" s="241"/>
      <c r="N543" s="242"/>
      <c r="O543" s="242"/>
      <c r="P543" s="242"/>
      <c r="Q543" s="242"/>
      <c r="R543" s="242"/>
      <c r="S543" s="242"/>
      <c r="T543" s="24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4" t="s">
        <v>218</v>
      </c>
      <c r="AU543" s="244" t="s">
        <v>80</v>
      </c>
      <c r="AV543" s="13" t="s">
        <v>76</v>
      </c>
      <c r="AW543" s="13" t="s">
        <v>33</v>
      </c>
      <c r="AX543" s="13" t="s">
        <v>71</v>
      </c>
      <c r="AY543" s="244" t="s">
        <v>207</v>
      </c>
    </row>
    <row r="544" s="14" customFormat="1">
      <c r="A544" s="14"/>
      <c r="B544" s="245"/>
      <c r="C544" s="246"/>
      <c r="D544" s="236" t="s">
        <v>218</v>
      </c>
      <c r="E544" s="247" t="s">
        <v>18</v>
      </c>
      <c r="F544" s="248" t="s">
        <v>794</v>
      </c>
      <c r="G544" s="246"/>
      <c r="H544" s="249">
        <v>5.8799999999999999</v>
      </c>
      <c r="I544" s="250"/>
      <c r="J544" s="246"/>
      <c r="K544" s="246"/>
      <c r="L544" s="251"/>
      <c r="M544" s="252"/>
      <c r="N544" s="253"/>
      <c r="O544" s="253"/>
      <c r="P544" s="253"/>
      <c r="Q544" s="253"/>
      <c r="R544" s="253"/>
      <c r="S544" s="253"/>
      <c r="T544" s="25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5" t="s">
        <v>218</v>
      </c>
      <c r="AU544" s="255" t="s">
        <v>80</v>
      </c>
      <c r="AV544" s="14" t="s">
        <v>80</v>
      </c>
      <c r="AW544" s="14" t="s">
        <v>33</v>
      </c>
      <c r="AX544" s="14" t="s">
        <v>76</v>
      </c>
      <c r="AY544" s="255" t="s">
        <v>207</v>
      </c>
    </row>
    <row r="545" s="2" customFormat="1" ht="16.5" customHeight="1">
      <c r="A545" s="42"/>
      <c r="B545" s="43"/>
      <c r="C545" s="217" t="s">
        <v>800</v>
      </c>
      <c r="D545" s="217" t="s">
        <v>211</v>
      </c>
      <c r="E545" s="218" t="s">
        <v>801</v>
      </c>
      <c r="F545" s="219" t="s">
        <v>802</v>
      </c>
      <c r="G545" s="220" t="s">
        <v>317</v>
      </c>
      <c r="H545" s="221">
        <v>0.73999999999999999</v>
      </c>
      <c r="I545" s="222"/>
      <c r="J545" s="221">
        <f>ROUND(I545*H545,2)</f>
        <v>0</v>
      </c>
      <c r="K545" s="219" t="s">
        <v>214</v>
      </c>
      <c r="L545" s="48"/>
      <c r="M545" s="223" t="s">
        <v>18</v>
      </c>
      <c r="N545" s="224" t="s">
        <v>42</v>
      </c>
      <c r="O545" s="88"/>
      <c r="P545" s="225">
        <f>O545*H545</f>
        <v>0</v>
      </c>
      <c r="Q545" s="225">
        <v>0</v>
      </c>
      <c r="R545" s="225">
        <f>Q545*H545</f>
        <v>0</v>
      </c>
      <c r="S545" s="225">
        <v>0.0050000000000000001</v>
      </c>
      <c r="T545" s="226">
        <f>S545*H545</f>
        <v>0.0037000000000000002</v>
      </c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R545" s="227" t="s">
        <v>327</v>
      </c>
      <c r="AT545" s="227" t="s">
        <v>211</v>
      </c>
      <c r="AU545" s="227" t="s">
        <v>80</v>
      </c>
      <c r="AY545" s="21" t="s">
        <v>207</v>
      </c>
      <c r="BE545" s="228">
        <f>IF(N545="základní",J545,0)</f>
        <v>0</v>
      </c>
      <c r="BF545" s="228">
        <f>IF(N545="snížená",J545,0)</f>
        <v>0</v>
      </c>
      <c r="BG545" s="228">
        <f>IF(N545="zákl. přenesená",J545,0)</f>
        <v>0</v>
      </c>
      <c r="BH545" s="228">
        <f>IF(N545="sníž. přenesená",J545,0)</f>
        <v>0</v>
      </c>
      <c r="BI545" s="228">
        <f>IF(N545="nulová",J545,0)</f>
        <v>0</v>
      </c>
      <c r="BJ545" s="21" t="s">
        <v>76</v>
      </c>
      <c r="BK545" s="228">
        <f>ROUND(I545*H545,2)</f>
        <v>0</v>
      </c>
      <c r="BL545" s="21" t="s">
        <v>327</v>
      </c>
      <c r="BM545" s="227" t="s">
        <v>803</v>
      </c>
    </row>
    <row r="546" s="2" customFormat="1">
      <c r="A546" s="42"/>
      <c r="B546" s="43"/>
      <c r="C546" s="44"/>
      <c r="D546" s="229" t="s">
        <v>216</v>
      </c>
      <c r="E546" s="44"/>
      <c r="F546" s="230" t="s">
        <v>804</v>
      </c>
      <c r="G546" s="44"/>
      <c r="H546" s="44"/>
      <c r="I546" s="231"/>
      <c r="J546" s="44"/>
      <c r="K546" s="44"/>
      <c r="L546" s="48"/>
      <c r="M546" s="232"/>
      <c r="N546" s="233"/>
      <c r="O546" s="88"/>
      <c r="P546" s="88"/>
      <c r="Q546" s="88"/>
      <c r="R546" s="88"/>
      <c r="S546" s="88"/>
      <c r="T546" s="89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T546" s="21" t="s">
        <v>216</v>
      </c>
      <c r="AU546" s="21" t="s">
        <v>80</v>
      </c>
    </row>
    <row r="547" s="13" customFormat="1">
      <c r="A547" s="13"/>
      <c r="B547" s="234"/>
      <c r="C547" s="235"/>
      <c r="D547" s="236" t="s">
        <v>218</v>
      </c>
      <c r="E547" s="237" t="s">
        <v>18</v>
      </c>
      <c r="F547" s="238" t="s">
        <v>509</v>
      </c>
      <c r="G547" s="235"/>
      <c r="H547" s="237" t="s">
        <v>18</v>
      </c>
      <c r="I547" s="239"/>
      <c r="J547" s="235"/>
      <c r="K547" s="235"/>
      <c r="L547" s="240"/>
      <c r="M547" s="241"/>
      <c r="N547" s="242"/>
      <c r="O547" s="242"/>
      <c r="P547" s="242"/>
      <c r="Q547" s="242"/>
      <c r="R547" s="242"/>
      <c r="S547" s="242"/>
      <c r="T547" s="24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4" t="s">
        <v>218</v>
      </c>
      <c r="AU547" s="244" t="s">
        <v>80</v>
      </c>
      <c r="AV547" s="13" t="s">
        <v>76</v>
      </c>
      <c r="AW547" s="13" t="s">
        <v>33</v>
      </c>
      <c r="AX547" s="13" t="s">
        <v>71</v>
      </c>
      <c r="AY547" s="244" t="s">
        <v>207</v>
      </c>
    </row>
    <row r="548" s="14" customFormat="1">
      <c r="A548" s="14"/>
      <c r="B548" s="245"/>
      <c r="C548" s="246"/>
      <c r="D548" s="236" t="s">
        <v>218</v>
      </c>
      <c r="E548" s="247" t="s">
        <v>18</v>
      </c>
      <c r="F548" s="248" t="s">
        <v>765</v>
      </c>
      <c r="G548" s="246"/>
      <c r="H548" s="249">
        <v>0.73999999999999999</v>
      </c>
      <c r="I548" s="250"/>
      <c r="J548" s="246"/>
      <c r="K548" s="246"/>
      <c r="L548" s="251"/>
      <c r="M548" s="252"/>
      <c r="N548" s="253"/>
      <c r="O548" s="253"/>
      <c r="P548" s="253"/>
      <c r="Q548" s="253"/>
      <c r="R548" s="253"/>
      <c r="S548" s="253"/>
      <c r="T548" s="25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55" t="s">
        <v>218</v>
      </c>
      <c r="AU548" s="255" t="s">
        <v>80</v>
      </c>
      <c r="AV548" s="14" t="s">
        <v>80</v>
      </c>
      <c r="AW548" s="14" t="s">
        <v>33</v>
      </c>
      <c r="AX548" s="14" t="s">
        <v>76</v>
      </c>
      <c r="AY548" s="255" t="s">
        <v>207</v>
      </c>
    </row>
    <row r="549" s="2" customFormat="1" ht="16.5" customHeight="1">
      <c r="A549" s="42"/>
      <c r="B549" s="43"/>
      <c r="C549" s="217" t="s">
        <v>805</v>
      </c>
      <c r="D549" s="217" t="s">
        <v>211</v>
      </c>
      <c r="E549" s="218" t="s">
        <v>806</v>
      </c>
      <c r="F549" s="219" t="s">
        <v>807</v>
      </c>
      <c r="G549" s="220" t="s">
        <v>381</v>
      </c>
      <c r="H549" s="221">
        <v>27</v>
      </c>
      <c r="I549" s="222"/>
      <c r="J549" s="221">
        <f>ROUND(I549*H549,2)</f>
        <v>0</v>
      </c>
      <c r="K549" s="219" t="s">
        <v>214</v>
      </c>
      <c r="L549" s="48"/>
      <c r="M549" s="223" t="s">
        <v>18</v>
      </c>
      <c r="N549" s="224" t="s">
        <v>42</v>
      </c>
      <c r="O549" s="88"/>
      <c r="P549" s="225">
        <f>O549*H549</f>
        <v>0</v>
      </c>
      <c r="Q549" s="225">
        <v>0</v>
      </c>
      <c r="R549" s="225">
        <f>Q549*H549</f>
        <v>0</v>
      </c>
      <c r="S549" s="225">
        <v>0.024</v>
      </c>
      <c r="T549" s="226">
        <f>S549*H549</f>
        <v>0.64800000000000002</v>
      </c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R549" s="227" t="s">
        <v>327</v>
      </c>
      <c r="AT549" s="227" t="s">
        <v>211</v>
      </c>
      <c r="AU549" s="227" t="s">
        <v>80</v>
      </c>
      <c r="AY549" s="21" t="s">
        <v>207</v>
      </c>
      <c r="BE549" s="228">
        <f>IF(N549="základní",J549,0)</f>
        <v>0</v>
      </c>
      <c r="BF549" s="228">
        <f>IF(N549="snížená",J549,0)</f>
        <v>0</v>
      </c>
      <c r="BG549" s="228">
        <f>IF(N549="zákl. přenesená",J549,0)</f>
        <v>0</v>
      </c>
      <c r="BH549" s="228">
        <f>IF(N549="sníž. přenesená",J549,0)</f>
        <v>0</v>
      </c>
      <c r="BI549" s="228">
        <f>IF(N549="nulová",J549,0)</f>
        <v>0</v>
      </c>
      <c r="BJ549" s="21" t="s">
        <v>76</v>
      </c>
      <c r="BK549" s="228">
        <f>ROUND(I549*H549,2)</f>
        <v>0</v>
      </c>
      <c r="BL549" s="21" t="s">
        <v>327</v>
      </c>
      <c r="BM549" s="227" t="s">
        <v>808</v>
      </c>
    </row>
    <row r="550" s="2" customFormat="1">
      <c r="A550" s="42"/>
      <c r="B550" s="43"/>
      <c r="C550" s="44"/>
      <c r="D550" s="229" t="s">
        <v>216</v>
      </c>
      <c r="E550" s="44"/>
      <c r="F550" s="230" t="s">
        <v>809</v>
      </c>
      <c r="G550" s="44"/>
      <c r="H550" s="44"/>
      <c r="I550" s="231"/>
      <c r="J550" s="44"/>
      <c r="K550" s="44"/>
      <c r="L550" s="48"/>
      <c r="M550" s="232"/>
      <c r="N550" s="233"/>
      <c r="O550" s="88"/>
      <c r="P550" s="88"/>
      <c r="Q550" s="88"/>
      <c r="R550" s="88"/>
      <c r="S550" s="88"/>
      <c r="T550" s="89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T550" s="21" t="s">
        <v>216</v>
      </c>
      <c r="AU550" s="21" t="s">
        <v>80</v>
      </c>
    </row>
    <row r="551" s="13" customFormat="1">
      <c r="A551" s="13"/>
      <c r="B551" s="234"/>
      <c r="C551" s="235"/>
      <c r="D551" s="236" t="s">
        <v>218</v>
      </c>
      <c r="E551" s="237" t="s">
        <v>18</v>
      </c>
      <c r="F551" s="238" t="s">
        <v>352</v>
      </c>
      <c r="G551" s="235"/>
      <c r="H551" s="237" t="s">
        <v>18</v>
      </c>
      <c r="I551" s="239"/>
      <c r="J551" s="235"/>
      <c r="K551" s="235"/>
      <c r="L551" s="240"/>
      <c r="M551" s="241"/>
      <c r="N551" s="242"/>
      <c r="O551" s="242"/>
      <c r="P551" s="242"/>
      <c r="Q551" s="242"/>
      <c r="R551" s="242"/>
      <c r="S551" s="242"/>
      <c r="T551" s="24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44" t="s">
        <v>218</v>
      </c>
      <c r="AU551" s="244" t="s">
        <v>80</v>
      </c>
      <c r="AV551" s="13" t="s">
        <v>76</v>
      </c>
      <c r="AW551" s="13" t="s">
        <v>33</v>
      </c>
      <c r="AX551" s="13" t="s">
        <v>71</v>
      </c>
      <c r="AY551" s="244" t="s">
        <v>207</v>
      </c>
    </row>
    <row r="552" s="14" customFormat="1">
      <c r="A552" s="14"/>
      <c r="B552" s="245"/>
      <c r="C552" s="246"/>
      <c r="D552" s="236" t="s">
        <v>218</v>
      </c>
      <c r="E552" s="247" t="s">
        <v>18</v>
      </c>
      <c r="F552" s="248" t="s">
        <v>245</v>
      </c>
      <c r="G552" s="246"/>
      <c r="H552" s="249">
        <v>9</v>
      </c>
      <c r="I552" s="250"/>
      <c r="J552" s="246"/>
      <c r="K552" s="246"/>
      <c r="L552" s="251"/>
      <c r="M552" s="252"/>
      <c r="N552" s="253"/>
      <c r="O552" s="253"/>
      <c r="P552" s="253"/>
      <c r="Q552" s="253"/>
      <c r="R552" s="253"/>
      <c r="S552" s="253"/>
      <c r="T552" s="25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55" t="s">
        <v>218</v>
      </c>
      <c r="AU552" s="255" t="s">
        <v>80</v>
      </c>
      <c r="AV552" s="14" t="s">
        <v>80</v>
      </c>
      <c r="AW552" s="14" t="s">
        <v>33</v>
      </c>
      <c r="AX552" s="14" t="s">
        <v>71</v>
      </c>
      <c r="AY552" s="255" t="s">
        <v>207</v>
      </c>
    </row>
    <row r="553" s="13" customFormat="1">
      <c r="A553" s="13"/>
      <c r="B553" s="234"/>
      <c r="C553" s="235"/>
      <c r="D553" s="236" t="s">
        <v>218</v>
      </c>
      <c r="E553" s="237" t="s">
        <v>18</v>
      </c>
      <c r="F553" s="238" t="s">
        <v>354</v>
      </c>
      <c r="G553" s="235"/>
      <c r="H553" s="237" t="s">
        <v>18</v>
      </c>
      <c r="I553" s="239"/>
      <c r="J553" s="235"/>
      <c r="K553" s="235"/>
      <c r="L553" s="240"/>
      <c r="M553" s="241"/>
      <c r="N553" s="242"/>
      <c r="O553" s="242"/>
      <c r="P553" s="242"/>
      <c r="Q553" s="242"/>
      <c r="R553" s="242"/>
      <c r="S553" s="242"/>
      <c r="T553" s="24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4" t="s">
        <v>218</v>
      </c>
      <c r="AU553" s="244" t="s">
        <v>80</v>
      </c>
      <c r="AV553" s="13" t="s">
        <v>76</v>
      </c>
      <c r="AW553" s="13" t="s">
        <v>33</v>
      </c>
      <c r="AX553" s="13" t="s">
        <v>71</v>
      </c>
      <c r="AY553" s="244" t="s">
        <v>207</v>
      </c>
    </row>
    <row r="554" s="14" customFormat="1">
      <c r="A554" s="14"/>
      <c r="B554" s="245"/>
      <c r="C554" s="246"/>
      <c r="D554" s="236" t="s">
        <v>218</v>
      </c>
      <c r="E554" s="247" t="s">
        <v>18</v>
      </c>
      <c r="F554" s="248" t="s">
        <v>80</v>
      </c>
      <c r="G554" s="246"/>
      <c r="H554" s="249">
        <v>2</v>
      </c>
      <c r="I554" s="250"/>
      <c r="J554" s="246"/>
      <c r="K554" s="246"/>
      <c r="L554" s="251"/>
      <c r="M554" s="252"/>
      <c r="N554" s="253"/>
      <c r="O554" s="253"/>
      <c r="P554" s="253"/>
      <c r="Q554" s="253"/>
      <c r="R554" s="253"/>
      <c r="S554" s="253"/>
      <c r="T554" s="25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5" t="s">
        <v>218</v>
      </c>
      <c r="AU554" s="255" t="s">
        <v>80</v>
      </c>
      <c r="AV554" s="14" t="s">
        <v>80</v>
      </c>
      <c r="AW554" s="14" t="s">
        <v>33</v>
      </c>
      <c r="AX554" s="14" t="s">
        <v>71</v>
      </c>
      <c r="AY554" s="255" t="s">
        <v>207</v>
      </c>
    </row>
    <row r="555" s="13" customFormat="1">
      <c r="A555" s="13"/>
      <c r="B555" s="234"/>
      <c r="C555" s="235"/>
      <c r="D555" s="236" t="s">
        <v>218</v>
      </c>
      <c r="E555" s="237" t="s">
        <v>18</v>
      </c>
      <c r="F555" s="238" t="s">
        <v>356</v>
      </c>
      <c r="G555" s="235"/>
      <c r="H555" s="237" t="s">
        <v>18</v>
      </c>
      <c r="I555" s="239"/>
      <c r="J555" s="235"/>
      <c r="K555" s="235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218</v>
      </c>
      <c r="AU555" s="244" t="s">
        <v>80</v>
      </c>
      <c r="AV555" s="13" t="s">
        <v>76</v>
      </c>
      <c r="AW555" s="13" t="s">
        <v>33</v>
      </c>
      <c r="AX555" s="13" t="s">
        <v>71</v>
      </c>
      <c r="AY555" s="244" t="s">
        <v>207</v>
      </c>
    </row>
    <row r="556" s="14" customFormat="1">
      <c r="A556" s="14"/>
      <c r="B556" s="245"/>
      <c r="C556" s="246"/>
      <c r="D556" s="236" t="s">
        <v>218</v>
      </c>
      <c r="E556" s="247" t="s">
        <v>18</v>
      </c>
      <c r="F556" s="248" t="s">
        <v>245</v>
      </c>
      <c r="G556" s="246"/>
      <c r="H556" s="249">
        <v>9</v>
      </c>
      <c r="I556" s="250"/>
      <c r="J556" s="246"/>
      <c r="K556" s="246"/>
      <c r="L556" s="251"/>
      <c r="M556" s="252"/>
      <c r="N556" s="253"/>
      <c r="O556" s="253"/>
      <c r="P556" s="253"/>
      <c r="Q556" s="253"/>
      <c r="R556" s="253"/>
      <c r="S556" s="253"/>
      <c r="T556" s="25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5" t="s">
        <v>218</v>
      </c>
      <c r="AU556" s="255" t="s">
        <v>80</v>
      </c>
      <c r="AV556" s="14" t="s">
        <v>80</v>
      </c>
      <c r="AW556" s="14" t="s">
        <v>33</v>
      </c>
      <c r="AX556" s="14" t="s">
        <v>71</v>
      </c>
      <c r="AY556" s="255" t="s">
        <v>207</v>
      </c>
    </row>
    <row r="557" s="13" customFormat="1">
      <c r="A557" s="13"/>
      <c r="B557" s="234"/>
      <c r="C557" s="235"/>
      <c r="D557" s="236" t="s">
        <v>218</v>
      </c>
      <c r="E557" s="237" t="s">
        <v>18</v>
      </c>
      <c r="F557" s="238" t="s">
        <v>358</v>
      </c>
      <c r="G557" s="235"/>
      <c r="H557" s="237" t="s">
        <v>18</v>
      </c>
      <c r="I557" s="239"/>
      <c r="J557" s="235"/>
      <c r="K557" s="235"/>
      <c r="L557" s="240"/>
      <c r="M557" s="241"/>
      <c r="N557" s="242"/>
      <c r="O557" s="242"/>
      <c r="P557" s="242"/>
      <c r="Q557" s="242"/>
      <c r="R557" s="242"/>
      <c r="S557" s="242"/>
      <c r="T557" s="24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4" t="s">
        <v>218</v>
      </c>
      <c r="AU557" s="244" t="s">
        <v>80</v>
      </c>
      <c r="AV557" s="13" t="s">
        <v>76</v>
      </c>
      <c r="AW557" s="13" t="s">
        <v>33</v>
      </c>
      <c r="AX557" s="13" t="s">
        <v>71</v>
      </c>
      <c r="AY557" s="244" t="s">
        <v>207</v>
      </c>
    </row>
    <row r="558" s="14" customFormat="1">
      <c r="A558" s="14"/>
      <c r="B558" s="245"/>
      <c r="C558" s="246"/>
      <c r="D558" s="236" t="s">
        <v>218</v>
      </c>
      <c r="E558" s="247" t="s">
        <v>18</v>
      </c>
      <c r="F558" s="248" t="s">
        <v>121</v>
      </c>
      <c r="G558" s="246"/>
      <c r="H558" s="249">
        <v>7</v>
      </c>
      <c r="I558" s="250"/>
      <c r="J558" s="246"/>
      <c r="K558" s="246"/>
      <c r="L558" s="251"/>
      <c r="M558" s="252"/>
      <c r="N558" s="253"/>
      <c r="O558" s="253"/>
      <c r="P558" s="253"/>
      <c r="Q558" s="253"/>
      <c r="R558" s="253"/>
      <c r="S558" s="253"/>
      <c r="T558" s="25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5" t="s">
        <v>218</v>
      </c>
      <c r="AU558" s="255" t="s">
        <v>80</v>
      </c>
      <c r="AV558" s="14" t="s">
        <v>80</v>
      </c>
      <c r="AW558" s="14" t="s">
        <v>33</v>
      </c>
      <c r="AX558" s="14" t="s">
        <v>71</v>
      </c>
      <c r="AY558" s="255" t="s">
        <v>207</v>
      </c>
    </row>
    <row r="559" s="16" customFormat="1">
      <c r="A559" s="16"/>
      <c r="B559" s="267"/>
      <c r="C559" s="268"/>
      <c r="D559" s="236" t="s">
        <v>218</v>
      </c>
      <c r="E559" s="269" t="s">
        <v>18</v>
      </c>
      <c r="F559" s="270" t="s">
        <v>244</v>
      </c>
      <c r="G559" s="268"/>
      <c r="H559" s="271">
        <v>27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T559" s="277" t="s">
        <v>218</v>
      </c>
      <c r="AU559" s="277" t="s">
        <v>80</v>
      </c>
      <c r="AV559" s="16" t="s">
        <v>89</v>
      </c>
      <c r="AW559" s="16" t="s">
        <v>33</v>
      </c>
      <c r="AX559" s="16" t="s">
        <v>76</v>
      </c>
      <c r="AY559" s="277" t="s">
        <v>207</v>
      </c>
    </row>
    <row r="560" s="2" customFormat="1" ht="16.5" customHeight="1">
      <c r="A560" s="42"/>
      <c r="B560" s="43"/>
      <c r="C560" s="217" t="s">
        <v>810</v>
      </c>
      <c r="D560" s="217" t="s">
        <v>211</v>
      </c>
      <c r="E560" s="218" t="s">
        <v>811</v>
      </c>
      <c r="F560" s="219" t="s">
        <v>812</v>
      </c>
      <c r="G560" s="220" t="s">
        <v>381</v>
      </c>
      <c r="H560" s="221">
        <v>4</v>
      </c>
      <c r="I560" s="222"/>
      <c r="J560" s="221">
        <f>ROUND(I560*H560,2)</f>
        <v>0</v>
      </c>
      <c r="K560" s="219" t="s">
        <v>214</v>
      </c>
      <c r="L560" s="48"/>
      <c r="M560" s="223" t="s">
        <v>18</v>
      </c>
      <c r="N560" s="224" t="s">
        <v>42</v>
      </c>
      <c r="O560" s="88"/>
      <c r="P560" s="225">
        <f>O560*H560</f>
        <v>0</v>
      </c>
      <c r="Q560" s="225">
        <v>0</v>
      </c>
      <c r="R560" s="225">
        <f>Q560*H560</f>
        <v>0</v>
      </c>
      <c r="S560" s="225">
        <v>0.028000000000000001</v>
      </c>
      <c r="T560" s="226">
        <f>S560*H560</f>
        <v>0.112</v>
      </c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R560" s="227" t="s">
        <v>327</v>
      </c>
      <c r="AT560" s="227" t="s">
        <v>211</v>
      </c>
      <c r="AU560" s="227" t="s">
        <v>80</v>
      </c>
      <c r="AY560" s="21" t="s">
        <v>207</v>
      </c>
      <c r="BE560" s="228">
        <f>IF(N560="základní",J560,0)</f>
        <v>0</v>
      </c>
      <c r="BF560" s="228">
        <f>IF(N560="snížená",J560,0)</f>
        <v>0</v>
      </c>
      <c r="BG560" s="228">
        <f>IF(N560="zákl. přenesená",J560,0)</f>
        <v>0</v>
      </c>
      <c r="BH560" s="228">
        <f>IF(N560="sníž. přenesená",J560,0)</f>
        <v>0</v>
      </c>
      <c r="BI560" s="228">
        <f>IF(N560="nulová",J560,0)</f>
        <v>0</v>
      </c>
      <c r="BJ560" s="21" t="s">
        <v>76</v>
      </c>
      <c r="BK560" s="228">
        <f>ROUND(I560*H560,2)</f>
        <v>0</v>
      </c>
      <c r="BL560" s="21" t="s">
        <v>327</v>
      </c>
      <c r="BM560" s="227" t="s">
        <v>813</v>
      </c>
    </row>
    <row r="561" s="2" customFormat="1">
      <c r="A561" s="42"/>
      <c r="B561" s="43"/>
      <c r="C561" s="44"/>
      <c r="D561" s="229" t="s">
        <v>216</v>
      </c>
      <c r="E561" s="44"/>
      <c r="F561" s="230" t="s">
        <v>814</v>
      </c>
      <c r="G561" s="44"/>
      <c r="H561" s="44"/>
      <c r="I561" s="231"/>
      <c r="J561" s="44"/>
      <c r="K561" s="44"/>
      <c r="L561" s="48"/>
      <c r="M561" s="232"/>
      <c r="N561" s="233"/>
      <c r="O561" s="88"/>
      <c r="P561" s="88"/>
      <c r="Q561" s="88"/>
      <c r="R561" s="88"/>
      <c r="S561" s="88"/>
      <c r="T561" s="89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T561" s="21" t="s">
        <v>216</v>
      </c>
      <c r="AU561" s="21" t="s">
        <v>80</v>
      </c>
    </row>
    <row r="562" s="13" customFormat="1">
      <c r="A562" s="13"/>
      <c r="B562" s="234"/>
      <c r="C562" s="235"/>
      <c r="D562" s="236" t="s">
        <v>218</v>
      </c>
      <c r="E562" s="237" t="s">
        <v>18</v>
      </c>
      <c r="F562" s="238" t="s">
        <v>365</v>
      </c>
      <c r="G562" s="235"/>
      <c r="H562" s="237" t="s">
        <v>18</v>
      </c>
      <c r="I562" s="239"/>
      <c r="J562" s="235"/>
      <c r="K562" s="235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218</v>
      </c>
      <c r="AU562" s="244" t="s">
        <v>80</v>
      </c>
      <c r="AV562" s="13" t="s">
        <v>76</v>
      </c>
      <c r="AW562" s="13" t="s">
        <v>33</v>
      </c>
      <c r="AX562" s="13" t="s">
        <v>71</v>
      </c>
      <c r="AY562" s="244" t="s">
        <v>207</v>
      </c>
    </row>
    <row r="563" s="14" customFormat="1">
      <c r="A563" s="14"/>
      <c r="B563" s="245"/>
      <c r="C563" s="246"/>
      <c r="D563" s="236" t="s">
        <v>218</v>
      </c>
      <c r="E563" s="247" t="s">
        <v>18</v>
      </c>
      <c r="F563" s="248" t="s">
        <v>76</v>
      </c>
      <c r="G563" s="246"/>
      <c r="H563" s="249">
        <v>1</v>
      </c>
      <c r="I563" s="250"/>
      <c r="J563" s="246"/>
      <c r="K563" s="246"/>
      <c r="L563" s="251"/>
      <c r="M563" s="252"/>
      <c r="N563" s="253"/>
      <c r="O563" s="253"/>
      <c r="P563" s="253"/>
      <c r="Q563" s="253"/>
      <c r="R563" s="253"/>
      <c r="S563" s="253"/>
      <c r="T563" s="25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55" t="s">
        <v>218</v>
      </c>
      <c r="AU563" s="255" t="s">
        <v>80</v>
      </c>
      <c r="AV563" s="14" t="s">
        <v>80</v>
      </c>
      <c r="AW563" s="14" t="s">
        <v>33</v>
      </c>
      <c r="AX563" s="14" t="s">
        <v>71</v>
      </c>
      <c r="AY563" s="255" t="s">
        <v>207</v>
      </c>
    </row>
    <row r="564" s="13" customFormat="1">
      <c r="A564" s="13"/>
      <c r="B564" s="234"/>
      <c r="C564" s="235"/>
      <c r="D564" s="236" t="s">
        <v>218</v>
      </c>
      <c r="E564" s="237" t="s">
        <v>18</v>
      </c>
      <c r="F564" s="238" t="s">
        <v>367</v>
      </c>
      <c r="G564" s="235"/>
      <c r="H564" s="237" t="s">
        <v>18</v>
      </c>
      <c r="I564" s="239"/>
      <c r="J564" s="235"/>
      <c r="K564" s="235"/>
      <c r="L564" s="240"/>
      <c r="M564" s="241"/>
      <c r="N564" s="242"/>
      <c r="O564" s="242"/>
      <c r="P564" s="242"/>
      <c r="Q564" s="242"/>
      <c r="R564" s="242"/>
      <c r="S564" s="242"/>
      <c r="T564" s="24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44" t="s">
        <v>218</v>
      </c>
      <c r="AU564" s="244" t="s">
        <v>80</v>
      </c>
      <c r="AV564" s="13" t="s">
        <v>76</v>
      </c>
      <c r="AW564" s="13" t="s">
        <v>33</v>
      </c>
      <c r="AX564" s="13" t="s">
        <v>71</v>
      </c>
      <c r="AY564" s="244" t="s">
        <v>207</v>
      </c>
    </row>
    <row r="565" s="14" customFormat="1">
      <c r="A565" s="14"/>
      <c r="B565" s="245"/>
      <c r="C565" s="246"/>
      <c r="D565" s="236" t="s">
        <v>218</v>
      </c>
      <c r="E565" s="247" t="s">
        <v>18</v>
      </c>
      <c r="F565" s="248" t="s">
        <v>83</v>
      </c>
      <c r="G565" s="246"/>
      <c r="H565" s="249">
        <v>3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218</v>
      </c>
      <c r="AU565" s="255" t="s">
        <v>80</v>
      </c>
      <c r="AV565" s="14" t="s">
        <v>80</v>
      </c>
      <c r="AW565" s="14" t="s">
        <v>33</v>
      </c>
      <c r="AX565" s="14" t="s">
        <v>71</v>
      </c>
      <c r="AY565" s="255" t="s">
        <v>207</v>
      </c>
    </row>
    <row r="566" s="16" customFormat="1">
      <c r="A566" s="16"/>
      <c r="B566" s="267"/>
      <c r="C566" s="268"/>
      <c r="D566" s="236" t="s">
        <v>218</v>
      </c>
      <c r="E566" s="269" t="s">
        <v>18</v>
      </c>
      <c r="F566" s="270" t="s">
        <v>244</v>
      </c>
      <c r="G566" s="268"/>
      <c r="H566" s="271">
        <v>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T566" s="277" t="s">
        <v>218</v>
      </c>
      <c r="AU566" s="277" t="s">
        <v>80</v>
      </c>
      <c r="AV566" s="16" t="s">
        <v>89</v>
      </c>
      <c r="AW566" s="16" t="s">
        <v>33</v>
      </c>
      <c r="AX566" s="16" t="s">
        <v>76</v>
      </c>
      <c r="AY566" s="277" t="s">
        <v>207</v>
      </c>
    </row>
    <row r="567" s="2" customFormat="1" ht="16.5" customHeight="1">
      <c r="A567" s="42"/>
      <c r="B567" s="43"/>
      <c r="C567" s="217" t="s">
        <v>815</v>
      </c>
      <c r="D567" s="217" t="s">
        <v>211</v>
      </c>
      <c r="E567" s="218" t="s">
        <v>816</v>
      </c>
      <c r="F567" s="219" t="s">
        <v>817</v>
      </c>
      <c r="G567" s="220" t="s">
        <v>381</v>
      </c>
      <c r="H567" s="221">
        <v>3</v>
      </c>
      <c r="I567" s="222"/>
      <c r="J567" s="221">
        <f>ROUND(I567*H567,2)</f>
        <v>0</v>
      </c>
      <c r="K567" s="219" t="s">
        <v>214</v>
      </c>
      <c r="L567" s="48"/>
      <c r="M567" s="223" t="s">
        <v>18</v>
      </c>
      <c r="N567" s="224" t="s">
        <v>42</v>
      </c>
      <c r="O567" s="88"/>
      <c r="P567" s="225">
        <f>O567*H567</f>
        <v>0</v>
      </c>
      <c r="Q567" s="225">
        <v>0</v>
      </c>
      <c r="R567" s="225">
        <f>Q567*H567</f>
        <v>0</v>
      </c>
      <c r="S567" s="225">
        <v>0.1104</v>
      </c>
      <c r="T567" s="226">
        <f>S567*H567</f>
        <v>0.33119999999999999</v>
      </c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R567" s="227" t="s">
        <v>327</v>
      </c>
      <c r="AT567" s="227" t="s">
        <v>211</v>
      </c>
      <c r="AU567" s="227" t="s">
        <v>80</v>
      </c>
      <c r="AY567" s="21" t="s">
        <v>207</v>
      </c>
      <c r="BE567" s="228">
        <f>IF(N567="základní",J567,0)</f>
        <v>0</v>
      </c>
      <c r="BF567" s="228">
        <f>IF(N567="snížená",J567,0)</f>
        <v>0</v>
      </c>
      <c r="BG567" s="228">
        <f>IF(N567="zákl. přenesená",J567,0)</f>
        <v>0</v>
      </c>
      <c r="BH567" s="228">
        <f>IF(N567="sníž. přenesená",J567,0)</f>
        <v>0</v>
      </c>
      <c r="BI567" s="228">
        <f>IF(N567="nulová",J567,0)</f>
        <v>0</v>
      </c>
      <c r="BJ567" s="21" t="s">
        <v>76</v>
      </c>
      <c r="BK567" s="228">
        <f>ROUND(I567*H567,2)</f>
        <v>0</v>
      </c>
      <c r="BL567" s="21" t="s">
        <v>327</v>
      </c>
      <c r="BM567" s="227" t="s">
        <v>818</v>
      </c>
    </row>
    <row r="568" s="2" customFormat="1">
      <c r="A568" s="42"/>
      <c r="B568" s="43"/>
      <c r="C568" s="44"/>
      <c r="D568" s="229" t="s">
        <v>216</v>
      </c>
      <c r="E568" s="44"/>
      <c r="F568" s="230" t="s">
        <v>819</v>
      </c>
      <c r="G568" s="44"/>
      <c r="H568" s="44"/>
      <c r="I568" s="231"/>
      <c r="J568" s="44"/>
      <c r="K568" s="44"/>
      <c r="L568" s="48"/>
      <c r="M568" s="232"/>
      <c r="N568" s="233"/>
      <c r="O568" s="88"/>
      <c r="P568" s="88"/>
      <c r="Q568" s="88"/>
      <c r="R568" s="88"/>
      <c r="S568" s="88"/>
      <c r="T568" s="89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T568" s="21" t="s">
        <v>216</v>
      </c>
      <c r="AU568" s="21" t="s">
        <v>80</v>
      </c>
    </row>
    <row r="569" s="14" customFormat="1">
      <c r="A569" s="14"/>
      <c r="B569" s="245"/>
      <c r="C569" s="246"/>
      <c r="D569" s="236" t="s">
        <v>218</v>
      </c>
      <c r="E569" s="247" t="s">
        <v>18</v>
      </c>
      <c r="F569" s="248" t="s">
        <v>83</v>
      </c>
      <c r="G569" s="246"/>
      <c r="H569" s="249">
        <v>3</v>
      </c>
      <c r="I569" s="250"/>
      <c r="J569" s="246"/>
      <c r="K569" s="246"/>
      <c r="L569" s="251"/>
      <c r="M569" s="252"/>
      <c r="N569" s="253"/>
      <c r="O569" s="253"/>
      <c r="P569" s="253"/>
      <c r="Q569" s="253"/>
      <c r="R569" s="253"/>
      <c r="S569" s="253"/>
      <c r="T569" s="25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5" t="s">
        <v>218</v>
      </c>
      <c r="AU569" s="255" t="s">
        <v>80</v>
      </c>
      <c r="AV569" s="14" t="s">
        <v>80</v>
      </c>
      <c r="AW569" s="14" t="s">
        <v>33</v>
      </c>
      <c r="AX569" s="14" t="s">
        <v>76</v>
      </c>
      <c r="AY569" s="255" t="s">
        <v>207</v>
      </c>
    </row>
    <row r="570" s="12" customFormat="1" ht="22.8" customHeight="1">
      <c r="A570" s="12"/>
      <c r="B570" s="201"/>
      <c r="C570" s="202"/>
      <c r="D570" s="203" t="s">
        <v>70</v>
      </c>
      <c r="E570" s="215" t="s">
        <v>820</v>
      </c>
      <c r="F570" s="215" t="s">
        <v>821</v>
      </c>
      <c r="G570" s="202"/>
      <c r="H570" s="202"/>
      <c r="I570" s="205"/>
      <c r="J570" s="216">
        <f>BK570</f>
        <v>0</v>
      </c>
      <c r="K570" s="202"/>
      <c r="L570" s="207"/>
      <c r="M570" s="208"/>
      <c r="N570" s="209"/>
      <c r="O570" s="209"/>
      <c r="P570" s="210">
        <f>SUM(P571:P574)</f>
        <v>0</v>
      </c>
      <c r="Q570" s="209"/>
      <c r="R570" s="210">
        <f>SUM(R571:R574)</f>
        <v>0</v>
      </c>
      <c r="S570" s="209"/>
      <c r="T570" s="211">
        <f>SUM(T571:T574)</f>
        <v>0.042000000000000003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12" t="s">
        <v>80</v>
      </c>
      <c r="AT570" s="213" t="s">
        <v>70</v>
      </c>
      <c r="AU570" s="213" t="s">
        <v>76</v>
      </c>
      <c r="AY570" s="212" t="s">
        <v>207</v>
      </c>
      <c r="BK570" s="214">
        <f>SUM(BK571:BK574)</f>
        <v>0</v>
      </c>
    </row>
    <row r="571" s="2" customFormat="1" ht="16.5" customHeight="1">
      <c r="A571" s="42"/>
      <c r="B571" s="43"/>
      <c r="C571" s="217" t="s">
        <v>822</v>
      </c>
      <c r="D571" s="217" t="s">
        <v>211</v>
      </c>
      <c r="E571" s="218" t="s">
        <v>823</v>
      </c>
      <c r="F571" s="219" t="s">
        <v>824</v>
      </c>
      <c r="G571" s="220" t="s">
        <v>129</v>
      </c>
      <c r="H571" s="221">
        <v>2.1000000000000001</v>
      </c>
      <c r="I571" s="222"/>
      <c r="J571" s="221">
        <f>ROUND(I571*H571,2)</f>
        <v>0</v>
      </c>
      <c r="K571" s="219" t="s">
        <v>214</v>
      </c>
      <c r="L571" s="48"/>
      <c r="M571" s="223" t="s">
        <v>18</v>
      </c>
      <c r="N571" s="224" t="s">
        <v>42</v>
      </c>
      <c r="O571" s="88"/>
      <c r="P571" s="225">
        <f>O571*H571</f>
        <v>0</v>
      </c>
      <c r="Q571" s="225">
        <v>0</v>
      </c>
      <c r="R571" s="225">
        <f>Q571*H571</f>
        <v>0</v>
      </c>
      <c r="S571" s="225">
        <v>0.02</v>
      </c>
      <c r="T571" s="226">
        <f>S571*H571</f>
        <v>0.042000000000000003</v>
      </c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R571" s="227" t="s">
        <v>327</v>
      </c>
      <c r="AT571" s="227" t="s">
        <v>211</v>
      </c>
      <c r="AU571" s="227" t="s">
        <v>80</v>
      </c>
      <c r="AY571" s="21" t="s">
        <v>207</v>
      </c>
      <c r="BE571" s="228">
        <f>IF(N571="základní",J571,0)</f>
        <v>0</v>
      </c>
      <c r="BF571" s="228">
        <f>IF(N571="snížená",J571,0)</f>
        <v>0</v>
      </c>
      <c r="BG571" s="228">
        <f>IF(N571="zákl. přenesená",J571,0)</f>
        <v>0</v>
      </c>
      <c r="BH571" s="228">
        <f>IF(N571="sníž. přenesená",J571,0)</f>
        <v>0</v>
      </c>
      <c r="BI571" s="228">
        <f>IF(N571="nulová",J571,0)</f>
        <v>0</v>
      </c>
      <c r="BJ571" s="21" t="s">
        <v>76</v>
      </c>
      <c r="BK571" s="228">
        <f>ROUND(I571*H571,2)</f>
        <v>0</v>
      </c>
      <c r="BL571" s="21" t="s">
        <v>327</v>
      </c>
      <c r="BM571" s="227" t="s">
        <v>825</v>
      </c>
    </row>
    <row r="572" s="2" customFormat="1">
      <c r="A572" s="42"/>
      <c r="B572" s="43"/>
      <c r="C572" s="44"/>
      <c r="D572" s="229" t="s">
        <v>216</v>
      </c>
      <c r="E572" s="44"/>
      <c r="F572" s="230" t="s">
        <v>826</v>
      </c>
      <c r="G572" s="44"/>
      <c r="H572" s="44"/>
      <c r="I572" s="231"/>
      <c r="J572" s="44"/>
      <c r="K572" s="44"/>
      <c r="L572" s="48"/>
      <c r="M572" s="232"/>
      <c r="N572" s="233"/>
      <c r="O572" s="88"/>
      <c r="P572" s="88"/>
      <c r="Q572" s="88"/>
      <c r="R572" s="88"/>
      <c r="S572" s="88"/>
      <c r="T572" s="89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T572" s="21" t="s">
        <v>216</v>
      </c>
      <c r="AU572" s="21" t="s">
        <v>80</v>
      </c>
    </row>
    <row r="573" s="13" customFormat="1">
      <c r="A573" s="13"/>
      <c r="B573" s="234"/>
      <c r="C573" s="235"/>
      <c r="D573" s="236" t="s">
        <v>218</v>
      </c>
      <c r="E573" s="237" t="s">
        <v>18</v>
      </c>
      <c r="F573" s="238" t="s">
        <v>384</v>
      </c>
      <c r="G573" s="235"/>
      <c r="H573" s="237" t="s">
        <v>18</v>
      </c>
      <c r="I573" s="239"/>
      <c r="J573" s="235"/>
      <c r="K573" s="235"/>
      <c r="L573" s="240"/>
      <c r="M573" s="241"/>
      <c r="N573" s="242"/>
      <c r="O573" s="242"/>
      <c r="P573" s="242"/>
      <c r="Q573" s="242"/>
      <c r="R573" s="242"/>
      <c r="S573" s="242"/>
      <c r="T573" s="24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4" t="s">
        <v>218</v>
      </c>
      <c r="AU573" s="244" t="s">
        <v>80</v>
      </c>
      <c r="AV573" s="13" t="s">
        <v>76</v>
      </c>
      <c r="AW573" s="13" t="s">
        <v>33</v>
      </c>
      <c r="AX573" s="13" t="s">
        <v>71</v>
      </c>
      <c r="AY573" s="244" t="s">
        <v>207</v>
      </c>
    </row>
    <row r="574" s="14" customFormat="1">
      <c r="A574" s="14"/>
      <c r="B574" s="245"/>
      <c r="C574" s="246"/>
      <c r="D574" s="236" t="s">
        <v>218</v>
      </c>
      <c r="E574" s="247" t="s">
        <v>18</v>
      </c>
      <c r="F574" s="248" t="s">
        <v>827</v>
      </c>
      <c r="G574" s="246"/>
      <c r="H574" s="249">
        <v>2.1000000000000001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218</v>
      </c>
      <c r="AU574" s="255" t="s">
        <v>80</v>
      </c>
      <c r="AV574" s="14" t="s">
        <v>80</v>
      </c>
      <c r="AW574" s="14" t="s">
        <v>33</v>
      </c>
      <c r="AX574" s="14" t="s">
        <v>76</v>
      </c>
      <c r="AY574" s="255" t="s">
        <v>207</v>
      </c>
    </row>
    <row r="575" s="12" customFormat="1" ht="22.8" customHeight="1">
      <c r="A575" s="12"/>
      <c r="B575" s="201"/>
      <c r="C575" s="202"/>
      <c r="D575" s="203" t="s">
        <v>70</v>
      </c>
      <c r="E575" s="215" t="s">
        <v>828</v>
      </c>
      <c r="F575" s="215" t="s">
        <v>829</v>
      </c>
      <c r="G575" s="202"/>
      <c r="H575" s="202"/>
      <c r="I575" s="205"/>
      <c r="J575" s="216">
        <f>BK575</f>
        <v>0</v>
      </c>
      <c r="K575" s="202"/>
      <c r="L575" s="207"/>
      <c r="M575" s="208"/>
      <c r="N575" s="209"/>
      <c r="O575" s="209"/>
      <c r="P575" s="210">
        <f>SUM(P576:P581)</f>
        <v>0</v>
      </c>
      <c r="Q575" s="209"/>
      <c r="R575" s="210">
        <f>SUM(R576:R581)</f>
        <v>0</v>
      </c>
      <c r="S575" s="209"/>
      <c r="T575" s="211">
        <f>SUM(T576:T581)</f>
        <v>0.70955400000000002</v>
      </c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R575" s="212" t="s">
        <v>80</v>
      </c>
      <c r="AT575" s="213" t="s">
        <v>70</v>
      </c>
      <c r="AU575" s="213" t="s">
        <v>76</v>
      </c>
      <c r="AY575" s="212" t="s">
        <v>207</v>
      </c>
      <c r="BK575" s="214">
        <f>SUM(BK576:BK581)</f>
        <v>0</v>
      </c>
    </row>
    <row r="576" s="2" customFormat="1" ht="16.5" customHeight="1">
      <c r="A576" s="42"/>
      <c r="B576" s="43"/>
      <c r="C576" s="217" t="s">
        <v>830</v>
      </c>
      <c r="D576" s="217" t="s">
        <v>211</v>
      </c>
      <c r="E576" s="218" t="s">
        <v>831</v>
      </c>
      <c r="F576" s="219" t="s">
        <v>832</v>
      </c>
      <c r="G576" s="220" t="s">
        <v>129</v>
      </c>
      <c r="H576" s="221">
        <v>214.97</v>
      </c>
      <c r="I576" s="222"/>
      <c r="J576" s="221">
        <f>ROUND(I576*H576,2)</f>
        <v>0</v>
      </c>
      <c r="K576" s="219" t="s">
        <v>214</v>
      </c>
      <c r="L576" s="48"/>
      <c r="M576" s="223" t="s">
        <v>18</v>
      </c>
      <c r="N576" s="224" t="s">
        <v>42</v>
      </c>
      <c r="O576" s="88"/>
      <c r="P576" s="225">
        <f>O576*H576</f>
        <v>0</v>
      </c>
      <c r="Q576" s="225">
        <v>0</v>
      </c>
      <c r="R576" s="225">
        <f>Q576*H576</f>
        <v>0</v>
      </c>
      <c r="S576" s="225">
        <v>0.0030000000000000001</v>
      </c>
      <c r="T576" s="226">
        <f>S576*H576</f>
        <v>0.64490999999999998</v>
      </c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R576" s="227" t="s">
        <v>327</v>
      </c>
      <c r="AT576" s="227" t="s">
        <v>211</v>
      </c>
      <c r="AU576" s="227" t="s">
        <v>80</v>
      </c>
      <c r="AY576" s="21" t="s">
        <v>207</v>
      </c>
      <c r="BE576" s="228">
        <f>IF(N576="základní",J576,0)</f>
        <v>0</v>
      </c>
      <c r="BF576" s="228">
        <f>IF(N576="snížená",J576,0)</f>
        <v>0</v>
      </c>
      <c r="BG576" s="228">
        <f>IF(N576="zákl. přenesená",J576,0)</f>
        <v>0</v>
      </c>
      <c r="BH576" s="228">
        <f>IF(N576="sníž. přenesená",J576,0)</f>
        <v>0</v>
      </c>
      <c r="BI576" s="228">
        <f>IF(N576="nulová",J576,0)</f>
        <v>0</v>
      </c>
      <c r="BJ576" s="21" t="s">
        <v>76</v>
      </c>
      <c r="BK576" s="228">
        <f>ROUND(I576*H576,2)</f>
        <v>0</v>
      </c>
      <c r="BL576" s="21" t="s">
        <v>327</v>
      </c>
      <c r="BM576" s="227" t="s">
        <v>833</v>
      </c>
    </row>
    <row r="577" s="2" customFormat="1">
      <c r="A577" s="42"/>
      <c r="B577" s="43"/>
      <c r="C577" s="44"/>
      <c r="D577" s="229" t="s">
        <v>216</v>
      </c>
      <c r="E577" s="44"/>
      <c r="F577" s="230" t="s">
        <v>834</v>
      </c>
      <c r="G577" s="44"/>
      <c r="H577" s="44"/>
      <c r="I577" s="231"/>
      <c r="J577" s="44"/>
      <c r="K577" s="44"/>
      <c r="L577" s="48"/>
      <c r="M577" s="232"/>
      <c r="N577" s="233"/>
      <c r="O577" s="88"/>
      <c r="P577" s="88"/>
      <c r="Q577" s="88"/>
      <c r="R577" s="88"/>
      <c r="S577" s="88"/>
      <c r="T577" s="89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T577" s="21" t="s">
        <v>216</v>
      </c>
      <c r="AU577" s="21" t="s">
        <v>80</v>
      </c>
    </row>
    <row r="578" s="14" customFormat="1">
      <c r="A578" s="14"/>
      <c r="B578" s="245"/>
      <c r="C578" s="246"/>
      <c r="D578" s="236" t="s">
        <v>218</v>
      </c>
      <c r="E578" s="247" t="s">
        <v>18</v>
      </c>
      <c r="F578" s="248" t="s">
        <v>138</v>
      </c>
      <c r="G578" s="246"/>
      <c r="H578" s="249">
        <v>214.97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218</v>
      </c>
      <c r="AU578" s="255" t="s">
        <v>80</v>
      </c>
      <c r="AV578" s="14" t="s">
        <v>80</v>
      </c>
      <c r="AW578" s="14" t="s">
        <v>33</v>
      </c>
      <c r="AX578" s="14" t="s">
        <v>76</v>
      </c>
      <c r="AY578" s="255" t="s">
        <v>207</v>
      </c>
    </row>
    <row r="579" s="2" customFormat="1" ht="16.5" customHeight="1">
      <c r="A579" s="42"/>
      <c r="B579" s="43"/>
      <c r="C579" s="217" t="s">
        <v>835</v>
      </c>
      <c r="D579" s="217" t="s">
        <v>211</v>
      </c>
      <c r="E579" s="218" t="s">
        <v>836</v>
      </c>
      <c r="F579" s="219" t="s">
        <v>837</v>
      </c>
      <c r="G579" s="220" t="s">
        <v>317</v>
      </c>
      <c r="H579" s="221">
        <v>215.47999999999999</v>
      </c>
      <c r="I579" s="222"/>
      <c r="J579" s="221">
        <f>ROUND(I579*H579,2)</f>
        <v>0</v>
      </c>
      <c r="K579" s="219" t="s">
        <v>214</v>
      </c>
      <c r="L579" s="48"/>
      <c r="M579" s="223" t="s">
        <v>18</v>
      </c>
      <c r="N579" s="224" t="s">
        <v>42</v>
      </c>
      <c r="O579" s="88"/>
      <c r="P579" s="225">
        <f>O579*H579</f>
        <v>0</v>
      </c>
      <c r="Q579" s="225">
        <v>0</v>
      </c>
      <c r="R579" s="225">
        <f>Q579*H579</f>
        <v>0</v>
      </c>
      <c r="S579" s="225">
        <v>0.00029999999999999997</v>
      </c>
      <c r="T579" s="226">
        <f>S579*H579</f>
        <v>0.064643999999999993</v>
      </c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R579" s="227" t="s">
        <v>327</v>
      </c>
      <c r="AT579" s="227" t="s">
        <v>211</v>
      </c>
      <c r="AU579" s="227" t="s">
        <v>80</v>
      </c>
      <c r="AY579" s="21" t="s">
        <v>207</v>
      </c>
      <c r="BE579" s="228">
        <f>IF(N579="základní",J579,0)</f>
        <v>0</v>
      </c>
      <c r="BF579" s="228">
        <f>IF(N579="snížená",J579,0)</f>
        <v>0</v>
      </c>
      <c r="BG579" s="228">
        <f>IF(N579="zákl. přenesená",J579,0)</f>
        <v>0</v>
      </c>
      <c r="BH579" s="228">
        <f>IF(N579="sníž. přenesená",J579,0)</f>
        <v>0</v>
      </c>
      <c r="BI579" s="228">
        <f>IF(N579="nulová",J579,0)</f>
        <v>0</v>
      </c>
      <c r="BJ579" s="21" t="s">
        <v>76</v>
      </c>
      <c r="BK579" s="228">
        <f>ROUND(I579*H579,2)</f>
        <v>0</v>
      </c>
      <c r="BL579" s="21" t="s">
        <v>327</v>
      </c>
      <c r="BM579" s="227" t="s">
        <v>838</v>
      </c>
    </row>
    <row r="580" s="2" customFormat="1">
      <c r="A580" s="42"/>
      <c r="B580" s="43"/>
      <c r="C580" s="44"/>
      <c r="D580" s="229" t="s">
        <v>216</v>
      </c>
      <c r="E580" s="44"/>
      <c r="F580" s="230" t="s">
        <v>839</v>
      </c>
      <c r="G580" s="44"/>
      <c r="H580" s="44"/>
      <c r="I580" s="231"/>
      <c r="J580" s="44"/>
      <c r="K580" s="44"/>
      <c r="L580" s="48"/>
      <c r="M580" s="232"/>
      <c r="N580" s="233"/>
      <c r="O580" s="88"/>
      <c r="P580" s="88"/>
      <c r="Q580" s="88"/>
      <c r="R580" s="88"/>
      <c r="S580" s="88"/>
      <c r="T580" s="89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T580" s="21" t="s">
        <v>216</v>
      </c>
      <c r="AU580" s="21" t="s">
        <v>80</v>
      </c>
    </row>
    <row r="581" s="14" customFormat="1">
      <c r="A581" s="14"/>
      <c r="B581" s="245"/>
      <c r="C581" s="246"/>
      <c r="D581" s="236" t="s">
        <v>218</v>
      </c>
      <c r="E581" s="247" t="s">
        <v>18</v>
      </c>
      <c r="F581" s="248" t="s">
        <v>155</v>
      </c>
      <c r="G581" s="246"/>
      <c r="H581" s="249">
        <v>215.47999999999999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218</v>
      </c>
      <c r="AU581" s="255" t="s">
        <v>80</v>
      </c>
      <c r="AV581" s="14" t="s">
        <v>80</v>
      </c>
      <c r="AW581" s="14" t="s">
        <v>33</v>
      </c>
      <c r="AX581" s="14" t="s">
        <v>76</v>
      </c>
      <c r="AY581" s="255" t="s">
        <v>207</v>
      </c>
    </row>
    <row r="582" s="12" customFormat="1" ht="22.8" customHeight="1">
      <c r="A582" s="12"/>
      <c r="B582" s="201"/>
      <c r="C582" s="202"/>
      <c r="D582" s="203" t="s">
        <v>70</v>
      </c>
      <c r="E582" s="215" t="s">
        <v>840</v>
      </c>
      <c r="F582" s="215" t="s">
        <v>841</v>
      </c>
      <c r="G582" s="202"/>
      <c r="H582" s="202"/>
      <c r="I582" s="205"/>
      <c r="J582" s="216">
        <f>BK582</f>
        <v>0</v>
      </c>
      <c r="K582" s="202"/>
      <c r="L582" s="207"/>
      <c r="M582" s="208"/>
      <c r="N582" s="209"/>
      <c r="O582" s="209"/>
      <c r="P582" s="210">
        <f>SUM(P583:P586)</f>
        <v>0</v>
      </c>
      <c r="Q582" s="209"/>
      <c r="R582" s="210">
        <f>SUM(R583:R586)</f>
        <v>0</v>
      </c>
      <c r="S582" s="209"/>
      <c r="T582" s="211">
        <f>SUM(T583:T586)</f>
        <v>0.0071999999999999998</v>
      </c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R582" s="212" t="s">
        <v>80</v>
      </c>
      <c r="AT582" s="213" t="s">
        <v>70</v>
      </c>
      <c r="AU582" s="213" t="s">
        <v>76</v>
      </c>
      <c r="AY582" s="212" t="s">
        <v>207</v>
      </c>
      <c r="BK582" s="214">
        <f>SUM(BK583:BK586)</f>
        <v>0</v>
      </c>
    </row>
    <row r="583" s="2" customFormat="1" ht="16.5" customHeight="1">
      <c r="A583" s="42"/>
      <c r="B583" s="43"/>
      <c r="C583" s="217" t="s">
        <v>842</v>
      </c>
      <c r="D583" s="217" t="s">
        <v>211</v>
      </c>
      <c r="E583" s="218" t="s">
        <v>843</v>
      </c>
      <c r="F583" s="219" t="s">
        <v>844</v>
      </c>
      <c r="G583" s="220" t="s">
        <v>129</v>
      </c>
      <c r="H583" s="221">
        <v>0.95999999999999996</v>
      </c>
      <c r="I583" s="222"/>
      <c r="J583" s="221">
        <f>ROUND(I583*H583,2)</f>
        <v>0</v>
      </c>
      <c r="K583" s="219" t="s">
        <v>214</v>
      </c>
      <c r="L583" s="48"/>
      <c r="M583" s="223" t="s">
        <v>18</v>
      </c>
      <c r="N583" s="224" t="s">
        <v>42</v>
      </c>
      <c r="O583" s="88"/>
      <c r="P583" s="225">
        <f>O583*H583</f>
        <v>0</v>
      </c>
      <c r="Q583" s="225">
        <v>0</v>
      </c>
      <c r="R583" s="225">
        <f>Q583*H583</f>
        <v>0</v>
      </c>
      <c r="S583" s="225">
        <v>0.0074999999999999997</v>
      </c>
      <c r="T583" s="226">
        <f>S583*H583</f>
        <v>0.0071999999999999998</v>
      </c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R583" s="227" t="s">
        <v>89</v>
      </c>
      <c r="AT583" s="227" t="s">
        <v>211</v>
      </c>
      <c r="AU583" s="227" t="s">
        <v>80</v>
      </c>
      <c r="AY583" s="21" t="s">
        <v>207</v>
      </c>
      <c r="BE583" s="228">
        <f>IF(N583="základní",J583,0)</f>
        <v>0</v>
      </c>
      <c r="BF583" s="228">
        <f>IF(N583="snížená",J583,0)</f>
        <v>0</v>
      </c>
      <c r="BG583" s="228">
        <f>IF(N583="zákl. přenesená",J583,0)</f>
        <v>0</v>
      </c>
      <c r="BH583" s="228">
        <f>IF(N583="sníž. přenesená",J583,0)</f>
        <v>0</v>
      </c>
      <c r="BI583" s="228">
        <f>IF(N583="nulová",J583,0)</f>
        <v>0</v>
      </c>
      <c r="BJ583" s="21" t="s">
        <v>76</v>
      </c>
      <c r="BK583" s="228">
        <f>ROUND(I583*H583,2)</f>
        <v>0</v>
      </c>
      <c r="BL583" s="21" t="s">
        <v>89</v>
      </c>
      <c r="BM583" s="227" t="s">
        <v>845</v>
      </c>
    </row>
    <row r="584" s="2" customFormat="1">
      <c r="A584" s="42"/>
      <c r="B584" s="43"/>
      <c r="C584" s="44"/>
      <c r="D584" s="229" t="s">
        <v>216</v>
      </c>
      <c r="E584" s="44"/>
      <c r="F584" s="230" t="s">
        <v>846</v>
      </c>
      <c r="G584" s="44"/>
      <c r="H584" s="44"/>
      <c r="I584" s="231"/>
      <c r="J584" s="44"/>
      <c r="K584" s="44"/>
      <c r="L584" s="48"/>
      <c r="M584" s="232"/>
      <c r="N584" s="233"/>
      <c r="O584" s="88"/>
      <c r="P584" s="88"/>
      <c r="Q584" s="88"/>
      <c r="R584" s="88"/>
      <c r="S584" s="88"/>
      <c r="T584" s="89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T584" s="21" t="s">
        <v>216</v>
      </c>
      <c r="AU584" s="21" t="s">
        <v>80</v>
      </c>
    </row>
    <row r="585" s="13" customFormat="1">
      <c r="A585" s="13"/>
      <c r="B585" s="234"/>
      <c r="C585" s="235"/>
      <c r="D585" s="236" t="s">
        <v>218</v>
      </c>
      <c r="E585" s="237" t="s">
        <v>18</v>
      </c>
      <c r="F585" s="238" t="s">
        <v>847</v>
      </c>
      <c r="G585" s="235"/>
      <c r="H585" s="237" t="s">
        <v>18</v>
      </c>
      <c r="I585" s="239"/>
      <c r="J585" s="235"/>
      <c r="K585" s="235"/>
      <c r="L585" s="240"/>
      <c r="M585" s="241"/>
      <c r="N585" s="242"/>
      <c r="O585" s="242"/>
      <c r="P585" s="242"/>
      <c r="Q585" s="242"/>
      <c r="R585" s="242"/>
      <c r="S585" s="242"/>
      <c r="T585" s="24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4" t="s">
        <v>218</v>
      </c>
      <c r="AU585" s="244" t="s">
        <v>80</v>
      </c>
      <c r="AV585" s="13" t="s">
        <v>76</v>
      </c>
      <c r="AW585" s="13" t="s">
        <v>33</v>
      </c>
      <c r="AX585" s="13" t="s">
        <v>71</v>
      </c>
      <c r="AY585" s="244" t="s">
        <v>207</v>
      </c>
    </row>
    <row r="586" s="14" customFormat="1">
      <c r="A586" s="14"/>
      <c r="B586" s="245"/>
      <c r="C586" s="246"/>
      <c r="D586" s="236" t="s">
        <v>218</v>
      </c>
      <c r="E586" s="247" t="s">
        <v>18</v>
      </c>
      <c r="F586" s="248" t="s">
        <v>848</v>
      </c>
      <c r="G586" s="246"/>
      <c r="H586" s="249">
        <v>0.95999999999999996</v>
      </c>
      <c r="I586" s="250"/>
      <c r="J586" s="246"/>
      <c r="K586" s="246"/>
      <c r="L586" s="251"/>
      <c r="M586" s="252"/>
      <c r="N586" s="253"/>
      <c r="O586" s="253"/>
      <c r="P586" s="253"/>
      <c r="Q586" s="253"/>
      <c r="R586" s="253"/>
      <c r="S586" s="253"/>
      <c r="T586" s="25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5" t="s">
        <v>218</v>
      </c>
      <c r="AU586" s="255" t="s">
        <v>80</v>
      </c>
      <c r="AV586" s="14" t="s">
        <v>80</v>
      </c>
      <c r="AW586" s="14" t="s">
        <v>33</v>
      </c>
      <c r="AX586" s="14" t="s">
        <v>76</v>
      </c>
      <c r="AY586" s="255" t="s">
        <v>207</v>
      </c>
    </row>
    <row r="587" s="12" customFormat="1" ht="22.8" customHeight="1">
      <c r="A587" s="12"/>
      <c r="B587" s="201"/>
      <c r="C587" s="202"/>
      <c r="D587" s="203" t="s">
        <v>70</v>
      </c>
      <c r="E587" s="215" t="s">
        <v>849</v>
      </c>
      <c r="F587" s="215" t="s">
        <v>850</v>
      </c>
      <c r="G587" s="202"/>
      <c r="H587" s="202"/>
      <c r="I587" s="205"/>
      <c r="J587" s="216">
        <f>BK587</f>
        <v>0</v>
      </c>
      <c r="K587" s="202"/>
      <c r="L587" s="207"/>
      <c r="M587" s="208"/>
      <c r="N587" s="209"/>
      <c r="O587" s="209"/>
      <c r="P587" s="210">
        <f>SUM(P588:P610)</f>
        <v>0</v>
      </c>
      <c r="Q587" s="209"/>
      <c r="R587" s="210">
        <f>SUM(R588:R610)</f>
        <v>0</v>
      </c>
      <c r="S587" s="209"/>
      <c r="T587" s="211">
        <f>SUM(T588:T610)</f>
        <v>0</v>
      </c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R587" s="212" t="s">
        <v>80</v>
      </c>
      <c r="AT587" s="213" t="s">
        <v>70</v>
      </c>
      <c r="AU587" s="213" t="s">
        <v>76</v>
      </c>
      <c r="AY587" s="212" t="s">
        <v>207</v>
      </c>
      <c r="BK587" s="214">
        <f>SUM(BK588:BK610)</f>
        <v>0</v>
      </c>
    </row>
    <row r="588" s="2" customFormat="1" ht="16.5" customHeight="1">
      <c r="A588" s="42"/>
      <c r="B588" s="43"/>
      <c r="C588" s="217" t="s">
        <v>851</v>
      </c>
      <c r="D588" s="217" t="s">
        <v>211</v>
      </c>
      <c r="E588" s="218" t="s">
        <v>852</v>
      </c>
      <c r="F588" s="219" t="s">
        <v>853</v>
      </c>
      <c r="G588" s="220" t="s">
        <v>129</v>
      </c>
      <c r="H588" s="221">
        <v>202.50999999999999</v>
      </c>
      <c r="I588" s="222"/>
      <c r="J588" s="221">
        <f>ROUND(I588*H588,2)</f>
        <v>0</v>
      </c>
      <c r="K588" s="219" t="s">
        <v>214</v>
      </c>
      <c r="L588" s="48"/>
      <c r="M588" s="223" t="s">
        <v>18</v>
      </c>
      <c r="N588" s="224" t="s">
        <v>42</v>
      </c>
      <c r="O588" s="88"/>
      <c r="P588" s="225">
        <f>O588*H588</f>
        <v>0</v>
      </c>
      <c r="Q588" s="225">
        <v>0</v>
      </c>
      <c r="R588" s="225">
        <f>Q588*H588</f>
        <v>0</v>
      </c>
      <c r="S588" s="225">
        <v>0</v>
      </c>
      <c r="T588" s="226">
        <f>S588*H588</f>
        <v>0</v>
      </c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R588" s="227" t="s">
        <v>327</v>
      </c>
      <c r="AT588" s="227" t="s">
        <v>211</v>
      </c>
      <c r="AU588" s="227" t="s">
        <v>80</v>
      </c>
      <c r="AY588" s="21" t="s">
        <v>207</v>
      </c>
      <c r="BE588" s="228">
        <f>IF(N588="základní",J588,0)</f>
        <v>0</v>
      </c>
      <c r="BF588" s="228">
        <f>IF(N588="snížená",J588,0)</f>
        <v>0</v>
      </c>
      <c r="BG588" s="228">
        <f>IF(N588="zákl. přenesená",J588,0)</f>
        <v>0</v>
      </c>
      <c r="BH588" s="228">
        <f>IF(N588="sníž. přenesená",J588,0)</f>
        <v>0</v>
      </c>
      <c r="BI588" s="228">
        <f>IF(N588="nulová",J588,0)</f>
        <v>0</v>
      </c>
      <c r="BJ588" s="21" t="s">
        <v>76</v>
      </c>
      <c r="BK588" s="228">
        <f>ROUND(I588*H588,2)</f>
        <v>0</v>
      </c>
      <c r="BL588" s="21" t="s">
        <v>327</v>
      </c>
      <c r="BM588" s="227" t="s">
        <v>854</v>
      </c>
    </row>
    <row r="589" s="2" customFormat="1">
      <c r="A589" s="42"/>
      <c r="B589" s="43"/>
      <c r="C589" s="44"/>
      <c r="D589" s="229" t="s">
        <v>216</v>
      </c>
      <c r="E589" s="44"/>
      <c r="F589" s="230" t="s">
        <v>855</v>
      </c>
      <c r="G589" s="44"/>
      <c r="H589" s="44"/>
      <c r="I589" s="231"/>
      <c r="J589" s="44"/>
      <c r="K589" s="44"/>
      <c r="L589" s="48"/>
      <c r="M589" s="232"/>
      <c r="N589" s="233"/>
      <c r="O589" s="88"/>
      <c r="P589" s="88"/>
      <c r="Q589" s="88"/>
      <c r="R589" s="88"/>
      <c r="S589" s="88"/>
      <c r="T589" s="89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T589" s="21" t="s">
        <v>216</v>
      </c>
      <c r="AU589" s="21" t="s">
        <v>80</v>
      </c>
    </row>
    <row r="590" s="13" customFormat="1">
      <c r="A590" s="13"/>
      <c r="B590" s="234"/>
      <c r="C590" s="235"/>
      <c r="D590" s="236" t="s">
        <v>218</v>
      </c>
      <c r="E590" s="237" t="s">
        <v>18</v>
      </c>
      <c r="F590" s="238" t="s">
        <v>856</v>
      </c>
      <c r="G590" s="235"/>
      <c r="H590" s="237" t="s">
        <v>18</v>
      </c>
      <c r="I590" s="239"/>
      <c r="J590" s="235"/>
      <c r="K590" s="235"/>
      <c r="L590" s="240"/>
      <c r="M590" s="241"/>
      <c r="N590" s="242"/>
      <c r="O590" s="242"/>
      <c r="P590" s="242"/>
      <c r="Q590" s="242"/>
      <c r="R590" s="242"/>
      <c r="S590" s="242"/>
      <c r="T590" s="24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44" t="s">
        <v>218</v>
      </c>
      <c r="AU590" s="244" t="s">
        <v>80</v>
      </c>
      <c r="AV590" s="13" t="s">
        <v>76</v>
      </c>
      <c r="AW590" s="13" t="s">
        <v>33</v>
      </c>
      <c r="AX590" s="13" t="s">
        <v>71</v>
      </c>
      <c r="AY590" s="244" t="s">
        <v>207</v>
      </c>
    </row>
    <row r="591" s="14" customFormat="1">
      <c r="A591" s="14"/>
      <c r="B591" s="245"/>
      <c r="C591" s="246"/>
      <c r="D591" s="236" t="s">
        <v>218</v>
      </c>
      <c r="E591" s="247" t="s">
        <v>18</v>
      </c>
      <c r="F591" s="248" t="s">
        <v>857</v>
      </c>
      <c r="G591" s="246"/>
      <c r="H591" s="249">
        <v>24.989999999999998</v>
      </c>
      <c r="I591" s="250"/>
      <c r="J591" s="246"/>
      <c r="K591" s="246"/>
      <c r="L591" s="251"/>
      <c r="M591" s="252"/>
      <c r="N591" s="253"/>
      <c r="O591" s="253"/>
      <c r="P591" s="253"/>
      <c r="Q591" s="253"/>
      <c r="R591" s="253"/>
      <c r="S591" s="253"/>
      <c r="T591" s="25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5" t="s">
        <v>218</v>
      </c>
      <c r="AU591" s="255" t="s">
        <v>80</v>
      </c>
      <c r="AV591" s="14" t="s">
        <v>80</v>
      </c>
      <c r="AW591" s="14" t="s">
        <v>33</v>
      </c>
      <c r="AX591" s="14" t="s">
        <v>71</v>
      </c>
      <c r="AY591" s="255" t="s">
        <v>207</v>
      </c>
    </row>
    <row r="592" s="14" customFormat="1">
      <c r="A592" s="14"/>
      <c r="B592" s="245"/>
      <c r="C592" s="246"/>
      <c r="D592" s="236" t="s">
        <v>218</v>
      </c>
      <c r="E592" s="247" t="s">
        <v>18</v>
      </c>
      <c r="F592" s="248" t="s">
        <v>858</v>
      </c>
      <c r="G592" s="246"/>
      <c r="H592" s="249">
        <v>2.8700000000000001</v>
      </c>
      <c r="I592" s="250"/>
      <c r="J592" s="246"/>
      <c r="K592" s="246"/>
      <c r="L592" s="251"/>
      <c r="M592" s="252"/>
      <c r="N592" s="253"/>
      <c r="O592" s="253"/>
      <c r="P592" s="253"/>
      <c r="Q592" s="253"/>
      <c r="R592" s="253"/>
      <c r="S592" s="253"/>
      <c r="T592" s="25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5" t="s">
        <v>218</v>
      </c>
      <c r="AU592" s="255" t="s">
        <v>80</v>
      </c>
      <c r="AV592" s="14" t="s">
        <v>80</v>
      </c>
      <c r="AW592" s="14" t="s">
        <v>33</v>
      </c>
      <c r="AX592" s="14" t="s">
        <v>71</v>
      </c>
      <c r="AY592" s="255" t="s">
        <v>207</v>
      </c>
    </row>
    <row r="593" s="13" customFormat="1">
      <c r="A593" s="13"/>
      <c r="B593" s="234"/>
      <c r="C593" s="235"/>
      <c r="D593" s="236" t="s">
        <v>218</v>
      </c>
      <c r="E593" s="237" t="s">
        <v>18</v>
      </c>
      <c r="F593" s="238" t="s">
        <v>242</v>
      </c>
      <c r="G593" s="235"/>
      <c r="H593" s="237" t="s">
        <v>18</v>
      </c>
      <c r="I593" s="239"/>
      <c r="J593" s="235"/>
      <c r="K593" s="235"/>
      <c r="L593" s="240"/>
      <c r="M593" s="241"/>
      <c r="N593" s="242"/>
      <c r="O593" s="242"/>
      <c r="P593" s="242"/>
      <c r="Q593" s="242"/>
      <c r="R593" s="242"/>
      <c r="S593" s="242"/>
      <c r="T593" s="24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4" t="s">
        <v>218</v>
      </c>
      <c r="AU593" s="244" t="s">
        <v>80</v>
      </c>
      <c r="AV593" s="13" t="s">
        <v>76</v>
      </c>
      <c r="AW593" s="13" t="s">
        <v>33</v>
      </c>
      <c r="AX593" s="13" t="s">
        <v>71</v>
      </c>
      <c r="AY593" s="244" t="s">
        <v>207</v>
      </c>
    </row>
    <row r="594" s="14" customFormat="1">
      <c r="A594" s="14"/>
      <c r="B594" s="245"/>
      <c r="C594" s="246"/>
      <c r="D594" s="236" t="s">
        <v>218</v>
      </c>
      <c r="E594" s="247" t="s">
        <v>18</v>
      </c>
      <c r="F594" s="248" t="s">
        <v>859</v>
      </c>
      <c r="G594" s="246"/>
      <c r="H594" s="249">
        <v>38.659999999999997</v>
      </c>
      <c r="I594" s="250"/>
      <c r="J594" s="246"/>
      <c r="K594" s="246"/>
      <c r="L594" s="251"/>
      <c r="M594" s="252"/>
      <c r="N594" s="253"/>
      <c r="O594" s="253"/>
      <c r="P594" s="253"/>
      <c r="Q594" s="253"/>
      <c r="R594" s="253"/>
      <c r="S594" s="253"/>
      <c r="T594" s="25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5" t="s">
        <v>218</v>
      </c>
      <c r="AU594" s="255" t="s">
        <v>80</v>
      </c>
      <c r="AV594" s="14" t="s">
        <v>80</v>
      </c>
      <c r="AW594" s="14" t="s">
        <v>33</v>
      </c>
      <c r="AX594" s="14" t="s">
        <v>71</v>
      </c>
      <c r="AY594" s="255" t="s">
        <v>207</v>
      </c>
    </row>
    <row r="595" s="14" customFormat="1">
      <c r="A595" s="14"/>
      <c r="B595" s="245"/>
      <c r="C595" s="246"/>
      <c r="D595" s="236" t="s">
        <v>218</v>
      </c>
      <c r="E595" s="247" t="s">
        <v>18</v>
      </c>
      <c r="F595" s="248" t="s">
        <v>860</v>
      </c>
      <c r="G595" s="246"/>
      <c r="H595" s="249">
        <v>5.8099999999999996</v>
      </c>
      <c r="I595" s="250"/>
      <c r="J595" s="246"/>
      <c r="K595" s="246"/>
      <c r="L595" s="251"/>
      <c r="M595" s="252"/>
      <c r="N595" s="253"/>
      <c r="O595" s="253"/>
      <c r="P595" s="253"/>
      <c r="Q595" s="253"/>
      <c r="R595" s="253"/>
      <c r="S595" s="253"/>
      <c r="T595" s="25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5" t="s">
        <v>218</v>
      </c>
      <c r="AU595" s="255" t="s">
        <v>80</v>
      </c>
      <c r="AV595" s="14" t="s">
        <v>80</v>
      </c>
      <c r="AW595" s="14" t="s">
        <v>33</v>
      </c>
      <c r="AX595" s="14" t="s">
        <v>71</v>
      </c>
      <c r="AY595" s="255" t="s">
        <v>207</v>
      </c>
    </row>
    <row r="596" s="13" customFormat="1">
      <c r="A596" s="13"/>
      <c r="B596" s="234"/>
      <c r="C596" s="235"/>
      <c r="D596" s="236" t="s">
        <v>218</v>
      </c>
      <c r="E596" s="237" t="s">
        <v>18</v>
      </c>
      <c r="F596" s="238" t="s">
        <v>225</v>
      </c>
      <c r="G596" s="235"/>
      <c r="H596" s="237" t="s">
        <v>18</v>
      </c>
      <c r="I596" s="239"/>
      <c r="J596" s="235"/>
      <c r="K596" s="235"/>
      <c r="L596" s="240"/>
      <c r="M596" s="241"/>
      <c r="N596" s="242"/>
      <c r="O596" s="242"/>
      <c r="P596" s="242"/>
      <c r="Q596" s="242"/>
      <c r="R596" s="242"/>
      <c r="S596" s="242"/>
      <c r="T596" s="24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44" t="s">
        <v>218</v>
      </c>
      <c r="AU596" s="244" t="s">
        <v>80</v>
      </c>
      <c r="AV596" s="13" t="s">
        <v>76</v>
      </c>
      <c r="AW596" s="13" t="s">
        <v>33</v>
      </c>
      <c r="AX596" s="13" t="s">
        <v>71</v>
      </c>
      <c r="AY596" s="244" t="s">
        <v>207</v>
      </c>
    </row>
    <row r="597" s="14" customFormat="1">
      <c r="A597" s="14"/>
      <c r="B597" s="245"/>
      <c r="C597" s="246"/>
      <c r="D597" s="236" t="s">
        <v>218</v>
      </c>
      <c r="E597" s="247" t="s">
        <v>18</v>
      </c>
      <c r="F597" s="248" t="s">
        <v>861</v>
      </c>
      <c r="G597" s="246"/>
      <c r="H597" s="249">
        <v>5.9699999999999998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218</v>
      </c>
      <c r="AU597" s="255" t="s">
        <v>80</v>
      </c>
      <c r="AV597" s="14" t="s">
        <v>80</v>
      </c>
      <c r="AW597" s="14" t="s">
        <v>33</v>
      </c>
      <c r="AX597" s="14" t="s">
        <v>71</v>
      </c>
      <c r="AY597" s="255" t="s">
        <v>207</v>
      </c>
    </row>
    <row r="598" s="13" customFormat="1">
      <c r="A598" s="13"/>
      <c r="B598" s="234"/>
      <c r="C598" s="235"/>
      <c r="D598" s="236" t="s">
        <v>218</v>
      </c>
      <c r="E598" s="237" t="s">
        <v>18</v>
      </c>
      <c r="F598" s="238" t="s">
        <v>462</v>
      </c>
      <c r="G598" s="235"/>
      <c r="H598" s="237" t="s">
        <v>18</v>
      </c>
      <c r="I598" s="239"/>
      <c r="J598" s="235"/>
      <c r="K598" s="235"/>
      <c r="L598" s="240"/>
      <c r="M598" s="241"/>
      <c r="N598" s="242"/>
      <c r="O598" s="242"/>
      <c r="P598" s="242"/>
      <c r="Q598" s="242"/>
      <c r="R598" s="242"/>
      <c r="S598" s="242"/>
      <c r="T598" s="24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44" t="s">
        <v>218</v>
      </c>
      <c r="AU598" s="244" t="s">
        <v>80</v>
      </c>
      <c r="AV598" s="13" t="s">
        <v>76</v>
      </c>
      <c r="AW598" s="13" t="s">
        <v>33</v>
      </c>
      <c r="AX598" s="13" t="s">
        <v>71</v>
      </c>
      <c r="AY598" s="244" t="s">
        <v>207</v>
      </c>
    </row>
    <row r="599" s="14" customFormat="1">
      <c r="A599" s="14"/>
      <c r="B599" s="245"/>
      <c r="C599" s="246"/>
      <c r="D599" s="236" t="s">
        <v>218</v>
      </c>
      <c r="E599" s="247" t="s">
        <v>18</v>
      </c>
      <c r="F599" s="248" t="s">
        <v>862</v>
      </c>
      <c r="G599" s="246"/>
      <c r="H599" s="249">
        <v>19.440000000000001</v>
      </c>
      <c r="I599" s="250"/>
      <c r="J599" s="246"/>
      <c r="K599" s="246"/>
      <c r="L599" s="251"/>
      <c r="M599" s="252"/>
      <c r="N599" s="253"/>
      <c r="O599" s="253"/>
      <c r="P599" s="253"/>
      <c r="Q599" s="253"/>
      <c r="R599" s="253"/>
      <c r="S599" s="253"/>
      <c r="T599" s="25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5" t="s">
        <v>218</v>
      </c>
      <c r="AU599" s="255" t="s">
        <v>80</v>
      </c>
      <c r="AV599" s="14" t="s">
        <v>80</v>
      </c>
      <c r="AW599" s="14" t="s">
        <v>33</v>
      </c>
      <c r="AX599" s="14" t="s">
        <v>71</v>
      </c>
      <c r="AY599" s="255" t="s">
        <v>207</v>
      </c>
    </row>
    <row r="600" s="13" customFormat="1">
      <c r="A600" s="13"/>
      <c r="B600" s="234"/>
      <c r="C600" s="235"/>
      <c r="D600" s="236" t="s">
        <v>218</v>
      </c>
      <c r="E600" s="237" t="s">
        <v>18</v>
      </c>
      <c r="F600" s="238" t="s">
        <v>863</v>
      </c>
      <c r="G600" s="235"/>
      <c r="H600" s="237" t="s">
        <v>18</v>
      </c>
      <c r="I600" s="239"/>
      <c r="J600" s="235"/>
      <c r="K600" s="235"/>
      <c r="L600" s="240"/>
      <c r="M600" s="241"/>
      <c r="N600" s="242"/>
      <c r="O600" s="242"/>
      <c r="P600" s="242"/>
      <c r="Q600" s="242"/>
      <c r="R600" s="242"/>
      <c r="S600" s="242"/>
      <c r="T600" s="24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44" t="s">
        <v>218</v>
      </c>
      <c r="AU600" s="244" t="s">
        <v>80</v>
      </c>
      <c r="AV600" s="13" t="s">
        <v>76</v>
      </c>
      <c r="AW600" s="13" t="s">
        <v>33</v>
      </c>
      <c r="AX600" s="13" t="s">
        <v>71</v>
      </c>
      <c r="AY600" s="244" t="s">
        <v>207</v>
      </c>
    </row>
    <row r="601" s="14" customFormat="1">
      <c r="A601" s="14"/>
      <c r="B601" s="245"/>
      <c r="C601" s="246"/>
      <c r="D601" s="236" t="s">
        <v>218</v>
      </c>
      <c r="E601" s="247" t="s">
        <v>18</v>
      </c>
      <c r="F601" s="248" t="s">
        <v>864</v>
      </c>
      <c r="G601" s="246"/>
      <c r="H601" s="249">
        <v>21.199999999999999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218</v>
      </c>
      <c r="AU601" s="255" t="s">
        <v>80</v>
      </c>
      <c r="AV601" s="14" t="s">
        <v>80</v>
      </c>
      <c r="AW601" s="14" t="s">
        <v>33</v>
      </c>
      <c r="AX601" s="14" t="s">
        <v>71</v>
      </c>
      <c r="AY601" s="255" t="s">
        <v>207</v>
      </c>
    </row>
    <row r="602" s="13" customFormat="1">
      <c r="A602" s="13"/>
      <c r="B602" s="234"/>
      <c r="C602" s="235"/>
      <c r="D602" s="236" t="s">
        <v>218</v>
      </c>
      <c r="E602" s="237" t="s">
        <v>18</v>
      </c>
      <c r="F602" s="238" t="s">
        <v>865</v>
      </c>
      <c r="G602" s="235"/>
      <c r="H602" s="237" t="s">
        <v>18</v>
      </c>
      <c r="I602" s="239"/>
      <c r="J602" s="235"/>
      <c r="K602" s="235"/>
      <c r="L602" s="240"/>
      <c r="M602" s="241"/>
      <c r="N602" s="242"/>
      <c r="O602" s="242"/>
      <c r="P602" s="242"/>
      <c r="Q602" s="242"/>
      <c r="R602" s="242"/>
      <c r="S602" s="242"/>
      <c r="T602" s="24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44" t="s">
        <v>218</v>
      </c>
      <c r="AU602" s="244" t="s">
        <v>80</v>
      </c>
      <c r="AV602" s="13" t="s">
        <v>76</v>
      </c>
      <c r="AW602" s="13" t="s">
        <v>33</v>
      </c>
      <c r="AX602" s="13" t="s">
        <v>71</v>
      </c>
      <c r="AY602" s="244" t="s">
        <v>207</v>
      </c>
    </row>
    <row r="603" s="14" customFormat="1">
      <c r="A603" s="14"/>
      <c r="B603" s="245"/>
      <c r="C603" s="246"/>
      <c r="D603" s="236" t="s">
        <v>218</v>
      </c>
      <c r="E603" s="247" t="s">
        <v>18</v>
      </c>
      <c r="F603" s="248" t="s">
        <v>866</v>
      </c>
      <c r="G603" s="246"/>
      <c r="H603" s="249">
        <v>13.289999999999999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218</v>
      </c>
      <c r="AU603" s="255" t="s">
        <v>80</v>
      </c>
      <c r="AV603" s="14" t="s">
        <v>80</v>
      </c>
      <c r="AW603" s="14" t="s">
        <v>33</v>
      </c>
      <c r="AX603" s="14" t="s">
        <v>71</v>
      </c>
      <c r="AY603" s="255" t="s">
        <v>207</v>
      </c>
    </row>
    <row r="604" s="13" customFormat="1">
      <c r="A604" s="13"/>
      <c r="B604" s="234"/>
      <c r="C604" s="235"/>
      <c r="D604" s="236" t="s">
        <v>218</v>
      </c>
      <c r="E604" s="237" t="s">
        <v>18</v>
      </c>
      <c r="F604" s="238" t="s">
        <v>490</v>
      </c>
      <c r="G604" s="235"/>
      <c r="H604" s="237" t="s">
        <v>18</v>
      </c>
      <c r="I604" s="239"/>
      <c r="J604" s="235"/>
      <c r="K604" s="235"/>
      <c r="L604" s="240"/>
      <c r="M604" s="241"/>
      <c r="N604" s="242"/>
      <c r="O604" s="242"/>
      <c r="P604" s="242"/>
      <c r="Q604" s="242"/>
      <c r="R604" s="242"/>
      <c r="S604" s="242"/>
      <c r="T604" s="24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4" t="s">
        <v>218</v>
      </c>
      <c r="AU604" s="244" t="s">
        <v>80</v>
      </c>
      <c r="AV604" s="13" t="s">
        <v>76</v>
      </c>
      <c r="AW604" s="13" t="s">
        <v>33</v>
      </c>
      <c r="AX604" s="13" t="s">
        <v>71</v>
      </c>
      <c r="AY604" s="244" t="s">
        <v>207</v>
      </c>
    </row>
    <row r="605" s="14" customFormat="1">
      <c r="A605" s="14"/>
      <c r="B605" s="245"/>
      <c r="C605" s="246"/>
      <c r="D605" s="236" t="s">
        <v>218</v>
      </c>
      <c r="E605" s="247" t="s">
        <v>18</v>
      </c>
      <c r="F605" s="248" t="s">
        <v>867</v>
      </c>
      <c r="G605" s="246"/>
      <c r="H605" s="249">
        <v>13.98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218</v>
      </c>
      <c r="AU605" s="255" t="s">
        <v>80</v>
      </c>
      <c r="AV605" s="14" t="s">
        <v>80</v>
      </c>
      <c r="AW605" s="14" t="s">
        <v>33</v>
      </c>
      <c r="AX605" s="14" t="s">
        <v>71</v>
      </c>
      <c r="AY605" s="255" t="s">
        <v>207</v>
      </c>
    </row>
    <row r="606" s="13" customFormat="1">
      <c r="A606" s="13"/>
      <c r="B606" s="234"/>
      <c r="C606" s="235"/>
      <c r="D606" s="236" t="s">
        <v>218</v>
      </c>
      <c r="E606" s="237" t="s">
        <v>18</v>
      </c>
      <c r="F606" s="238" t="s">
        <v>493</v>
      </c>
      <c r="G606" s="235"/>
      <c r="H606" s="237" t="s">
        <v>18</v>
      </c>
      <c r="I606" s="239"/>
      <c r="J606" s="235"/>
      <c r="K606" s="235"/>
      <c r="L606" s="240"/>
      <c r="M606" s="241"/>
      <c r="N606" s="242"/>
      <c r="O606" s="242"/>
      <c r="P606" s="242"/>
      <c r="Q606" s="242"/>
      <c r="R606" s="242"/>
      <c r="S606" s="242"/>
      <c r="T606" s="24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44" t="s">
        <v>218</v>
      </c>
      <c r="AU606" s="244" t="s">
        <v>80</v>
      </c>
      <c r="AV606" s="13" t="s">
        <v>76</v>
      </c>
      <c r="AW606" s="13" t="s">
        <v>33</v>
      </c>
      <c r="AX606" s="13" t="s">
        <v>71</v>
      </c>
      <c r="AY606" s="244" t="s">
        <v>207</v>
      </c>
    </row>
    <row r="607" s="14" customFormat="1">
      <c r="A607" s="14"/>
      <c r="B607" s="245"/>
      <c r="C607" s="246"/>
      <c r="D607" s="236" t="s">
        <v>218</v>
      </c>
      <c r="E607" s="247" t="s">
        <v>18</v>
      </c>
      <c r="F607" s="248" t="s">
        <v>868</v>
      </c>
      <c r="G607" s="246"/>
      <c r="H607" s="249">
        <v>29.280000000000001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218</v>
      </c>
      <c r="AU607" s="255" t="s">
        <v>80</v>
      </c>
      <c r="AV607" s="14" t="s">
        <v>80</v>
      </c>
      <c r="AW607" s="14" t="s">
        <v>33</v>
      </c>
      <c r="AX607" s="14" t="s">
        <v>71</v>
      </c>
      <c r="AY607" s="255" t="s">
        <v>207</v>
      </c>
    </row>
    <row r="608" s="13" customFormat="1">
      <c r="A608" s="13"/>
      <c r="B608" s="234"/>
      <c r="C608" s="235"/>
      <c r="D608" s="236" t="s">
        <v>218</v>
      </c>
      <c r="E608" s="237" t="s">
        <v>18</v>
      </c>
      <c r="F608" s="238" t="s">
        <v>493</v>
      </c>
      <c r="G608" s="235"/>
      <c r="H608" s="237" t="s">
        <v>18</v>
      </c>
      <c r="I608" s="239"/>
      <c r="J608" s="235"/>
      <c r="K608" s="235"/>
      <c r="L608" s="240"/>
      <c r="M608" s="241"/>
      <c r="N608" s="242"/>
      <c r="O608" s="242"/>
      <c r="P608" s="242"/>
      <c r="Q608" s="242"/>
      <c r="R608" s="242"/>
      <c r="S608" s="242"/>
      <c r="T608" s="24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4" t="s">
        <v>218</v>
      </c>
      <c r="AU608" s="244" t="s">
        <v>80</v>
      </c>
      <c r="AV608" s="13" t="s">
        <v>76</v>
      </c>
      <c r="AW608" s="13" t="s">
        <v>33</v>
      </c>
      <c r="AX608" s="13" t="s">
        <v>71</v>
      </c>
      <c r="AY608" s="244" t="s">
        <v>207</v>
      </c>
    </row>
    <row r="609" s="14" customFormat="1">
      <c r="A609" s="14"/>
      <c r="B609" s="245"/>
      <c r="C609" s="246"/>
      <c r="D609" s="236" t="s">
        <v>218</v>
      </c>
      <c r="E609" s="247" t="s">
        <v>18</v>
      </c>
      <c r="F609" s="248" t="s">
        <v>869</v>
      </c>
      <c r="G609" s="246"/>
      <c r="H609" s="249">
        <v>27.02</v>
      </c>
      <c r="I609" s="250"/>
      <c r="J609" s="246"/>
      <c r="K609" s="246"/>
      <c r="L609" s="251"/>
      <c r="M609" s="252"/>
      <c r="N609" s="253"/>
      <c r="O609" s="253"/>
      <c r="P609" s="253"/>
      <c r="Q609" s="253"/>
      <c r="R609" s="253"/>
      <c r="S609" s="253"/>
      <c r="T609" s="25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5" t="s">
        <v>218</v>
      </c>
      <c r="AU609" s="255" t="s">
        <v>80</v>
      </c>
      <c r="AV609" s="14" t="s">
        <v>80</v>
      </c>
      <c r="AW609" s="14" t="s">
        <v>33</v>
      </c>
      <c r="AX609" s="14" t="s">
        <v>71</v>
      </c>
      <c r="AY609" s="255" t="s">
        <v>207</v>
      </c>
    </row>
    <row r="610" s="16" customFormat="1">
      <c r="A610" s="16"/>
      <c r="B610" s="267"/>
      <c r="C610" s="268"/>
      <c r="D610" s="236" t="s">
        <v>218</v>
      </c>
      <c r="E610" s="269" t="s">
        <v>18</v>
      </c>
      <c r="F610" s="270" t="s">
        <v>244</v>
      </c>
      <c r="G610" s="268"/>
      <c r="H610" s="271">
        <v>202.50999999999999</v>
      </c>
      <c r="I610" s="272"/>
      <c r="J610" s="268"/>
      <c r="K610" s="268"/>
      <c r="L610" s="273"/>
      <c r="M610" s="279"/>
      <c r="N610" s="280"/>
      <c r="O610" s="280"/>
      <c r="P610" s="280"/>
      <c r="Q610" s="280"/>
      <c r="R610" s="280"/>
      <c r="S610" s="280"/>
      <c r="T610" s="281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T610" s="277" t="s">
        <v>218</v>
      </c>
      <c r="AU610" s="277" t="s">
        <v>80</v>
      </c>
      <c r="AV610" s="16" t="s">
        <v>89</v>
      </c>
      <c r="AW610" s="16" t="s">
        <v>33</v>
      </c>
      <c r="AX610" s="16" t="s">
        <v>76</v>
      </c>
      <c r="AY610" s="277" t="s">
        <v>207</v>
      </c>
    </row>
    <row r="611" s="2" customFormat="1" ht="6.96" customHeight="1">
      <c r="A611" s="42"/>
      <c r="B611" s="63"/>
      <c r="C611" s="64"/>
      <c r="D611" s="64"/>
      <c r="E611" s="64"/>
      <c r="F611" s="64"/>
      <c r="G611" s="64"/>
      <c r="H611" s="64"/>
      <c r="I611" s="64"/>
      <c r="J611" s="64"/>
      <c r="K611" s="64"/>
      <c r="L611" s="48"/>
      <c r="M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</row>
  </sheetData>
  <sheetProtection sheet="1" autoFilter="0" formatColumns="0" formatRows="0" objects="1" scenarios="1" spinCount="100000" saltValue="i2uGbAP0jhCm3KHuCkQBdFXx+jEmwDuXMZoPUSA2KHh3Gges4V325AP7tLkQ7ThTlq/aY3U8Oo9o2FafX8Y+bg==" hashValue="Kh3DZMS8Gpt/ZAy+Wtoc5WGRkOE3qxcowSTAi4YxFajwOIFA+RSxDsi5gArH8LlBa7KT7eP/d0S4wshao1d9pw==" algorithmName="SHA-512" password="CC35"/>
  <autoFilter ref="C103:K610"/>
  <mergeCells count="9">
    <mergeCell ref="E7:H7"/>
    <mergeCell ref="E9:H9"/>
    <mergeCell ref="E18:H18"/>
    <mergeCell ref="E27:H27"/>
    <mergeCell ref="E48:H48"/>
    <mergeCell ref="E50:H50"/>
    <mergeCell ref="E94:H94"/>
    <mergeCell ref="E96:H96"/>
    <mergeCell ref="L2:V2"/>
  </mergeCells>
  <hyperlinks>
    <hyperlink ref="F109" r:id="rId1" display="https://podminky.urs.cz/item/CS_URS_2025_02/612131151"/>
    <hyperlink ref="F140" r:id="rId2" display="https://podminky.urs.cz/item/CS_URS_2025_02/949101111"/>
    <hyperlink ref="F144" r:id="rId3" display="https://podminky.urs.cz/item/CS_URS_2025_02/961055111"/>
    <hyperlink ref="F148" r:id="rId4" display="https://podminky.urs.cz/item/CS_URS_2025_02/962031132"/>
    <hyperlink ref="F151" r:id="rId5" display="https://podminky.urs.cz/item/CS_URS_2025_02/962031133"/>
    <hyperlink ref="F157" r:id="rId6" display="https://podminky.urs.cz/item/CS_URS_2025_02/962032230"/>
    <hyperlink ref="F160" r:id="rId7" display="https://podminky.urs.cz/item/CS_URS_2025_02/962032231"/>
    <hyperlink ref="F164" r:id="rId8" display="https://podminky.urs.cz/item/CS_URS_2025_02/965042141"/>
    <hyperlink ref="F175" r:id="rId9" display="https://podminky.urs.cz/item/CS_URS_2025_02/965042231"/>
    <hyperlink ref="F178" r:id="rId10" display="https://podminky.urs.cz/item/CS_URS_2025_02/965042241"/>
    <hyperlink ref="F181" r:id="rId11" display="https://podminky.urs.cz/item/CS_URS_2025_02/965049112"/>
    <hyperlink ref="F186" r:id="rId12" display="https://podminky.urs.cz/item/CS_URS_2025_02/965081223"/>
    <hyperlink ref="F189" r:id="rId13" display="https://podminky.urs.cz/item/CS_URS_2025_02/965081611"/>
    <hyperlink ref="F192" r:id="rId14" display="https://podminky.urs.cz/item/CS_URS_2025_02/965082923"/>
    <hyperlink ref="F196" r:id="rId15" display="https://podminky.urs.cz/item/CS_URS_2025_02/967031132"/>
    <hyperlink ref="F208" r:id="rId16" display="https://podminky.urs.cz/item/CS_URS_2025_02/968062244"/>
    <hyperlink ref="F212" r:id="rId17" display="https://podminky.urs.cz/item/CS_URS_2025_02/968072455"/>
    <hyperlink ref="F223" r:id="rId18" display="https://podminky.urs.cz/item/CS_URS_2025_02/968072456"/>
    <hyperlink ref="F231" r:id="rId19" display="https://podminky.urs.cz/item/CS_URS_2025_02/968082015"/>
    <hyperlink ref="F238" r:id="rId20" display="https://podminky.urs.cz/item/CS_URS_2025_02/976082131"/>
    <hyperlink ref="F248" r:id="rId21" display="https://podminky.urs.cz/item/CS_URS_2025_02/974031221"/>
    <hyperlink ref="F252" r:id="rId22" display="https://podminky.urs.cz/item/CS_URS_2025_02/974031666"/>
    <hyperlink ref="F256" r:id="rId23" display="https://podminky.urs.cz/item/CS_URS_2025_02/976085211"/>
    <hyperlink ref="F260" r:id="rId24" display="https://podminky.urs.cz/item/CS_URS_2025_02/977151124"/>
    <hyperlink ref="F264" r:id="rId25" display="https://podminky.urs.cz/item/CS_URS_2025_02/977151125"/>
    <hyperlink ref="F272" r:id="rId26" display="https://podminky.urs.cz/item/CS_URS_2025_02/977151128"/>
    <hyperlink ref="F276" r:id="rId27" display="https://podminky.urs.cz/item/CS_URS_2025_02/978011121"/>
    <hyperlink ref="F279" r:id="rId28" display="https://podminky.urs.cz/item/CS_URS_2025_02/978013141"/>
    <hyperlink ref="F346" r:id="rId29" display="https://podminky.urs.cz/item/CS_URS_2025_02/978059541"/>
    <hyperlink ref="F349" r:id="rId30" display="https://podminky.urs.cz/item/CS_URS_2025_02/978071511"/>
    <hyperlink ref="F354" r:id="rId31" display="https://podminky.urs.cz/item/CS_URS_2025_02/997006012"/>
    <hyperlink ref="F356" r:id="rId32" display="https://podminky.urs.cz/item/CS_URS_2025_02/997013211"/>
    <hyperlink ref="F358" r:id="rId33" display="https://podminky.urs.cz/item/CS_URS_2025_02/997013219"/>
    <hyperlink ref="F360" r:id="rId34" display="https://podminky.urs.cz/item/CS_URS_2025_02/997013501"/>
    <hyperlink ref="F362" r:id="rId35" display="https://podminky.urs.cz/item/CS_URS_2025_02/997013509"/>
    <hyperlink ref="F365" r:id="rId36" display="https://podminky.urs.cz/item/CS_URS_2025_02/997013631"/>
    <hyperlink ref="F386" r:id="rId37" display="https://podminky.urs.cz/item/CS_URS_2025_02/997013645"/>
    <hyperlink ref="F390" r:id="rId38" display="https://podminky.urs.cz/item/CS_URS_2025_02/997013804"/>
    <hyperlink ref="F403" r:id="rId39" display="https://podminky.urs.cz/item/CS_URS_2025_02/997013813"/>
    <hyperlink ref="F407" r:id="rId40" display="https://podminky.urs.cz/item/CS_URS_2025_02/997013814"/>
    <hyperlink ref="F411" r:id="rId41" display="https://podminky.urs.cz/item/CS_URS_2025_02/997013811"/>
    <hyperlink ref="F416" r:id="rId42" display="https://podminky.urs.cz/item/CS_URS_2025_02/998018001"/>
    <hyperlink ref="F420" r:id="rId43" display="https://podminky.urs.cz/item/CS_URS_2025_02/711141811"/>
    <hyperlink ref="F429" r:id="rId44" display="https://podminky.urs.cz/item/CS_URS_2025_02/713300842"/>
    <hyperlink ref="F439" r:id="rId45" display="https://podminky.urs.cz/item/CS_URS_2025_02/725110814"/>
    <hyperlink ref="F442" r:id="rId46" display="https://podminky.urs.cz/item/CS_URS_2025_02/725210821"/>
    <hyperlink ref="F449" r:id="rId47" display="https://podminky.urs.cz/item/CS_URS_2025_02/725330820"/>
    <hyperlink ref="F452" r:id="rId48" display="https://podminky.urs.cz/item/CS_URS_2025_02/725860811"/>
    <hyperlink ref="F456" r:id="rId49" display="https://podminky.urs.cz/item/CS_URS_2025_02/734191981"/>
    <hyperlink ref="F460" r:id="rId50" display="https://podminky.urs.cz/item/CS_URS_2025_02/735151821"/>
    <hyperlink ref="F463" r:id="rId51" display="https://podminky.urs.cz/item/CS_URS_2025_02/735494811"/>
    <hyperlink ref="F474" r:id="rId52" display="https://podminky.urs.cz/item/CS_URS_2025_02/998735211"/>
    <hyperlink ref="F477" r:id="rId53" display="https://podminky.urs.cz/item/CS_URS_2025_02/218190402"/>
    <hyperlink ref="F480" r:id="rId54" display="https://podminky.urs.cz/item/CS_URS_2025_02/742330801"/>
    <hyperlink ref="F483" r:id="rId55" display="https://podminky.urs.cz/item/CS_URS_2025_02/751511805"/>
    <hyperlink ref="F491" r:id="rId56" display="https://podminky.urs.cz/item/CS_URS_2025_02/751511806"/>
    <hyperlink ref="F503" r:id="rId57" display="https://podminky.urs.cz/item/CS_URS_2025_02/763121811"/>
    <hyperlink ref="F507" r:id="rId58" display="https://podminky.urs.cz/item/CS_URS_2025_02/763131831"/>
    <hyperlink ref="F511" r:id="rId59" display="https://podminky.urs.cz/item/CS_URS_2025_02/763171811"/>
    <hyperlink ref="F516" r:id="rId60" display="https://podminky.urs.cz/item/CS_URS_2025_02/764002851"/>
    <hyperlink ref="F521" r:id="rId61" display="https://podminky.urs.cz/item/CS_URS_2025_02/766411811"/>
    <hyperlink ref="F525" r:id="rId62" display="https://podminky.urs.cz/item/CS_URS_2025_02/766411821"/>
    <hyperlink ref="F529" r:id="rId63" display="https://podminky.urs.cz/item/CS_URS_2025_02/766411822"/>
    <hyperlink ref="F538" r:id="rId64" display="https://podminky.urs.cz/item/CS_URS_2025_02/766421821"/>
    <hyperlink ref="F542" r:id="rId65" display="https://podminky.urs.cz/item/CS_URS_2025_02/766421822"/>
    <hyperlink ref="F546" r:id="rId66" display="https://podminky.urs.cz/item/CS_URS_2025_02/766691812"/>
    <hyperlink ref="F550" r:id="rId67" display="https://podminky.urs.cz/item/CS_URS_2025_02/766691914"/>
    <hyperlink ref="F561" r:id="rId68" display="https://podminky.urs.cz/item/CS_URS_2025_02/766691915"/>
    <hyperlink ref="F568" r:id="rId69" display="https://podminky.urs.cz/item/CS_URS_2025_02/766825821"/>
    <hyperlink ref="F572" r:id="rId70" display="https://podminky.urs.cz/item/CS_URS_2025_02/767661811"/>
    <hyperlink ref="F577" r:id="rId71" display="https://podminky.urs.cz/item/CS_URS_2025_02/776201812"/>
    <hyperlink ref="F580" r:id="rId72" display="https://podminky.urs.cz/item/CS_URS_2025_02/776410811"/>
    <hyperlink ref="F584" r:id="rId73" display="https://podminky.urs.cz/item/CS_URS_2025_02/781491831"/>
    <hyperlink ref="F589" r:id="rId74" display="https://podminky.urs.cz/item/CS_URS_2025_02/78380680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5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82</v>
      </c>
      <c r="AZ2" s="142" t="s">
        <v>870</v>
      </c>
      <c r="BA2" s="142" t="s">
        <v>871</v>
      </c>
      <c r="BB2" s="142" t="s">
        <v>129</v>
      </c>
      <c r="BC2" s="142" t="s">
        <v>872</v>
      </c>
      <c r="BD2" s="142" t="s">
        <v>83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  <c r="AZ3" s="142" t="s">
        <v>873</v>
      </c>
      <c r="BA3" s="142" t="s">
        <v>874</v>
      </c>
      <c r="BB3" s="142" t="s">
        <v>129</v>
      </c>
      <c r="BC3" s="142" t="s">
        <v>245</v>
      </c>
      <c r="BD3" s="142" t="s">
        <v>83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  <c r="AZ4" s="142" t="s">
        <v>875</v>
      </c>
      <c r="BA4" s="142" t="s">
        <v>876</v>
      </c>
      <c r="BB4" s="142" t="s">
        <v>129</v>
      </c>
      <c r="BC4" s="142" t="s">
        <v>877</v>
      </c>
      <c r="BD4" s="142" t="s">
        <v>83</v>
      </c>
    </row>
    <row r="5" s="1" customFormat="1" ht="6.96" customHeight="1">
      <c r="B5" s="24"/>
      <c r="L5" s="24"/>
      <c r="AZ5" s="142" t="s">
        <v>878</v>
      </c>
      <c r="BA5" s="142" t="s">
        <v>879</v>
      </c>
      <c r="BB5" s="142" t="s">
        <v>129</v>
      </c>
      <c r="BC5" s="142" t="s">
        <v>880</v>
      </c>
      <c r="BD5" s="142" t="s">
        <v>83</v>
      </c>
    </row>
    <row r="6" s="1" customFormat="1" ht="12" customHeight="1">
      <c r="B6" s="24"/>
      <c r="D6" s="147" t="s">
        <v>15</v>
      </c>
      <c r="L6" s="24"/>
      <c r="AZ6" s="142" t="s">
        <v>881</v>
      </c>
      <c r="BA6" s="142" t="s">
        <v>882</v>
      </c>
      <c r="BB6" s="142" t="s">
        <v>129</v>
      </c>
      <c r="BC6" s="142" t="s">
        <v>883</v>
      </c>
      <c r="BD6" s="142" t="s">
        <v>83</v>
      </c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  <c r="AZ7" s="142" t="s">
        <v>884</v>
      </c>
      <c r="BA7" s="142" t="s">
        <v>885</v>
      </c>
      <c r="BB7" s="142" t="s">
        <v>129</v>
      </c>
      <c r="BC7" s="142" t="s">
        <v>886</v>
      </c>
      <c r="BD7" s="142" t="s">
        <v>83</v>
      </c>
    </row>
    <row r="8" s="2" customFormat="1" ht="12" customHeight="1">
      <c r="A8" s="42"/>
      <c r="B8" s="48"/>
      <c r="C8" s="42"/>
      <c r="D8" s="147" t="s">
        <v>147</v>
      </c>
      <c r="E8" s="42"/>
      <c r="F8" s="42"/>
      <c r="G8" s="42"/>
      <c r="H8" s="42"/>
      <c r="I8" s="42"/>
      <c r="J8" s="42"/>
      <c r="K8" s="42"/>
      <c r="L8" s="149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Z8" s="142" t="s">
        <v>887</v>
      </c>
      <c r="BA8" s="142" t="s">
        <v>888</v>
      </c>
      <c r="BB8" s="142" t="s">
        <v>129</v>
      </c>
      <c r="BC8" s="142" t="s">
        <v>886</v>
      </c>
      <c r="BD8" s="142" t="s">
        <v>83</v>
      </c>
    </row>
    <row r="9" s="2" customFormat="1" ht="16.5" customHeight="1">
      <c r="A9" s="42"/>
      <c r="B9" s="48"/>
      <c r="C9" s="42"/>
      <c r="D9" s="42"/>
      <c r="E9" s="150" t="s">
        <v>889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Z9" s="142" t="s">
        <v>890</v>
      </c>
      <c r="BA9" s="142" t="s">
        <v>891</v>
      </c>
      <c r="BB9" s="142" t="s">
        <v>129</v>
      </c>
      <c r="BC9" s="142" t="s">
        <v>892</v>
      </c>
      <c r="BD9" s="142" t="s">
        <v>83</v>
      </c>
    </row>
    <row r="10" s="2" customFormat="1">
      <c r="A10" s="42"/>
      <c r="B10" s="48"/>
      <c r="C10" s="42"/>
      <c r="D10" s="42"/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Z10" s="142" t="s">
        <v>893</v>
      </c>
      <c r="BA10" s="142" t="s">
        <v>894</v>
      </c>
      <c r="BB10" s="142" t="s">
        <v>129</v>
      </c>
      <c r="BC10" s="142" t="s">
        <v>895</v>
      </c>
      <c r="BD10" s="142" t="s">
        <v>83</v>
      </c>
    </row>
    <row r="11" s="2" customFormat="1" ht="12" customHeight="1">
      <c r="A11" s="42"/>
      <c r="B11" s="48"/>
      <c r="C11" s="42"/>
      <c r="D11" s="147" t="s">
        <v>17</v>
      </c>
      <c r="E11" s="42"/>
      <c r="F11" s="137" t="s">
        <v>18</v>
      </c>
      <c r="G11" s="42"/>
      <c r="H11" s="42"/>
      <c r="I11" s="147" t="s">
        <v>19</v>
      </c>
      <c r="J11" s="137" t="s">
        <v>18</v>
      </c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Z11" s="142" t="s">
        <v>896</v>
      </c>
      <c r="BA11" s="142" t="s">
        <v>897</v>
      </c>
      <c r="BB11" s="142" t="s">
        <v>129</v>
      </c>
      <c r="BC11" s="142" t="s">
        <v>898</v>
      </c>
      <c r="BD11" s="142" t="s">
        <v>83</v>
      </c>
    </row>
    <row r="12" s="2" customFormat="1" ht="12" customHeight="1">
      <c r="A12" s="42"/>
      <c r="B12" s="48"/>
      <c r="C12" s="42"/>
      <c r="D12" s="147" t="s">
        <v>20</v>
      </c>
      <c r="E12" s="42"/>
      <c r="F12" s="137" t="s">
        <v>21</v>
      </c>
      <c r="G12" s="42"/>
      <c r="H12" s="42"/>
      <c r="I12" s="147" t="s">
        <v>22</v>
      </c>
      <c r="J12" s="151" t="str">
        <f>'Rekapitulace stavby'!AN8</f>
        <v>14. 12. 2025</v>
      </c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Z12" s="142" t="s">
        <v>899</v>
      </c>
      <c r="BA12" s="142" t="s">
        <v>900</v>
      </c>
      <c r="BB12" s="142" t="s">
        <v>129</v>
      </c>
      <c r="BC12" s="142" t="s">
        <v>901</v>
      </c>
      <c r="BD12" s="142" t="s">
        <v>83</v>
      </c>
    </row>
    <row r="13" s="2" customFormat="1" ht="10.8" customHeight="1">
      <c r="A13" s="42"/>
      <c r="B13" s="48"/>
      <c r="C13" s="42"/>
      <c r="D13" s="42"/>
      <c r="E13" s="42"/>
      <c r="F13" s="42"/>
      <c r="G13" s="42"/>
      <c r="H13" s="42"/>
      <c r="I13" s="42"/>
      <c r="J13" s="42"/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Z13" s="142" t="s">
        <v>902</v>
      </c>
      <c r="BA13" s="142" t="s">
        <v>903</v>
      </c>
      <c r="BB13" s="142" t="s">
        <v>129</v>
      </c>
      <c r="BC13" s="142" t="s">
        <v>904</v>
      </c>
      <c r="BD13" s="142" t="s">
        <v>83</v>
      </c>
    </row>
    <row r="14" s="2" customFormat="1" ht="12" customHeight="1">
      <c r="A14" s="42"/>
      <c r="B14" s="48"/>
      <c r="C14" s="42"/>
      <c r="D14" s="147" t="s">
        <v>24</v>
      </c>
      <c r="E14" s="42"/>
      <c r="F14" s="42"/>
      <c r="G14" s="42"/>
      <c r="H14" s="42"/>
      <c r="I14" s="147" t="s">
        <v>25</v>
      </c>
      <c r="J14" s="137" t="s">
        <v>26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Z14" s="142" t="s">
        <v>905</v>
      </c>
      <c r="BA14" s="142" t="s">
        <v>906</v>
      </c>
      <c r="BB14" s="142" t="s">
        <v>129</v>
      </c>
      <c r="BC14" s="142" t="s">
        <v>907</v>
      </c>
      <c r="BD14" s="142" t="s">
        <v>83</v>
      </c>
    </row>
    <row r="15" s="2" customFormat="1" ht="18" customHeight="1">
      <c r="A15" s="42"/>
      <c r="B15" s="48"/>
      <c r="C15" s="42"/>
      <c r="D15" s="42"/>
      <c r="E15" s="137" t="s">
        <v>27</v>
      </c>
      <c r="F15" s="42"/>
      <c r="G15" s="42"/>
      <c r="H15" s="42"/>
      <c r="I15" s="147" t="s">
        <v>28</v>
      </c>
      <c r="J15" s="137" t="s">
        <v>29</v>
      </c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Z15" s="142" t="s">
        <v>908</v>
      </c>
      <c r="BA15" s="142" t="s">
        <v>909</v>
      </c>
      <c r="BB15" s="142" t="s">
        <v>129</v>
      </c>
      <c r="BC15" s="142" t="s">
        <v>910</v>
      </c>
      <c r="BD15" s="142" t="s">
        <v>83</v>
      </c>
    </row>
    <row r="16" s="2" customFormat="1" ht="6.96" customHeight="1">
      <c r="A16" s="42"/>
      <c r="B16" s="48"/>
      <c r="C16" s="42"/>
      <c r="D16" s="42"/>
      <c r="E16" s="42"/>
      <c r="F16" s="42"/>
      <c r="G16" s="42"/>
      <c r="H16" s="42"/>
      <c r="I16" s="42"/>
      <c r="J16" s="42"/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Z16" s="142" t="s">
        <v>911</v>
      </c>
      <c r="BA16" s="142" t="s">
        <v>912</v>
      </c>
      <c r="BB16" s="142" t="s">
        <v>129</v>
      </c>
      <c r="BC16" s="142" t="s">
        <v>913</v>
      </c>
      <c r="BD16" s="142" t="s">
        <v>83</v>
      </c>
    </row>
    <row r="17" s="2" customFormat="1" ht="12" customHeight="1">
      <c r="A17" s="42"/>
      <c r="B17" s="48"/>
      <c r="C17" s="42"/>
      <c r="D17" s="147" t="s">
        <v>30</v>
      </c>
      <c r="E17" s="42"/>
      <c r="F17" s="42"/>
      <c r="G17" s="42"/>
      <c r="H17" s="42"/>
      <c r="I17" s="147" t="s">
        <v>25</v>
      </c>
      <c r="J17" s="37" t="str">
        <f>'Rekapitulace stavby'!AN13</f>
        <v>Vyplň údaj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Z17" s="142" t="s">
        <v>914</v>
      </c>
      <c r="BA17" s="142" t="s">
        <v>915</v>
      </c>
      <c r="BB17" s="142" t="s">
        <v>157</v>
      </c>
      <c r="BC17" s="142" t="s">
        <v>916</v>
      </c>
      <c r="BD17" s="142" t="s">
        <v>83</v>
      </c>
    </row>
    <row r="18" s="2" customFormat="1" ht="18" customHeight="1">
      <c r="A18" s="42"/>
      <c r="B18" s="48"/>
      <c r="C18" s="42"/>
      <c r="D18" s="42"/>
      <c r="E18" s="37" t="str">
        <f>'Rekapitulace stavby'!E14</f>
        <v>Vyplň údaj</v>
      </c>
      <c r="F18" s="137"/>
      <c r="G18" s="137"/>
      <c r="H18" s="137"/>
      <c r="I18" s="147" t="s">
        <v>28</v>
      </c>
      <c r="J18" s="37" t="str">
        <f>'Rekapitulace stavby'!AN14</f>
        <v>Vyplň údaj</v>
      </c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Z18" s="142" t="s">
        <v>917</v>
      </c>
      <c r="BA18" s="142" t="s">
        <v>918</v>
      </c>
      <c r="BB18" s="142" t="s">
        <v>157</v>
      </c>
      <c r="BC18" s="142" t="s">
        <v>919</v>
      </c>
      <c r="BD18" s="142" t="s">
        <v>83</v>
      </c>
    </row>
    <row r="19" s="2" customFormat="1" ht="6.96" customHeight="1">
      <c r="A19" s="42"/>
      <c r="B19" s="48"/>
      <c r="C19" s="42"/>
      <c r="D19" s="42"/>
      <c r="E19" s="42"/>
      <c r="F19" s="42"/>
      <c r="G19" s="42"/>
      <c r="H19" s="42"/>
      <c r="I19" s="42"/>
      <c r="J19" s="42"/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Z19" s="142" t="s">
        <v>920</v>
      </c>
      <c r="BA19" s="142" t="s">
        <v>921</v>
      </c>
      <c r="BB19" s="142" t="s">
        <v>157</v>
      </c>
      <c r="BC19" s="142" t="s">
        <v>922</v>
      </c>
      <c r="BD19" s="142" t="s">
        <v>83</v>
      </c>
    </row>
    <row r="20" s="2" customFormat="1" ht="12" customHeight="1">
      <c r="A20" s="42"/>
      <c r="B20" s="48"/>
      <c r="C20" s="42"/>
      <c r="D20" s="147" t="s">
        <v>32</v>
      </c>
      <c r="E20" s="42"/>
      <c r="F20" s="42"/>
      <c r="G20" s="42"/>
      <c r="H20" s="42"/>
      <c r="I20" s="147" t="s">
        <v>25</v>
      </c>
      <c r="J20" s="137" t="str">
        <f>IF('Rekapitulace stavby'!AN16="","",'Rekapitulace stavby'!AN16)</f>
        <v/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Z20" s="142" t="s">
        <v>923</v>
      </c>
      <c r="BA20" s="142" t="s">
        <v>924</v>
      </c>
      <c r="BB20" s="142" t="s">
        <v>157</v>
      </c>
      <c r="BC20" s="142" t="s">
        <v>925</v>
      </c>
      <c r="BD20" s="142" t="s">
        <v>83</v>
      </c>
    </row>
    <row r="21" s="2" customFormat="1" ht="18" customHeight="1">
      <c r="A21" s="42"/>
      <c r="B21" s="48"/>
      <c r="C21" s="42"/>
      <c r="D21" s="42"/>
      <c r="E21" s="137" t="str">
        <f>IF('Rekapitulace stavby'!E17="","",'Rekapitulace stavby'!E17)</f>
        <v xml:space="preserve"> </v>
      </c>
      <c r="F21" s="42"/>
      <c r="G21" s="42"/>
      <c r="H21" s="42"/>
      <c r="I21" s="147" t="s">
        <v>28</v>
      </c>
      <c r="J21" s="137" t="str">
        <f>IF('Rekapitulace stavby'!AN17="","",'Rekapitulace stavby'!AN17)</f>
        <v/>
      </c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Z21" s="142" t="s">
        <v>926</v>
      </c>
      <c r="BA21" s="142" t="s">
        <v>927</v>
      </c>
      <c r="BB21" s="142" t="s">
        <v>129</v>
      </c>
      <c r="BC21" s="142" t="s">
        <v>928</v>
      </c>
      <c r="BD21" s="142" t="s">
        <v>83</v>
      </c>
    </row>
    <row r="22" s="2" customFormat="1" ht="6.96" customHeight="1">
      <c r="A22" s="42"/>
      <c r="B22" s="48"/>
      <c r="C22" s="42"/>
      <c r="D22" s="42"/>
      <c r="E22" s="42"/>
      <c r="F22" s="42"/>
      <c r="G22" s="42"/>
      <c r="H22" s="42"/>
      <c r="I22" s="42"/>
      <c r="J22" s="42"/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Z22" s="142" t="s">
        <v>929</v>
      </c>
      <c r="BA22" s="142" t="s">
        <v>930</v>
      </c>
      <c r="BB22" s="142" t="s">
        <v>129</v>
      </c>
      <c r="BC22" s="142" t="s">
        <v>931</v>
      </c>
      <c r="BD22" s="142" t="s">
        <v>83</v>
      </c>
    </row>
    <row r="23" s="2" customFormat="1" ht="12" customHeight="1">
      <c r="A23" s="42"/>
      <c r="B23" s="48"/>
      <c r="C23" s="42"/>
      <c r="D23" s="147" t="s">
        <v>34</v>
      </c>
      <c r="E23" s="42"/>
      <c r="F23" s="42"/>
      <c r="G23" s="42"/>
      <c r="H23" s="42"/>
      <c r="I23" s="147" t="s">
        <v>25</v>
      </c>
      <c r="J23" s="137" t="str">
        <f>IF('Rekapitulace stavby'!AN19="","",'Rekapitulace stavby'!AN19)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Z23" s="142" t="s">
        <v>932</v>
      </c>
      <c r="BA23" s="142" t="s">
        <v>933</v>
      </c>
      <c r="BB23" s="142" t="s">
        <v>129</v>
      </c>
      <c r="BC23" s="142" t="s">
        <v>934</v>
      </c>
      <c r="BD23" s="142" t="s">
        <v>83</v>
      </c>
    </row>
    <row r="24" s="2" customFormat="1" ht="18" customHeight="1">
      <c r="A24" s="42"/>
      <c r="B24" s="48"/>
      <c r="C24" s="42"/>
      <c r="D24" s="42"/>
      <c r="E24" s="137" t="str">
        <f>IF('Rekapitulace stavby'!E20="","",'Rekapitulace stavby'!E20)</f>
        <v xml:space="preserve"> </v>
      </c>
      <c r="F24" s="42"/>
      <c r="G24" s="42"/>
      <c r="H24" s="42"/>
      <c r="I24" s="147" t="s">
        <v>28</v>
      </c>
      <c r="J24" s="137" t="str">
        <f>IF('Rekapitulace stavby'!AN20="","",'Rekapitulace stavby'!AN20)</f>
        <v/>
      </c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Z24" s="142" t="s">
        <v>935</v>
      </c>
      <c r="BA24" s="142" t="s">
        <v>936</v>
      </c>
      <c r="BB24" s="142" t="s">
        <v>129</v>
      </c>
      <c r="BC24" s="142" t="s">
        <v>937</v>
      </c>
      <c r="BD24" s="142" t="s">
        <v>83</v>
      </c>
    </row>
    <row r="25" s="2" customFormat="1" ht="6.96" customHeight="1">
      <c r="A25" s="42"/>
      <c r="B25" s="48"/>
      <c r="C25" s="42"/>
      <c r="D25" s="42"/>
      <c r="E25" s="42"/>
      <c r="F25" s="42"/>
      <c r="G25" s="42"/>
      <c r="H25" s="42"/>
      <c r="I25" s="42"/>
      <c r="J25" s="42"/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Z25" s="142" t="s">
        <v>938</v>
      </c>
      <c r="BA25" s="142" t="s">
        <v>939</v>
      </c>
      <c r="BB25" s="142" t="s">
        <v>129</v>
      </c>
      <c r="BC25" s="142" t="s">
        <v>940</v>
      </c>
      <c r="BD25" s="142" t="s">
        <v>83</v>
      </c>
    </row>
    <row r="26" s="2" customFormat="1" ht="12" customHeight="1">
      <c r="A26" s="42"/>
      <c r="B26" s="48"/>
      <c r="C26" s="42"/>
      <c r="D26" s="147" t="s">
        <v>35</v>
      </c>
      <c r="E26" s="42"/>
      <c r="F26" s="42"/>
      <c r="G26" s="42"/>
      <c r="H26" s="42"/>
      <c r="I26" s="42"/>
      <c r="J26" s="42"/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Z26" s="142" t="s">
        <v>941</v>
      </c>
      <c r="BA26" s="142" t="s">
        <v>942</v>
      </c>
      <c r="BB26" s="142" t="s">
        <v>129</v>
      </c>
      <c r="BC26" s="142" t="s">
        <v>943</v>
      </c>
      <c r="BD26" s="142" t="s">
        <v>83</v>
      </c>
    </row>
    <row r="27" s="8" customFormat="1" ht="47.25" customHeight="1">
      <c r="A27" s="152"/>
      <c r="B27" s="153"/>
      <c r="C27" s="152"/>
      <c r="D27" s="152"/>
      <c r="E27" s="154" t="s">
        <v>36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Z27" s="282" t="s">
        <v>944</v>
      </c>
      <c r="BA27" s="282" t="s">
        <v>945</v>
      </c>
      <c r="BB27" s="282" t="s">
        <v>129</v>
      </c>
      <c r="BC27" s="282" t="s">
        <v>946</v>
      </c>
      <c r="BD27" s="282" t="s">
        <v>83</v>
      </c>
    </row>
    <row r="28" s="2" customFormat="1" ht="6.96" customHeight="1">
      <c r="A28" s="42"/>
      <c r="B28" s="48"/>
      <c r="C28" s="42"/>
      <c r="D28" s="42"/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Z28" s="142" t="s">
        <v>947</v>
      </c>
      <c r="BA28" s="142" t="s">
        <v>948</v>
      </c>
      <c r="BB28" s="142" t="s">
        <v>157</v>
      </c>
      <c r="BC28" s="142" t="s">
        <v>949</v>
      </c>
      <c r="BD28" s="142" t="s">
        <v>83</v>
      </c>
    </row>
    <row r="29" s="2" customFormat="1" ht="6.96" customHeight="1">
      <c r="A29" s="42"/>
      <c r="B29" s="48"/>
      <c r="C29" s="42"/>
      <c r="D29" s="156"/>
      <c r="E29" s="156"/>
      <c r="F29" s="156"/>
      <c r="G29" s="156"/>
      <c r="H29" s="156"/>
      <c r="I29" s="156"/>
      <c r="J29" s="156"/>
      <c r="K29" s="156"/>
      <c r="L29" s="149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Z29" s="142" t="s">
        <v>950</v>
      </c>
      <c r="BA29" s="142" t="s">
        <v>951</v>
      </c>
      <c r="BB29" s="142" t="s">
        <v>129</v>
      </c>
      <c r="BC29" s="142" t="s">
        <v>952</v>
      </c>
      <c r="BD29" s="142" t="s">
        <v>83</v>
      </c>
    </row>
    <row r="30" s="2" customFormat="1" ht="25.44" customHeight="1">
      <c r="A30" s="42"/>
      <c r="B30" s="48"/>
      <c r="C30" s="42"/>
      <c r="D30" s="157" t="s">
        <v>37</v>
      </c>
      <c r="E30" s="42"/>
      <c r="F30" s="42"/>
      <c r="G30" s="42"/>
      <c r="H30" s="42"/>
      <c r="I30" s="42"/>
      <c r="J30" s="158">
        <f>ROUND(J110, 2)</f>
        <v>0</v>
      </c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Z30" s="142" t="s">
        <v>953</v>
      </c>
      <c r="BA30" s="142" t="s">
        <v>954</v>
      </c>
      <c r="BB30" s="142" t="s">
        <v>157</v>
      </c>
      <c r="BC30" s="142" t="s">
        <v>955</v>
      </c>
      <c r="BD30" s="142" t="s">
        <v>83</v>
      </c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Z31" s="142" t="s">
        <v>148</v>
      </c>
      <c r="BA31" s="142" t="s">
        <v>149</v>
      </c>
      <c r="BB31" s="142" t="s">
        <v>129</v>
      </c>
      <c r="BC31" s="142" t="s">
        <v>150</v>
      </c>
      <c r="BD31" s="142" t="s">
        <v>83</v>
      </c>
    </row>
    <row r="32" s="2" customFormat="1" ht="14.4" customHeight="1">
      <c r="A32" s="42"/>
      <c r="B32" s="48"/>
      <c r="C32" s="42"/>
      <c r="D32" s="42"/>
      <c r="E32" s="42"/>
      <c r="F32" s="159" t="s">
        <v>39</v>
      </c>
      <c r="G32" s="42"/>
      <c r="H32" s="42"/>
      <c r="I32" s="159" t="s">
        <v>38</v>
      </c>
      <c r="J32" s="159" t="s">
        <v>40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Z32" s="142" t="s">
        <v>956</v>
      </c>
      <c r="BA32" s="142" t="s">
        <v>957</v>
      </c>
      <c r="BB32" s="142" t="s">
        <v>129</v>
      </c>
      <c r="BC32" s="142" t="s">
        <v>958</v>
      </c>
      <c r="BD32" s="142" t="s">
        <v>83</v>
      </c>
    </row>
    <row r="33" s="2" customFormat="1" ht="14.4" customHeight="1">
      <c r="A33" s="42"/>
      <c r="B33" s="48"/>
      <c r="C33" s="42"/>
      <c r="D33" s="160" t="s">
        <v>41</v>
      </c>
      <c r="E33" s="147" t="s">
        <v>42</v>
      </c>
      <c r="F33" s="161">
        <f>ROUND((SUM(BE110:BE1507)),  2)</f>
        <v>0</v>
      </c>
      <c r="G33" s="42"/>
      <c r="H33" s="42"/>
      <c r="I33" s="162">
        <v>0.20999999999999999</v>
      </c>
      <c r="J33" s="161">
        <f>ROUND(((SUM(BE110:BE1507))*I33),  2)</f>
        <v>0</v>
      </c>
      <c r="K33" s="42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Z33" s="142" t="s">
        <v>959</v>
      </c>
      <c r="BA33" s="142" t="s">
        <v>960</v>
      </c>
      <c r="BB33" s="142" t="s">
        <v>129</v>
      </c>
      <c r="BC33" s="142" t="s">
        <v>961</v>
      </c>
      <c r="BD33" s="142" t="s">
        <v>83</v>
      </c>
    </row>
    <row r="34" s="2" customFormat="1" ht="14.4" customHeight="1">
      <c r="A34" s="42"/>
      <c r="B34" s="48"/>
      <c r="C34" s="42"/>
      <c r="D34" s="42"/>
      <c r="E34" s="147" t="s">
        <v>43</v>
      </c>
      <c r="F34" s="161">
        <f>ROUND((SUM(BF110:BF1507)),  2)</f>
        <v>0</v>
      </c>
      <c r="G34" s="42"/>
      <c r="H34" s="42"/>
      <c r="I34" s="162">
        <v>0.12</v>
      </c>
      <c r="J34" s="161">
        <f>ROUND(((SUM(BF110:BF1507))*I34),  2)</f>
        <v>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Z34" s="142" t="s">
        <v>962</v>
      </c>
      <c r="BA34" s="142" t="s">
        <v>963</v>
      </c>
      <c r="BB34" s="142" t="s">
        <v>129</v>
      </c>
      <c r="BC34" s="142" t="s">
        <v>964</v>
      </c>
      <c r="BD34" s="142" t="s">
        <v>83</v>
      </c>
    </row>
    <row r="35" hidden="1" s="2" customFormat="1" ht="14.4" customHeight="1">
      <c r="A35" s="42"/>
      <c r="B35" s="48"/>
      <c r="C35" s="42"/>
      <c r="D35" s="42"/>
      <c r="E35" s="147" t="s">
        <v>44</v>
      </c>
      <c r="F35" s="161">
        <f>ROUND((SUM(BG110:BG1507)),  2)</f>
        <v>0</v>
      </c>
      <c r="G35" s="42"/>
      <c r="H35" s="42"/>
      <c r="I35" s="162">
        <v>0.20999999999999999</v>
      </c>
      <c r="J35" s="161">
        <f>0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Z35" s="142" t="s">
        <v>965</v>
      </c>
      <c r="BA35" s="142" t="s">
        <v>966</v>
      </c>
      <c r="BB35" s="142" t="s">
        <v>129</v>
      </c>
      <c r="BC35" s="142" t="s">
        <v>967</v>
      </c>
      <c r="BD35" s="142" t="s">
        <v>83</v>
      </c>
    </row>
    <row r="36" hidden="1" s="2" customFormat="1" ht="14.4" customHeight="1">
      <c r="A36" s="42"/>
      <c r="B36" s="48"/>
      <c r="C36" s="42"/>
      <c r="D36" s="42"/>
      <c r="E36" s="147" t="s">
        <v>45</v>
      </c>
      <c r="F36" s="161">
        <f>ROUND((SUM(BH110:BH1507)),  2)</f>
        <v>0</v>
      </c>
      <c r="G36" s="42"/>
      <c r="H36" s="42"/>
      <c r="I36" s="162">
        <v>0.12</v>
      </c>
      <c r="J36" s="161">
        <f>0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Z36" s="142" t="s">
        <v>968</v>
      </c>
      <c r="BA36" s="142" t="s">
        <v>969</v>
      </c>
      <c r="BB36" s="142" t="s">
        <v>129</v>
      </c>
      <c r="BC36" s="142" t="s">
        <v>970</v>
      </c>
      <c r="BD36" s="142" t="s">
        <v>83</v>
      </c>
    </row>
    <row r="37" hidden="1" s="2" customFormat="1" ht="14.4" customHeight="1">
      <c r="A37" s="42"/>
      <c r="B37" s="48"/>
      <c r="C37" s="42"/>
      <c r="D37" s="42"/>
      <c r="E37" s="147" t="s">
        <v>46</v>
      </c>
      <c r="F37" s="161">
        <f>ROUND((SUM(BI110:BI1507)),  2)</f>
        <v>0</v>
      </c>
      <c r="G37" s="42"/>
      <c r="H37" s="42"/>
      <c r="I37" s="162">
        <v>0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Z37" s="142" t="s">
        <v>971</v>
      </c>
      <c r="BA37" s="142" t="s">
        <v>972</v>
      </c>
      <c r="BB37" s="142" t="s">
        <v>129</v>
      </c>
      <c r="BC37" s="142" t="s">
        <v>973</v>
      </c>
      <c r="BD37" s="142" t="s">
        <v>83</v>
      </c>
    </row>
    <row r="38" s="2" customFormat="1" ht="6.96" customHeight="1">
      <c r="A38" s="42"/>
      <c r="B38" s="48"/>
      <c r="C38" s="42"/>
      <c r="D38" s="42"/>
      <c r="E38" s="42"/>
      <c r="F38" s="42"/>
      <c r="G38" s="42"/>
      <c r="H38" s="42"/>
      <c r="I38" s="42"/>
      <c r="J38" s="42"/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Z38" s="142" t="s">
        <v>974</v>
      </c>
      <c r="BA38" s="142" t="s">
        <v>975</v>
      </c>
      <c r="BB38" s="142" t="s">
        <v>129</v>
      </c>
      <c r="BC38" s="142" t="s">
        <v>976</v>
      </c>
      <c r="BD38" s="142" t="s">
        <v>83</v>
      </c>
    </row>
    <row r="39" s="2" customFormat="1" ht="25.44" customHeight="1">
      <c r="A39" s="42"/>
      <c r="B39" s="48"/>
      <c r="C39" s="163"/>
      <c r="D39" s="164" t="s">
        <v>47</v>
      </c>
      <c r="E39" s="165"/>
      <c r="F39" s="165"/>
      <c r="G39" s="166" t="s">
        <v>48</v>
      </c>
      <c r="H39" s="167" t="s">
        <v>49</v>
      </c>
      <c r="I39" s="165"/>
      <c r="J39" s="168">
        <f>SUM(J30:J37)</f>
        <v>0</v>
      </c>
      <c r="K39" s="169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Z39" s="142" t="s">
        <v>977</v>
      </c>
      <c r="BA39" s="142" t="s">
        <v>978</v>
      </c>
      <c r="BB39" s="142" t="s">
        <v>129</v>
      </c>
      <c r="BC39" s="142" t="s">
        <v>979</v>
      </c>
      <c r="BD39" s="142" t="s">
        <v>83</v>
      </c>
    </row>
    <row r="40" s="2" customFormat="1" ht="14.4" customHeight="1">
      <c r="A40" s="42"/>
      <c r="B40" s="170"/>
      <c r="C40" s="171"/>
      <c r="D40" s="171"/>
      <c r="E40" s="171"/>
      <c r="F40" s="171"/>
      <c r="G40" s="171"/>
      <c r="H40" s="171"/>
      <c r="I40" s="171"/>
      <c r="J40" s="171"/>
      <c r="K40" s="171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Z40" s="142" t="s">
        <v>980</v>
      </c>
      <c r="BA40" s="142" t="s">
        <v>981</v>
      </c>
      <c r="BB40" s="142" t="s">
        <v>129</v>
      </c>
      <c r="BC40" s="142" t="s">
        <v>982</v>
      </c>
      <c r="BD40" s="142" t="s">
        <v>83</v>
      </c>
    </row>
    <row r="41">
      <c r="AZ41" s="142" t="s">
        <v>983</v>
      </c>
      <c r="BA41" s="142" t="s">
        <v>984</v>
      </c>
      <c r="BB41" s="142" t="s">
        <v>129</v>
      </c>
      <c r="BC41" s="142" t="s">
        <v>985</v>
      </c>
      <c r="BD41" s="142" t="s">
        <v>83</v>
      </c>
    </row>
    <row r="42">
      <c r="AZ42" s="142" t="s">
        <v>986</v>
      </c>
      <c r="BA42" s="142" t="s">
        <v>987</v>
      </c>
      <c r="BB42" s="142" t="s">
        <v>129</v>
      </c>
      <c r="BC42" s="142" t="s">
        <v>988</v>
      </c>
      <c r="BD42" s="142" t="s">
        <v>83</v>
      </c>
    </row>
    <row r="43">
      <c r="AZ43" s="142" t="s">
        <v>989</v>
      </c>
      <c r="BA43" s="142" t="s">
        <v>990</v>
      </c>
      <c r="BB43" s="142" t="s">
        <v>129</v>
      </c>
      <c r="BC43" s="142" t="s">
        <v>991</v>
      </c>
      <c r="BD43" s="142" t="s">
        <v>83</v>
      </c>
    </row>
    <row r="44" s="2" customFormat="1" ht="6.96" customHeight="1">
      <c r="A44" s="42"/>
      <c r="B44" s="172"/>
      <c r="C44" s="173"/>
      <c r="D44" s="173"/>
      <c r="E44" s="173"/>
      <c r="F44" s="173"/>
      <c r="G44" s="173"/>
      <c r="H44" s="173"/>
      <c r="I44" s="173"/>
      <c r="J44" s="173"/>
      <c r="K44" s="173"/>
      <c r="L44" s="149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</row>
    <row r="45" s="2" customFormat="1" ht="24.96" customHeight="1">
      <c r="A45" s="42"/>
      <c r="B45" s="43"/>
      <c r="C45" s="27" t="s">
        <v>163</v>
      </c>
      <c r="D45" s="44"/>
      <c r="E45" s="44"/>
      <c r="F45" s="44"/>
      <c r="G45" s="44"/>
      <c r="H45" s="44"/>
      <c r="I45" s="44"/>
      <c r="J45" s="44"/>
      <c r="K45" s="44"/>
      <c r="L45" s="149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</row>
    <row r="46" s="2" customFormat="1" ht="6.96" customHeight="1">
      <c r="A46" s="42"/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12" customHeight="1">
      <c r="A47" s="42"/>
      <c r="B47" s="43"/>
      <c r="C47" s="36" t="s">
        <v>15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16.5" customHeight="1">
      <c r="A48" s="42"/>
      <c r="B48" s="43"/>
      <c r="C48" s="44"/>
      <c r="D48" s="44"/>
      <c r="E48" s="174" t="str">
        <f>E7</f>
        <v>Rekonstrukce rehabilitace v 1.PP budovy B v HNSP v Bílině</v>
      </c>
      <c r="F48" s="36"/>
      <c r="G48" s="36"/>
      <c r="H48" s="36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147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73" t="str">
        <f>E9</f>
        <v>2 - SO 01 - Stavební úpravy</v>
      </c>
      <c r="F50" s="44"/>
      <c r="G50" s="44"/>
      <c r="H50" s="44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2" customFormat="1" ht="6.96" customHeight="1">
      <c r="A51" s="42"/>
      <c r="B51" s="43"/>
      <c r="C51" s="44"/>
      <c r="D51" s="44"/>
      <c r="E51" s="44"/>
      <c r="F51" s="44"/>
      <c r="G51" s="44"/>
      <c r="H51" s="44"/>
      <c r="I51" s="44"/>
      <c r="J51" s="44"/>
      <c r="K51" s="44"/>
      <c r="L51" s="149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</row>
    <row r="52" s="2" customFormat="1" ht="12" customHeight="1">
      <c r="A52" s="42"/>
      <c r="B52" s="43"/>
      <c r="C52" s="36" t="s">
        <v>20</v>
      </c>
      <c r="D52" s="44"/>
      <c r="E52" s="44"/>
      <c r="F52" s="31" t="str">
        <f>F12</f>
        <v xml:space="preserve"> </v>
      </c>
      <c r="G52" s="44"/>
      <c r="H52" s="44"/>
      <c r="I52" s="36" t="s">
        <v>22</v>
      </c>
      <c r="J52" s="76" t="str">
        <f>IF(J12="","",J12)</f>
        <v>14. 12. 2025</v>
      </c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6.96" customHeight="1">
      <c r="A53" s="42"/>
      <c r="B53" s="43"/>
      <c r="C53" s="44"/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5.15" customHeight="1">
      <c r="A54" s="42"/>
      <c r="B54" s="43"/>
      <c r="C54" s="36" t="s">
        <v>24</v>
      </c>
      <c r="D54" s="44"/>
      <c r="E54" s="44"/>
      <c r="F54" s="31" t="str">
        <f>E15</f>
        <v>Město Bílina, Břežánská 50/4, 418 01 Bílina</v>
      </c>
      <c r="G54" s="44"/>
      <c r="H54" s="44"/>
      <c r="I54" s="36" t="s">
        <v>32</v>
      </c>
      <c r="J54" s="40" t="str">
        <f>E21</f>
        <v xml:space="preserve"> </v>
      </c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15.15" customHeight="1">
      <c r="A55" s="42"/>
      <c r="B55" s="43"/>
      <c r="C55" s="36" t="s">
        <v>30</v>
      </c>
      <c r="D55" s="44"/>
      <c r="E55" s="44"/>
      <c r="F55" s="31" t="str">
        <f>IF(E18="","",E18)</f>
        <v>Vyplň údaj</v>
      </c>
      <c r="G55" s="44"/>
      <c r="H55" s="44"/>
      <c r="I55" s="36" t="s">
        <v>34</v>
      </c>
      <c r="J55" s="40" t="str">
        <f>E24</f>
        <v xml:space="preserve"> </v>
      </c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0.32" customHeight="1">
      <c r="A56" s="42"/>
      <c r="B56" s="43"/>
      <c r="C56" s="44"/>
      <c r="D56" s="44"/>
      <c r="E56" s="44"/>
      <c r="F56" s="44"/>
      <c r="G56" s="44"/>
      <c r="H56" s="44"/>
      <c r="I56" s="44"/>
      <c r="J56" s="44"/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29.28" customHeight="1">
      <c r="A57" s="42"/>
      <c r="B57" s="43"/>
      <c r="C57" s="175" t="s">
        <v>164</v>
      </c>
      <c r="D57" s="176"/>
      <c r="E57" s="176"/>
      <c r="F57" s="176"/>
      <c r="G57" s="176"/>
      <c r="H57" s="176"/>
      <c r="I57" s="176"/>
      <c r="J57" s="177" t="s">
        <v>165</v>
      </c>
      <c r="K57" s="176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0.32" customHeight="1">
      <c r="A58" s="42"/>
      <c r="B58" s="43"/>
      <c r="C58" s="44"/>
      <c r="D58" s="44"/>
      <c r="E58" s="44"/>
      <c r="F58" s="44"/>
      <c r="G58" s="44"/>
      <c r="H58" s="44"/>
      <c r="I58" s="44"/>
      <c r="J58" s="44"/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22.8" customHeight="1">
      <c r="A59" s="42"/>
      <c r="B59" s="43"/>
      <c r="C59" s="178" t="s">
        <v>69</v>
      </c>
      <c r="D59" s="44"/>
      <c r="E59" s="44"/>
      <c r="F59" s="44"/>
      <c r="G59" s="44"/>
      <c r="H59" s="44"/>
      <c r="I59" s="44"/>
      <c r="J59" s="106">
        <f>J110</f>
        <v>0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U59" s="21" t="s">
        <v>166</v>
      </c>
    </row>
    <row r="60" s="9" customFormat="1" ht="24.96" customHeight="1">
      <c r="A60" s="9"/>
      <c r="B60" s="179"/>
      <c r="C60" s="180"/>
      <c r="D60" s="181" t="s">
        <v>992</v>
      </c>
      <c r="E60" s="182"/>
      <c r="F60" s="182"/>
      <c r="G60" s="182"/>
      <c r="H60" s="182"/>
      <c r="I60" s="182"/>
      <c r="J60" s="183">
        <f>J111</f>
        <v>0</v>
      </c>
      <c r="K60" s="180"/>
      <c r="L60" s="18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5"/>
      <c r="C61" s="129"/>
      <c r="D61" s="186" t="s">
        <v>993</v>
      </c>
      <c r="E61" s="187"/>
      <c r="F61" s="187"/>
      <c r="G61" s="187"/>
      <c r="H61" s="187"/>
      <c r="I61" s="187"/>
      <c r="J61" s="188">
        <f>J112</f>
        <v>0</v>
      </c>
      <c r="K61" s="129"/>
      <c r="L61" s="18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85"/>
      <c r="C62" s="129"/>
      <c r="D62" s="186" t="s">
        <v>994</v>
      </c>
      <c r="E62" s="187"/>
      <c r="F62" s="187"/>
      <c r="G62" s="187"/>
      <c r="H62" s="187"/>
      <c r="I62" s="187"/>
      <c r="J62" s="188">
        <f>J113</f>
        <v>0</v>
      </c>
      <c r="K62" s="129"/>
      <c r="L62" s="18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5"/>
      <c r="C63" s="129"/>
      <c r="D63" s="186" t="s">
        <v>995</v>
      </c>
      <c r="E63" s="187"/>
      <c r="F63" s="187"/>
      <c r="G63" s="187"/>
      <c r="H63" s="187"/>
      <c r="I63" s="187"/>
      <c r="J63" s="188">
        <f>J128</f>
        <v>0</v>
      </c>
      <c r="K63" s="129"/>
      <c r="L63" s="18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85"/>
      <c r="C64" s="129"/>
      <c r="D64" s="186" t="s">
        <v>996</v>
      </c>
      <c r="E64" s="187"/>
      <c r="F64" s="187"/>
      <c r="G64" s="187"/>
      <c r="H64" s="187"/>
      <c r="I64" s="187"/>
      <c r="J64" s="188">
        <f>J129</f>
        <v>0</v>
      </c>
      <c r="K64" s="129"/>
      <c r="L64" s="18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85"/>
      <c r="C65" s="129"/>
      <c r="D65" s="186" t="s">
        <v>997</v>
      </c>
      <c r="E65" s="187"/>
      <c r="F65" s="187"/>
      <c r="G65" s="187"/>
      <c r="H65" s="187"/>
      <c r="I65" s="187"/>
      <c r="J65" s="188">
        <f>J193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9"/>
      <c r="D66" s="186" t="s">
        <v>998</v>
      </c>
      <c r="E66" s="187"/>
      <c r="F66" s="187"/>
      <c r="G66" s="187"/>
      <c r="H66" s="187"/>
      <c r="I66" s="187"/>
      <c r="J66" s="188">
        <f>J245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29"/>
      <c r="D67" s="186" t="s">
        <v>999</v>
      </c>
      <c r="E67" s="187"/>
      <c r="F67" s="187"/>
      <c r="G67" s="187"/>
      <c r="H67" s="187"/>
      <c r="I67" s="187"/>
      <c r="J67" s="188">
        <f>J246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5"/>
      <c r="C68" s="129"/>
      <c r="D68" s="186" t="s">
        <v>168</v>
      </c>
      <c r="E68" s="187"/>
      <c r="F68" s="187"/>
      <c r="G68" s="187"/>
      <c r="H68" s="187"/>
      <c r="I68" s="187"/>
      <c r="J68" s="188">
        <f>J258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169</v>
      </c>
      <c r="E69" s="187"/>
      <c r="F69" s="187"/>
      <c r="G69" s="187"/>
      <c r="H69" s="187"/>
      <c r="I69" s="187"/>
      <c r="J69" s="188">
        <f>J259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1000</v>
      </c>
      <c r="E70" s="187"/>
      <c r="F70" s="187"/>
      <c r="G70" s="187"/>
      <c r="H70" s="187"/>
      <c r="I70" s="187"/>
      <c r="J70" s="188">
        <f>J394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5"/>
      <c r="C71" s="129"/>
      <c r="D71" s="186" t="s">
        <v>1001</v>
      </c>
      <c r="E71" s="187"/>
      <c r="F71" s="187"/>
      <c r="G71" s="187"/>
      <c r="H71" s="187"/>
      <c r="I71" s="187"/>
      <c r="J71" s="188">
        <f>J419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29"/>
      <c r="D72" s="186" t="s">
        <v>1002</v>
      </c>
      <c r="E72" s="187"/>
      <c r="F72" s="187"/>
      <c r="G72" s="187"/>
      <c r="H72" s="187"/>
      <c r="I72" s="187"/>
      <c r="J72" s="188">
        <f>J502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9"/>
      <c r="D73" s="186" t="s">
        <v>1003</v>
      </c>
      <c r="E73" s="187"/>
      <c r="F73" s="187"/>
      <c r="G73" s="187"/>
      <c r="H73" s="187"/>
      <c r="I73" s="187"/>
      <c r="J73" s="188">
        <f>J645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4.88" customHeight="1">
      <c r="A74" s="10"/>
      <c r="B74" s="185"/>
      <c r="C74" s="129"/>
      <c r="D74" s="186" t="s">
        <v>171</v>
      </c>
      <c r="E74" s="187"/>
      <c r="F74" s="187"/>
      <c r="G74" s="187"/>
      <c r="H74" s="187"/>
      <c r="I74" s="187"/>
      <c r="J74" s="188">
        <f>J646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85"/>
      <c r="C75" s="129"/>
      <c r="D75" s="186" t="s">
        <v>1004</v>
      </c>
      <c r="E75" s="187"/>
      <c r="F75" s="187"/>
      <c r="G75" s="187"/>
      <c r="H75" s="187"/>
      <c r="I75" s="187"/>
      <c r="J75" s="188">
        <f>J654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85"/>
      <c r="C76" s="129"/>
      <c r="D76" s="186" t="s">
        <v>1005</v>
      </c>
      <c r="E76" s="187"/>
      <c r="F76" s="187"/>
      <c r="G76" s="187"/>
      <c r="H76" s="187"/>
      <c r="I76" s="187"/>
      <c r="J76" s="188">
        <f>J719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79"/>
      <c r="C77" s="180"/>
      <c r="D77" s="181" t="s">
        <v>1006</v>
      </c>
      <c r="E77" s="182"/>
      <c r="F77" s="182"/>
      <c r="G77" s="182"/>
      <c r="H77" s="182"/>
      <c r="I77" s="182"/>
      <c r="J77" s="183">
        <f>J724</f>
        <v>0</v>
      </c>
      <c r="K77" s="180"/>
      <c r="L77" s="184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85"/>
      <c r="C78" s="129"/>
      <c r="D78" s="186" t="s">
        <v>177</v>
      </c>
      <c r="E78" s="187"/>
      <c r="F78" s="187"/>
      <c r="G78" s="187"/>
      <c r="H78" s="187"/>
      <c r="I78" s="187"/>
      <c r="J78" s="188">
        <f>J725</f>
        <v>0</v>
      </c>
      <c r="K78" s="129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5"/>
      <c r="C79" s="129"/>
      <c r="D79" s="186" t="s">
        <v>1007</v>
      </c>
      <c r="E79" s="187"/>
      <c r="F79" s="187"/>
      <c r="G79" s="187"/>
      <c r="H79" s="187"/>
      <c r="I79" s="187"/>
      <c r="J79" s="188">
        <f>J776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5"/>
      <c r="C80" s="129"/>
      <c r="D80" s="186" t="s">
        <v>180</v>
      </c>
      <c r="E80" s="187"/>
      <c r="F80" s="187"/>
      <c r="G80" s="187"/>
      <c r="H80" s="187"/>
      <c r="I80" s="187"/>
      <c r="J80" s="188">
        <f>J791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5"/>
      <c r="C81" s="129"/>
      <c r="D81" s="186" t="s">
        <v>181</v>
      </c>
      <c r="E81" s="187"/>
      <c r="F81" s="187"/>
      <c r="G81" s="187"/>
      <c r="H81" s="187"/>
      <c r="I81" s="187"/>
      <c r="J81" s="188">
        <f>J805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5"/>
      <c r="C82" s="129"/>
      <c r="D82" s="186" t="s">
        <v>185</v>
      </c>
      <c r="E82" s="187"/>
      <c r="F82" s="187"/>
      <c r="G82" s="187"/>
      <c r="H82" s="187"/>
      <c r="I82" s="187"/>
      <c r="J82" s="188">
        <f>J824</f>
        <v>0</v>
      </c>
      <c r="K82" s="129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5"/>
      <c r="C83" s="129"/>
      <c r="D83" s="186" t="s">
        <v>1008</v>
      </c>
      <c r="E83" s="187"/>
      <c r="F83" s="187"/>
      <c r="G83" s="187"/>
      <c r="H83" s="187"/>
      <c r="I83" s="187"/>
      <c r="J83" s="188">
        <f>J929</f>
        <v>0</v>
      </c>
      <c r="K83" s="129"/>
      <c r="L83" s="18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5"/>
      <c r="C84" s="129"/>
      <c r="D84" s="186" t="s">
        <v>188</v>
      </c>
      <c r="E84" s="187"/>
      <c r="F84" s="187"/>
      <c r="G84" s="187"/>
      <c r="H84" s="187"/>
      <c r="I84" s="187"/>
      <c r="J84" s="188">
        <f>J1057</f>
        <v>0</v>
      </c>
      <c r="K84" s="129"/>
      <c r="L84" s="18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5"/>
      <c r="C85" s="129"/>
      <c r="D85" s="186" t="s">
        <v>1009</v>
      </c>
      <c r="E85" s="187"/>
      <c r="F85" s="187"/>
      <c r="G85" s="187"/>
      <c r="H85" s="187"/>
      <c r="I85" s="187"/>
      <c r="J85" s="188">
        <f>J1074</f>
        <v>0</v>
      </c>
      <c r="K85" s="129"/>
      <c r="L85" s="18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9.92" customHeight="1">
      <c r="A86" s="10"/>
      <c r="B86" s="185"/>
      <c r="C86" s="129"/>
      <c r="D86" s="186" t="s">
        <v>1010</v>
      </c>
      <c r="E86" s="187"/>
      <c r="F86" s="187"/>
      <c r="G86" s="187"/>
      <c r="H86" s="187"/>
      <c r="I86" s="187"/>
      <c r="J86" s="188">
        <f>J1204</f>
        <v>0</v>
      </c>
      <c r="K86" s="129"/>
      <c r="L86" s="189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9.92" customHeight="1">
      <c r="A87" s="10"/>
      <c r="B87" s="185"/>
      <c r="C87" s="129"/>
      <c r="D87" s="186" t="s">
        <v>190</v>
      </c>
      <c r="E87" s="187"/>
      <c r="F87" s="187"/>
      <c r="G87" s="187"/>
      <c r="H87" s="187"/>
      <c r="I87" s="187"/>
      <c r="J87" s="188">
        <f>J1243</f>
        <v>0</v>
      </c>
      <c r="K87" s="129"/>
      <c r="L87" s="189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19.92" customHeight="1">
      <c r="A88" s="10"/>
      <c r="B88" s="185"/>
      <c r="C88" s="129"/>
      <c r="D88" s="186" t="s">
        <v>1011</v>
      </c>
      <c r="E88" s="187"/>
      <c r="F88" s="187"/>
      <c r="G88" s="187"/>
      <c r="H88" s="187"/>
      <c r="I88" s="187"/>
      <c r="J88" s="188">
        <f>J1327</f>
        <v>0</v>
      </c>
      <c r="K88" s="129"/>
      <c r="L88" s="189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19.92" customHeight="1">
      <c r="A89" s="10"/>
      <c r="B89" s="185"/>
      <c r="C89" s="129"/>
      <c r="D89" s="186" t="s">
        <v>1012</v>
      </c>
      <c r="E89" s="187"/>
      <c r="F89" s="187"/>
      <c r="G89" s="187"/>
      <c r="H89" s="187"/>
      <c r="I89" s="187"/>
      <c r="J89" s="188">
        <f>J1416</f>
        <v>0</v>
      </c>
      <c r="K89" s="129"/>
      <c r="L89" s="189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19.92" customHeight="1">
      <c r="A90" s="10"/>
      <c r="B90" s="185"/>
      <c r="C90" s="129"/>
      <c r="D90" s="186" t="s">
        <v>1013</v>
      </c>
      <c r="E90" s="187"/>
      <c r="F90" s="187"/>
      <c r="G90" s="187"/>
      <c r="H90" s="187"/>
      <c r="I90" s="187"/>
      <c r="J90" s="188">
        <f>J1493</f>
        <v>0</v>
      </c>
      <c r="K90" s="129"/>
      <c r="L90" s="189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2" customFormat="1" ht="21.84" customHeight="1">
      <c r="A91" s="42"/>
      <c r="B91" s="43"/>
      <c r="C91" s="44"/>
      <c r="D91" s="44"/>
      <c r="E91" s="44"/>
      <c r="F91" s="44"/>
      <c r="G91" s="44"/>
      <c r="H91" s="44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6.96" customHeight="1">
      <c r="A92" s="42"/>
      <c r="B92" s="63"/>
      <c r="C92" s="64"/>
      <c r="D92" s="64"/>
      <c r="E92" s="64"/>
      <c r="F92" s="64"/>
      <c r="G92" s="64"/>
      <c r="H92" s="64"/>
      <c r="I92" s="64"/>
      <c r="J92" s="64"/>
      <c r="K92" s="6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6" s="2" customFormat="1" ht="6.96" customHeight="1">
      <c r="A96" s="42"/>
      <c r="B96" s="65"/>
      <c r="C96" s="66"/>
      <c r="D96" s="66"/>
      <c r="E96" s="66"/>
      <c r="F96" s="66"/>
      <c r="G96" s="66"/>
      <c r="H96" s="66"/>
      <c r="I96" s="66"/>
      <c r="J96" s="66"/>
      <c r="K96" s="66"/>
      <c r="L96" s="149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</row>
    <row r="97" s="2" customFormat="1" ht="24.96" customHeight="1">
      <c r="A97" s="42"/>
      <c r="B97" s="43"/>
      <c r="C97" s="27" t="s">
        <v>192</v>
      </c>
      <c r="D97" s="44"/>
      <c r="E97" s="44"/>
      <c r="F97" s="44"/>
      <c r="G97" s="44"/>
      <c r="H97" s="44"/>
      <c r="I97" s="44"/>
      <c r="J97" s="44"/>
      <c r="K97" s="44"/>
      <c r="L97" s="149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="2" customFormat="1" ht="6.96" customHeight="1">
      <c r="A98" s="42"/>
      <c r="B98" s="43"/>
      <c r="C98" s="44"/>
      <c r="D98" s="44"/>
      <c r="E98" s="44"/>
      <c r="F98" s="44"/>
      <c r="G98" s="44"/>
      <c r="H98" s="44"/>
      <c r="I98" s="44"/>
      <c r="J98" s="44"/>
      <c r="K98" s="44"/>
      <c r="L98" s="149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</row>
    <row r="99" s="2" customFormat="1" ht="12" customHeight="1">
      <c r="A99" s="42"/>
      <c r="B99" s="43"/>
      <c r="C99" s="36" t="s">
        <v>15</v>
      </c>
      <c r="D99" s="44"/>
      <c r="E99" s="44"/>
      <c r="F99" s="44"/>
      <c r="G99" s="44"/>
      <c r="H99" s="44"/>
      <c r="I99" s="44"/>
      <c r="J99" s="44"/>
      <c r="K99" s="44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2" customFormat="1" ht="16.5" customHeight="1">
      <c r="A100" s="42"/>
      <c r="B100" s="43"/>
      <c r="C100" s="44"/>
      <c r="D100" s="44"/>
      <c r="E100" s="174" t="str">
        <f>E7</f>
        <v>Rekonstrukce rehabilitace v 1.PP budovy B v HNSP v Bílině</v>
      </c>
      <c r="F100" s="36"/>
      <c r="G100" s="36"/>
      <c r="H100" s="36"/>
      <c r="I100" s="44"/>
      <c r="J100" s="44"/>
      <c r="K100" s="44"/>
      <c r="L100" s="149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</row>
    <row r="101" s="2" customFormat="1" ht="12" customHeight="1">
      <c r="A101" s="42"/>
      <c r="B101" s="43"/>
      <c r="C101" s="36" t="s">
        <v>147</v>
      </c>
      <c r="D101" s="44"/>
      <c r="E101" s="44"/>
      <c r="F101" s="44"/>
      <c r="G101" s="44"/>
      <c r="H101" s="44"/>
      <c r="I101" s="44"/>
      <c r="J101" s="44"/>
      <c r="K101" s="44"/>
      <c r="L101" s="149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</row>
    <row r="102" s="2" customFormat="1" ht="16.5" customHeight="1">
      <c r="A102" s="42"/>
      <c r="B102" s="43"/>
      <c r="C102" s="44"/>
      <c r="D102" s="44"/>
      <c r="E102" s="73" t="str">
        <f>E9</f>
        <v>2 - SO 01 - Stavební úpravy</v>
      </c>
      <c r="F102" s="44"/>
      <c r="G102" s="44"/>
      <c r="H102" s="44"/>
      <c r="I102" s="44"/>
      <c r="J102" s="44"/>
      <c r="K102" s="44"/>
      <c r="L102" s="149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</row>
    <row r="103" s="2" customFormat="1" ht="6.96" customHeight="1">
      <c r="A103" s="42"/>
      <c r="B103" s="43"/>
      <c r="C103" s="44"/>
      <c r="D103" s="44"/>
      <c r="E103" s="44"/>
      <c r="F103" s="44"/>
      <c r="G103" s="44"/>
      <c r="H103" s="44"/>
      <c r="I103" s="44"/>
      <c r="J103" s="44"/>
      <c r="K103" s="44"/>
      <c r="L103" s="149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</row>
    <row r="104" s="2" customFormat="1" ht="12" customHeight="1">
      <c r="A104" s="42"/>
      <c r="B104" s="43"/>
      <c r="C104" s="36" t="s">
        <v>20</v>
      </c>
      <c r="D104" s="44"/>
      <c r="E104" s="44"/>
      <c r="F104" s="31" t="str">
        <f>F12</f>
        <v xml:space="preserve"> </v>
      </c>
      <c r="G104" s="44"/>
      <c r="H104" s="44"/>
      <c r="I104" s="36" t="s">
        <v>22</v>
      </c>
      <c r="J104" s="76" t="str">
        <f>IF(J12="","",J12)</f>
        <v>14. 12. 2025</v>
      </c>
      <c r="K104" s="44"/>
      <c r="L104" s="149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</row>
    <row r="105" s="2" customFormat="1" ht="6.96" customHeight="1">
      <c r="A105" s="42"/>
      <c r="B105" s="43"/>
      <c r="C105" s="44"/>
      <c r="D105" s="44"/>
      <c r="E105" s="44"/>
      <c r="F105" s="44"/>
      <c r="G105" s="44"/>
      <c r="H105" s="44"/>
      <c r="I105" s="44"/>
      <c r="J105" s="44"/>
      <c r="K105" s="44"/>
      <c r="L105" s="149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</row>
    <row r="106" s="2" customFormat="1" ht="15.15" customHeight="1">
      <c r="A106" s="42"/>
      <c r="B106" s="43"/>
      <c r="C106" s="36" t="s">
        <v>24</v>
      </c>
      <c r="D106" s="44"/>
      <c r="E106" s="44"/>
      <c r="F106" s="31" t="str">
        <f>E15</f>
        <v>Město Bílina, Břežánská 50/4, 418 01 Bílina</v>
      </c>
      <c r="G106" s="44"/>
      <c r="H106" s="44"/>
      <c r="I106" s="36" t="s">
        <v>32</v>
      </c>
      <c r="J106" s="40" t="str">
        <f>E21</f>
        <v xml:space="preserve"> </v>
      </c>
      <c r="K106" s="44"/>
      <c r="L106" s="149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</row>
    <row r="107" s="2" customFormat="1" ht="15.15" customHeight="1">
      <c r="A107" s="42"/>
      <c r="B107" s="43"/>
      <c r="C107" s="36" t="s">
        <v>30</v>
      </c>
      <c r="D107" s="44"/>
      <c r="E107" s="44"/>
      <c r="F107" s="31" t="str">
        <f>IF(E18="","",E18)</f>
        <v>Vyplň údaj</v>
      </c>
      <c r="G107" s="44"/>
      <c r="H107" s="44"/>
      <c r="I107" s="36" t="s">
        <v>34</v>
      </c>
      <c r="J107" s="40" t="str">
        <f>E24</f>
        <v xml:space="preserve"> </v>
      </c>
      <c r="K107" s="44"/>
      <c r="L107" s="149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</row>
    <row r="108" s="2" customFormat="1" ht="10.32" customHeight="1">
      <c r="A108" s="42"/>
      <c r="B108" s="43"/>
      <c r="C108" s="44"/>
      <c r="D108" s="44"/>
      <c r="E108" s="44"/>
      <c r="F108" s="44"/>
      <c r="G108" s="44"/>
      <c r="H108" s="44"/>
      <c r="I108" s="44"/>
      <c r="J108" s="44"/>
      <c r="K108" s="44"/>
      <c r="L108" s="149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</row>
    <row r="109" s="11" customFormat="1" ht="29.28" customHeight="1">
      <c r="A109" s="190"/>
      <c r="B109" s="191"/>
      <c r="C109" s="192" t="s">
        <v>193</v>
      </c>
      <c r="D109" s="193" t="s">
        <v>56</v>
      </c>
      <c r="E109" s="193" t="s">
        <v>52</v>
      </c>
      <c r="F109" s="193" t="s">
        <v>53</v>
      </c>
      <c r="G109" s="193" t="s">
        <v>194</v>
      </c>
      <c r="H109" s="193" t="s">
        <v>195</v>
      </c>
      <c r="I109" s="193" t="s">
        <v>196</v>
      </c>
      <c r="J109" s="193" t="s">
        <v>165</v>
      </c>
      <c r="K109" s="194" t="s">
        <v>197</v>
      </c>
      <c r="L109" s="195"/>
      <c r="M109" s="96" t="s">
        <v>18</v>
      </c>
      <c r="N109" s="97" t="s">
        <v>41</v>
      </c>
      <c r="O109" s="97" t="s">
        <v>198</v>
      </c>
      <c r="P109" s="97" t="s">
        <v>199</v>
      </c>
      <c r="Q109" s="97" t="s">
        <v>200</v>
      </c>
      <c r="R109" s="97" t="s">
        <v>201</v>
      </c>
      <c r="S109" s="97" t="s">
        <v>202</v>
      </c>
      <c r="T109" s="98" t="s">
        <v>203</v>
      </c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</row>
    <row r="110" s="2" customFormat="1" ht="22.8" customHeight="1">
      <c r="A110" s="42"/>
      <c r="B110" s="43"/>
      <c r="C110" s="103" t="s">
        <v>204</v>
      </c>
      <c r="D110" s="44"/>
      <c r="E110" s="44"/>
      <c r="F110" s="44"/>
      <c r="G110" s="44"/>
      <c r="H110" s="44"/>
      <c r="I110" s="44"/>
      <c r="J110" s="196">
        <f>BK110</f>
        <v>0</v>
      </c>
      <c r="K110" s="44"/>
      <c r="L110" s="48"/>
      <c r="M110" s="99"/>
      <c r="N110" s="197"/>
      <c r="O110" s="100"/>
      <c r="P110" s="198">
        <f>P111+P724</f>
        <v>0</v>
      </c>
      <c r="Q110" s="100"/>
      <c r="R110" s="198">
        <f>R111+R724</f>
        <v>206.11239967</v>
      </c>
      <c r="S110" s="100"/>
      <c r="T110" s="199">
        <f>T111+T724</f>
        <v>0.32377129999999998</v>
      </c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T110" s="21" t="s">
        <v>70</v>
      </c>
      <c r="AU110" s="21" t="s">
        <v>166</v>
      </c>
      <c r="BK110" s="200">
        <f>BK111+BK724</f>
        <v>0</v>
      </c>
    </row>
    <row r="111" s="12" customFormat="1" ht="25.92" customHeight="1">
      <c r="A111" s="12"/>
      <c r="B111" s="201"/>
      <c r="C111" s="202"/>
      <c r="D111" s="203" t="s">
        <v>70</v>
      </c>
      <c r="E111" s="204" t="s">
        <v>205</v>
      </c>
      <c r="F111" s="204" t="s">
        <v>1014</v>
      </c>
      <c r="G111" s="202"/>
      <c r="H111" s="202"/>
      <c r="I111" s="205"/>
      <c r="J111" s="206">
        <f>BK111</f>
        <v>0</v>
      </c>
      <c r="K111" s="202"/>
      <c r="L111" s="207"/>
      <c r="M111" s="208"/>
      <c r="N111" s="209"/>
      <c r="O111" s="209"/>
      <c r="P111" s="210">
        <f>P112+P128+P245+P258+P645</f>
        <v>0</v>
      </c>
      <c r="Q111" s="209"/>
      <c r="R111" s="210">
        <f>R112+R128+R245+R258+R645</f>
        <v>159.9629607</v>
      </c>
      <c r="S111" s="209"/>
      <c r="T111" s="211">
        <f>T112+T128+T245+T258+T645</f>
        <v>0.058563000000000004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76</v>
      </c>
      <c r="AT111" s="213" t="s">
        <v>70</v>
      </c>
      <c r="AU111" s="213" t="s">
        <v>71</v>
      </c>
      <c r="AY111" s="212" t="s">
        <v>207</v>
      </c>
      <c r="BK111" s="214">
        <f>BK112+BK128+BK245+BK258+BK645</f>
        <v>0</v>
      </c>
    </row>
    <row r="112" s="12" customFormat="1" ht="22.8" customHeight="1">
      <c r="A112" s="12"/>
      <c r="B112" s="201"/>
      <c r="C112" s="202"/>
      <c r="D112" s="203" t="s">
        <v>70</v>
      </c>
      <c r="E112" s="215" t="s">
        <v>80</v>
      </c>
      <c r="F112" s="215" t="s">
        <v>1015</v>
      </c>
      <c r="G112" s="202"/>
      <c r="H112" s="202"/>
      <c r="I112" s="205"/>
      <c r="J112" s="216">
        <f>BK112</f>
        <v>0</v>
      </c>
      <c r="K112" s="202"/>
      <c r="L112" s="207"/>
      <c r="M112" s="208"/>
      <c r="N112" s="209"/>
      <c r="O112" s="209"/>
      <c r="P112" s="210">
        <f>P113</f>
        <v>0</v>
      </c>
      <c r="Q112" s="209"/>
      <c r="R112" s="210">
        <f>R113</f>
        <v>18.527356900000001</v>
      </c>
      <c r="S112" s="209"/>
      <c r="T112" s="211">
        <f>T113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76</v>
      </c>
      <c r="AT112" s="213" t="s">
        <v>70</v>
      </c>
      <c r="AU112" s="213" t="s">
        <v>76</v>
      </c>
      <c r="AY112" s="212" t="s">
        <v>207</v>
      </c>
      <c r="BK112" s="214">
        <f>BK113</f>
        <v>0</v>
      </c>
    </row>
    <row r="113" s="12" customFormat="1" ht="20.88" customHeight="1">
      <c r="A113" s="12"/>
      <c r="B113" s="201"/>
      <c r="C113" s="202"/>
      <c r="D113" s="203" t="s">
        <v>70</v>
      </c>
      <c r="E113" s="215" t="s">
        <v>425</v>
      </c>
      <c r="F113" s="215" t="s">
        <v>1016</v>
      </c>
      <c r="G113" s="202"/>
      <c r="H113" s="202"/>
      <c r="I113" s="205"/>
      <c r="J113" s="216">
        <f>BK113</f>
        <v>0</v>
      </c>
      <c r="K113" s="202"/>
      <c r="L113" s="207"/>
      <c r="M113" s="208"/>
      <c r="N113" s="209"/>
      <c r="O113" s="209"/>
      <c r="P113" s="210">
        <f>SUM(P114:P127)</f>
        <v>0</v>
      </c>
      <c r="Q113" s="209"/>
      <c r="R113" s="210">
        <f>SUM(R114:R127)</f>
        <v>18.527356900000001</v>
      </c>
      <c r="S113" s="209"/>
      <c r="T113" s="211">
        <f>SUM(T114:T127)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12" t="s">
        <v>76</v>
      </c>
      <c r="AT113" s="213" t="s">
        <v>70</v>
      </c>
      <c r="AU113" s="213" t="s">
        <v>80</v>
      </c>
      <c r="AY113" s="212" t="s">
        <v>207</v>
      </c>
      <c r="BK113" s="214">
        <f>SUM(BK114:BK127)</f>
        <v>0</v>
      </c>
    </row>
    <row r="114" s="2" customFormat="1" ht="21.75" customHeight="1">
      <c r="A114" s="42"/>
      <c r="B114" s="43"/>
      <c r="C114" s="217" t="s">
        <v>76</v>
      </c>
      <c r="D114" s="217" t="s">
        <v>211</v>
      </c>
      <c r="E114" s="218" t="s">
        <v>1017</v>
      </c>
      <c r="F114" s="219" t="s">
        <v>1018</v>
      </c>
      <c r="G114" s="220" t="s">
        <v>161</v>
      </c>
      <c r="H114" s="221">
        <v>7.21</v>
      </c>
      <c r="I114" s="222"/>
      <c r="J114" s="221">
        <f>ROUND(I114*H114,2)</f>
        <v>0</v>
      </c>
      <c r="K114" s="219" t="s">
        <v>214</v>
      </c>
      <c r="L114" s="48"/>
      <c r="M114" s="223" t="s">
        <v>18</v>
      </c>
      <c r="N114" s="224" t="s">
        <v>42</v>
      </c>
      <c r="O114" s="88"/>
      <c r="P114" s="225">
        <f>O114*H114</f>
        <v>0</v>
      </c>
      <c r="Q114" s="225">
        <v>2.5018699999999998</v>
      </c>
      <c r="R114" s="225">
        <f>Q114*H114</f>
        <v>18.038482699999999</v>
      </c>
      <c r="S114" s="225">
        <v>0</v>
      </c>
      <c r="T114" s="226">
        <f>S114*H114</f>
        <v>0</v>
      </c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R114" s="227" t="s">
        <v>89</v>
      </c>
      <c r="AT114" s="227" t="s">
        <v>211</v>
      </c>
      <c r="AU114" s="227" t="s">
        <v>83</v>
      </c>
      <c r="AY114" s="21" t="s">
        <v>207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1" t="s">
        <v>76</v>
      </c>
      <c r="BK114" s="228">
        <f>ROUND(I114*H114,2)</f>
        <v>0</v>
      </c>
      <c r="BL114" s="21" t="s">
        <v>89</v>
      </c>
      <c r="BM114" s="227" t="s">
        <v>1019</v>
      </c>
    </row>
    <row r="115" s="2" customFormat="1">
      <c r="A115" s="42"/>
      <c r="B115" s="43"/>
      <c r="C115" s="44"/>
      <c r="D115" s="229" t="s">
        <v>216</v>
      </c>
      <c r="E115" s="44"/>
      <c r="F115" s="230" t="s">
        <v>1020</v>
      </c>
      <c r="G115" s="44"/>
      <c r="H115" s="44"/>
      <c r="I115" s="231"/>
      <c r="J115" s="44"/>
      <c r="K115" s="44"/>
      <c r="L115" s="48"/>
      <c r="M115" s="232"/>
      <c r="N115" s="233"/>
      <c r="O115" s="88"/>
      <c r="P115" s="88"/>
      <c r="Q115" s="88"/>
      <c r="R115" s="88"/>
      <c r="S115" s="88"/>
      <c r="T115" s="89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T115" s="21" t="s">
        <v>216</v>
      </c>
      <c r="AU115" s="21" t="s">
        <v>83</v>
      </c>
    </row>
    <row r="116" s="14" customFormat="1">
      <c r="A116" s="14"/>
      <c r="B116" s="245"/>
      <c r="C116" s="246"/>
      <c r="D116" s="236" t="s">
        <v>218</v>
      </c>
      <c r="E116" s="247" t="s">
        <v>18</v>
      </c>
      <c r="F116" s="248" t="s">
        <v>1021</v>
      </c>
      <c r="G116" s="246"/>
      <c r="H116" s="249">
        <v>3.6499999999999999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218</v>
      </c>
      <c r="AU116" s="255" t="s">
        <v>83</v>
      </c>
      <c r="AV116" s="14" t="s">
        <v>80</v>
      </c>
      <c r="AW116" s="14" t="s">
        <v>33</v>
      </c>
      <c r="AX116" s="14" t="s">
        <v>71</v>
      </c>
      <c r="AY116" s="255" t="s">
        <v>207</v>
      </c>
    </row>
    <row r="117" s="14" customFormat="1">
      <c r="A117" s="14"/>
      <c r="B117" s="245"/>
      <c r="C117" s="246"/>
      <c r="D117" s="236" t="s">
        <v>218</v>
      </c>
      <c r="E117" s="247" t="s">
        <v>18</v>
      </c>
      <c r="F117" s="248" t="s">
        <v>1022</v>
      </c>
      <c r="G117" s="246"/>
      <c r="H117" s="249">
        <v>2.3900000000000001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218</v>
      </c>
      <c r="AU117" s="255" t="s">
        <v>83</v>
      </c>
      <c r="AV117" s="14" t="s">
        <v>80</v>
      </c>
      <c r="AW117" s="14" t="s">
        <v>33</v>
      </c>
      <c r="AX117" s="14" t="s">
        <v>71</v>
      </c>
      <c r="AY117" s="255" t="s">
        <v>207</v>
      </c>
    </row>
    <row r="118" s="14" customFormat="1">
      <c r="A118" s="14"/>
      <c r="B118" s="245"/>
      <c r="C118" s="246"/>
      <c r="D118" s="236" t="s">
        <v>218</v>
      </c>
      <c r="E118" s="247" t="s">
        <v>18</v>
      </c>
      <c r="F118" s="248" t="s">
        <v>1023</v>
      </c>
      <c r="G118" s="246"/>
      <c r="H118" s="249">
        <v>1.1699999999999999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218</v>
      </c>
      <c r="AU118" s="255" t="s">
        <v>83</v>
      </c>
      <c r="AV118" s="14" t="s">
        <v>80</v>
      </c>
      <c r="AW118" s="14" t="s">
        <v>33</v>
      </c>
      <c r="AX118" s="14" t="s">
        <v>71</v>
      </c>
      <c r="AY118" s="255" t="s">
        <v>207</v>
      </c>
    </row>
    <row r="119" s="16" customFormat="1">
      <c r="A119" s="16"/>
      <c r="B119" s="267"/>
      <c r="C119" s="268"/>
      <c r="D119" s="236" t="s">
        <v>218</v>
      </c>
      <c r="E119" s="269" t="s">
        <v>18</v>
      </c>
      <c r="F119" s="270" t="s">
        <v>244</v>
      </c>
      <c r="G119" s="268"/>
      <c r="H119" s="271">
        <v>7.21</v>
      </c>
      <c r="I119" s="272"/>
      <c r="J119" s="268"/>
      <c r="K119" s="268"/>
      <c r="L119" s="273"/>
      <c r="M119" s="274"/>
      <c r="N119" s="275"/>
      <c r="O119" s="275"/>
      <c r="P119" s="275"/>
      <c r="Q119" s="275"/>
      <c r="R119" s="275"/>
      <c r="S119" s="275"/>
      <c r="T119" s="27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T119" s="277" t="s">
        <v>218</v>
      </c>
      <c r="AU119" s="277" t="s">
        <v>83</v>
      </c>
      <c r="AV119" s="16" t="s">
        <v>89</v>
      </c>
      <c r="AW119" s="16" t="s">
        <v>33</v>
      </c>
      <c r="AX119" s="16" t="s">
        <v>76</v>
      </c>
      <c r="AY119" s="277" t="s">
        <v>207</v>
      </c>
    </row>
    <row r="120" s="2" customFormat="1" ht="16.5" customHeight="1">
      <c r="A120" s="42"/>
      <c r="B120" s="43"/>
      <c r="C120" s="217" t="s">
        <v>80</v>
      </c>
      <c r="D120" s="217" t="s">
        <v>211</v>
      </c>
      <c r="E120" s="218" t="s">
        <v>1024</v>
      </c>
      <c r="F120" s="219" t="s">
        <v>1025</v>
      </c>
      <c r="G120" s="220" t="s">
        <v>516</v>
      </c>
      <c r="H120" s="221">
        <v>0.46000000000000002</v>
      </c>
      <c r="I120" s="222"/>
      <c r="J120" s="221">
        <f>ROUND(I120*H120,2)</f>
        <v>0</v>
      </c>
      <c r="K120" s="219" t="s">
        <v>214</v>
      </c>
      <c r="L120" s="48"/>
      <c r="M120" s="223" t="s">
        <v>18</v>
      </c>
      <c r="N120" s="224" t="s">
        <v>42</v>
      </c>
      <c r="O120" s="88"/>
      <c r="P120" s="225">
        <f>O120*H120</f>
        <v>0</v>
      </c>
      <c r="Q120" s="225">
        <v>1.06277</v>
      </c>
      <c r="R120" s="225">
        <f>Q120*H120</f>
        <v>0.48887420000000004</v>
      </c>
      <c r="S120" s="225">
        <v>0</v>
      </c>
      <c r="T120" s="226">
        <f>S120*H120</f>
        <v>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R120" s="227" t="s">
        <v>89</v>
      </c>
      <c r="AT120" s="227" t="s">
        <v>211</v>
      </c>
      <c r="AU120" s="227" t="s">
        <v>83</v>
      </c>
      <c r="AY120" s="21" t="s">
        <v>207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1" t="s">
        <v>76</v>
      </c>
      <c r="BK120" s="228">
        <f>ROUND(I120*H120,2)</f>
        <v>0</v>
      </c>
      <c r="BL120" s="21" t="s">
        <v>89</v>
      </c>
      <c r="BM120" s="227" t="s">
        <v>1026</v>
      </c>
    </row>
    <row r="121" s="2" customFormat="1">
      <c r="A121" s="42"/>
      <c r="B121" s="43"/>
      <c r="C121" s="44"/>
      <c r="D121" s="229" t="s">
        <v>216</v>
      </c>
      <c r="E121" s="44"/>
      <c r="F121" s="230" t="s">
        <v>1027</v>
      </c>
      <c r="G121" s="44"/>
      <c r="H121" s="44"/>
      <c r="I121" s="231"/>
      <c r="J121" s="44"/>
      <c r="K121" s="44"/>
      <c r="L121" s="48"/>
      <c r="M121" s="232"/>
      <c r="N121" s="233"/>
      <c r="O121" s="88"/>
      <c r="P121" s="88"/>
      <c r="Q121" s="88"/>
      <c r="R121" s="88"/>
      <c r="S121" s="88"/>
      <c r="T121" s="89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T121" s="21" t="s">
        <v>216</v>
      </c>
      <c r="AU121" s="21" t="s">
        <v>83</v>
      </c>
    </row>
    <row r="122" s="13" customFormat="1">
      <c r="A122" s="13"/>
      <c r="B122" s="234"/>
      <c r="C122" s="235"/>
      <c r="D122" s="236" t="s">
        <v>218</v>
      </c>
      <c r="E122" s="237" t="s">
        <v>18</v>
      </c>
      <c r="F122" s="238" t="s">
        <v>1028</v>
      </c>
      <c r="G122" s="235"/>
      <c r="H122" s="237" t="s">
        <v>18</v>
      </c>
      <c r="I122" s="239"/>
      <c r="J122" s="235"/>
      <c r="K122" s="235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218</v>
      </c>
      <c r="AU122" s="244" t="s">
        <v>83</v>
      </c>
      <c r="AV122" s="13" t="s">
        <v>76</v>
      </c>
      <c r="AW122" s="13" t="s">
        <v>33</v>
      </c>
      <c r="AX122" s="13" t="s">
        <v>71</v>
      </c>
      <c r="AY122" s="244" t="s">
        <v>207</v>
      </c>
    </row>
    <row r="123" s="14" customFormat="1">
      <c r="A123" s="14"/>
      <c r="B123" s="245"/>
      <c r="C123" s="246"/>
      <c r="D123" s="236" t="s">
        <v>218</v>
      </c>
      <c r="E123" s="247" t="s">
        <v>18</v>
      </c>
      <c r="F123" s="248" t="s">
        <v>1029</v>
      </c>
      <c r="G123" s="246"/>
      <c r="H123" s="249">
        <v>0.19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218</v>
      </c>
      <c r="AU123" s="255" t="s">
        <v>83</v>
      </c>
      <c r="AV123" s="14" t="s">
        <v>80</v>
      </c>
      <c r="AW123" s="14" t="s">
        <v>33</v>
      </c>
      <c r="AX123" s="14" t="s">
        <v>71</v>
      </c>
      <c r="AY123" s="255" t="s">
        <v>207</v>
      </c>
    </row>
    <row r="124" s="14" customFormat="1">
      <c r="A124" s="14"/>
      <c r="B124" s="245"/>
      <c r="C124" s="246"/>
      <c r="D124" s="236" t="s">
        <v>218</v>
      </c>
      <c r="E124" s="247" t="s">
        <v>18</v>
      </c>
      <c r="F124" s="248" t="s">
        <v>1030</v>
      </c>
      <c r="G124" s="246"/>
      <c r="H124" s="249">
        <v>0.13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218</v>
      </c>
      <c r="AU124" s="255" t="s">
        <v>83</v>
      </c>
      <c r="AV124" s="14" t="s">
        <v>80</v>
      </c>
      <c r="AW124" s="14" t="s">
        <v>33</v>
      </c>
      <c r="AX124" s="14" t="s">
        <v>71</v>
      </c>
      <c r="AY124" s="255" t="s">
        <v>207</v>
      </c>
    </row>
    <row r="125" s="14" customFormat="1">
      <c r="A125" s="14"/>
      <c r="B125" s="245"/>
      <c r="C125" s="246"/>
      <c r="D125" s="236" t="s">
        <v>218</v>
      </c>
      <c r="E125" s="247" t="s">
        <v>18</v>
      </c>
      <c r="F125" s="248" t="s">
        <v>1031</v>
      </c>
      <c r="G125" s="246"/>
      <c r="H125" s="249">
        <v>0.059999999999999998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218</v>
      </c>
      <c r="AU125" s="255" t="s">
        <v>83</v>
      </c>
      <c r="AV125" s="14" t="s">
        <v>80</v>
      </c>
      <c r="AW125" s="14" t="s">
        <v>33</v>
      </c>
      <c r="AX125" s="14" t="s">
        <v>71</v>
      </c>
      <c r="AY125" s="255" t="s">
        <v>207</v>
      </c>
    </row>
    <row r="126" s="16" customFormat="1">
      <c r="A126" s="16"/>
      <c r="B126" s="267"/>
      <c r="C126" s="268"/>
      <c r="D126" s="236" t="s">
        <v>218</v>
      </c>
      <c r="E126" s="269" t="s">
        <v>18</v>
      </c>
      <c r="F126" s="270" t="s">
        <v>244</v>
      </c>
      <c r="G126" s="268"/>
      <c r="H126" s="271">
        <v>0.38</v>
      </c>
      <c r="I126" s="272"/>
      <c r="J126" s="268"/>
      <c r="K126" s="268"/>
      <c r="L126" s="273"/>
      <c r="M126" s="274"/>
      <c r="N126" s="275"/>
      <c r="O126" s="275"/>
      <c r="P126" s="275"/>
      <c r="Q126" s="275"/>
      <c r="R126" s="275"/>
      <c r="S126" s="275"/>
      <c r="T126" s="27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T126" s="277" t="s">
        <v>218</v>
      </c>
      <c r="AU126" s="277" t="s">
        <v>83</v>
      </c>
      <c r="AV126" s="16" t="s">
        <v>89</v>
      </c>
      <c r="AW126" s="16" t="s">
        <v>33</v>
      </c>
      <c r="AX126" s="16" t="s">
        <v>76</v>
      </c>
      <c r="AY126" s="277" t="s">
        <v>207</v>
      </c>
    </row>
    <row r="127" s="14" customFormat="1">
      <c r="A127" s="14"/>
      <c r="B127" s="245"/>
      <c r="C127" s="246"/>
      <c r="D127" s="236" t="s">
        <v>218</v>
      </c>
      <c r="E127" s="246"/>
      <c r="F127" s="248" t="s">
        <v>1032</v>
      </c>
      <c r="G127" s="246"/>
      <c r="H127" s="249">
        <v>0.46000000000000002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218</v>
      </c>
      <c r="AU127" s="255" t="s">
        <v>83</v>
      </c>
      <c r="AV127" s="14" t="s">
        <v>80</v>
      </c>
      <c r="AW127" s="14" t="s">
        <v>4</v>
      </c>
      <c r="AX127" s="14" t="s">
        <v>76</v>
      </c>
      <c r="AY127" s="255" t="s">
        <v>207</v>
      </c>
    </row>
    <row r="128" s="12" customFormat="1" ht="22.8" customHeight="1">
      <c r="A128" s="12"/>
      <c r="B128" s="201"/>
      <c r="C128" s="202"/>
      <c r="D128" s="203" t="s">
        <v>70</v>
      </c>
      <c r="E128" s="215" t="s">
        <v>83</v>
      </c>
      <c r="F128" s="215" t="s">
        <v>1033</v>
      </c>
      <c r="G128" s="202"/>
      <c r="H128" s="202"/>
      <c r="I128" s="205"/>
      <c r="J128" s="216">
        <f>BK128</f>
        <v>0</v>
      </c>
      <c r="K128" s="202"/>
      <c r="L128" s="207"/>
      <c r="M128" s="208"/>
      <c r="N128" s="209"/>
      <c r="O128" s="209"/>
      <c r="P128" s="210">
        <f>P129+P193</f>
        <v>0</v>
      </c>
      <c r="Q128" s="209"/>
      <c r="R128" s="210">
        <f>R129+R193</f>
        <v>27.666473799999999</v>
      </c>
      <c r="S128" s="209"/>
      <c r="T128" s="211">
        <f>T129+T193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2" t="s">
        <v>76</v>
      </c>
      <c r="AT128" s="213" t="s">
        <v>70</v>
      </c>
      <c r="AU128" s="213" t="s">
        <v>76</v>
      </c>
      <c r="AY128" s="212" t="s">
        <v>207</v>
      </c>
      <c r="BK128" s="214">
        <f>BK129+BK193</f>
        <v>0</v>
      </c>
    </row>
    <row r="129" s="12" customFormat="1" ht="20.88" customHeight="1">
      <c r="A129" s="12"/>
      <c r="B129" s="201"/>
      <c r="C129" s="202"/>
      <c r="D129" s="203" t="s">
        <v>70</v>
      </c>
      <c r="E129" s="215" t="s">
        <v>504</v>
      </c>
      <c r="F129" s="215" t="s">
        <v>1034</v>
      </c>
      <c r="G129" s="202"/>
      <c r="H129" s="202"/>
      <c r="I129" s="205"/>
      <c r="J129" s="216">
        <f>BK129</f>
        <v>0</v>
      </c>
      <c r="K129" s="202"/>
      <c r="L129" s="207"/>
      <c r="M129" s="208"/>
      <c r="N129" s="209"/>
      <c r="O129" s="209"/>
      <c r="P129" s="210">
        <f>SUM(P130:P192)</f>
        <v>0</v>
      </c>
      <c r="Q129" s="209"/>
      <c r="R129" s="210">
        <f>SUM(R130:R192)</f>
        <v>13.229011399999999</v>
      </c>
      <c r="S129" s="209"/>
      <c r="T129" s="211">
        <f>SUM(T130:T192)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76</v>
      </c>
      <c r="AT129" s="213" t="s">
        <v>70</v>
      </c>
      <c r="AU129" s="213" t="s">
        <v>80</v>
      </c>
      <c r="AY129" s="212" t="s">
        <v>207</v>
      </c>
      <c r="BK129" s="214">
        <f>SUM(BK130:BK192)</f>
        <v>0</v>
      </c>
    </row>
    <row r="130" s="2" customFormat="1" ht="24.15" customHeight="1">
      <c r="A130" s="42"/>
      <c r="B130" s="43"/>
      <c r="C130" s="217" t="s">
        <v>83</v>
      </c>
      <c r="D130" s="217" t="s">
        <v>211</v>
      </c>
      <c r="E130" s="218" t="s">
        <v>1035</v>
      </c>
      <c r="F130" s="219" t="s">
        <v>1036</v>
      </c>
      <c r="G130" s="220" t="s">
        <v>161</v>
      </c>
      <c r="H130" s="221">
        <v>2.3300000000000001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1.8775</v>
      </c>
      <c r="R130" s="225">
        <f>Q130*H130</f>
        <v>4.3745750000000001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89</v>
      </c>
      <c r="AT130" s="227" t="s">
        <v>211</v>
      </c>
      <c r="AU130" s="227" t="s">
        <v>83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89</v>
      </c>
      <c r="BM130" s="227" t="s">
        <v>1037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1038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83</v>
      </c>
    </row>
    <row r="132" s="13" customFormat="1">
      <c r="A132" s="13"/>
      <c r="B132" s="234"/>
      <c r="C132" s="235"/>
      <c r="D132" s="236" t="s">
        <v>218</v>
      </c>
      <c r="E132" s="237" t="s">
        <v>18</v>
      </c>
      <c r="F132" s="238" t="s">
        <v>1039</v>
      </c>
      <c r="G132" s="235"/>
      <c r="H132" s="237" t="s">
        <v>18</v>
      </c>
      <c r="I132" s="239"/>
      <c r="J132" s="235"/>
      <c r="K132" s="235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218</v>
      </c>
      <c r="AU132" s="244" t="s">
        <v>83</v>
      </c>
      <c r="AV132" s="13" t="s">
        <v>76</v>
      </c>
      <c r="AW132" s="13" t="s">
        <v>33</v>
      </c>
      <c r="AX132" s="13" t="s">
        <v>71</v>
      </c>
      <c r="AY132" s="244" t="s">
        <v>207</v>
      </c>
    </row>
    <row r="133" s="14" customFormat="1">
      <c r="A133" s="14"/>
      <c r="B133" s="245"/>
      <c r="C133" s="246"/>
      <c r="D133" s="236" t="s">
        <v>218</v>
      </c>
      <c r="E133" s="247" t="s">
        <v>18</v>
      </c>
      <c r="F133" s="248" t="s">
        <v>1040</v>
      </c>
      <c r="G133" s="246"/>
      <c r="H133" s="249">
        <v>0.41999999999999998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218</v>
      </c>
      <c r="AU133" s="255" t="s">
        <v>83</v>
      </c>
      <c r="AV133" s="14" t="s">
        <v>80</v>
      </c>
      <c r="AW133" s="14" t="s">
        <v>33</v>
      </c>
      <c r="AX133" s="14" t="s">
        <v>71</v>
      </c>
      <c r="AY133" s="255" t="s">
        <v>207</v>
      </c>
    </row>
    <row r="134" s="14" customFormat="1">
      <c r="A134" s="14"/>
      <c r="B134" s="245"/>
      <c r="C134" s="246"/>
      <c r="D134" s="236" t="s">
        <v>218</v>
      </c>
      <c r="E134" s="247" t="s">
        <v>18</v>
      </c>
      <c r="F134" s="248" t="s">
        <v>1041</v>
      </c>
      <c r="G134" s="246"/>
      <c r="H134" s="249">
        <v>0.28000000000000003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218</v>
      </c>
      <c r="AU134" s="255" t="s">
        <v>83</v>
      </c>
      <c r="AV134" s="14" t="s">
        <v>80</v>
      </c>
      <c r="AW134" s="14" t="s">
        <v>33</v>
      </c>
      <c r="AX134" s="14" t="s">
        <v>71</v>
      </c>
      <c r="AY134" s="255" t="s">
        <v>207</v>
      </c>
    </row>
    <row r="135" s="13" customFormat="1">
      <c r="A135" s="13"/>
      <c r="B135" s="234"/>
      <c r="C135" s="235"/>
      <c r="D135" s="236" t="s">
        <v>218</v>
      </c>
      <c r="E135" s="237" t="s">
        <v>18</v>
      </c>
      <c r="F135" s="238" t="s">
        <v>1042</v>
      </c>
      <c r="G135" s="235"/>
      <c r="H135" s="237" t="s">
        <v>18</v>
      </c>
      <c r="I135" s="239"/>
      <c r="J135" s="235"/>
      <c r="K135" s="235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218</v>
      </c>
      <c r="AU135" s="244" t="s">
        <v>83</v>
      </c>
      <c r="AV135" s="13" t="s">
        <v>76</v>
      </c>
      <c r="AW135" s="13" t="s">
        <v>33</v>
      </c>
      <c r="AX135" s="13" t="s">
        <v>71</v>
      </c>
      <c r="AY135" s="244" t="s">
        <v>207</v>
      </c>
    </row>
    <row r="136" s="14" customFormat="1">
      <c r="A136" s="14"/>
      <c r="B136" s="245"/>
      <c r="C136" s="246"/>
      <c r="D136" s="236" t="s">
        <v>218</v>
      </c>
      <c r="E136" s="247" t="s">
        <v>18</v>
      </c>
      <c r="F136" s="248" t="s">
        <v>1043</v>
      </c>
      <c r="G136" s="246"/>
      <c r="H136" s="249">
        <v>0.01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218</v>
      </c>
      <c r="AU136" s="255" t="s">
        <v>83</v>
      </c>
      <c r="AV136" s="14" t="s">
        <v>80</v>
      </c>
      <c r="AW136" s="14" t="s">
        <v>33</v>
      </c>
      <c r="AX136" s="14" t="s">
        <v>71</v>
      </c>
      <c r="AY136" s="255" t="s">
        <v>207</v>
      </c>
    </row>
    <row r="137" s="13" customFormat="1">
      <c r="A137" s="13"/>
      <c r="B137" s="234"/>
      <c r="C137" s="235"/>
      <c r="D137" s="236" t="s">
        <v>218</v>
      </c>
      <c r="E137" s="237" t="s">
        <v>18</v>
      </c>
      <c r="F137" s="238" t="s">
        <v>1044</v>
      </c>
      <c r="G137" s="235"/>
      <c r="H137" s="237" t="s">
        <v>18</v>
      </c>
      <c r="I137" s="239"/>
      <c r="J137" s="235"/>
      <c r="K137" s="235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218</v>
      </c>
      <c r="AU137" s="244" t="s">
        <v>83</v>
      </c>
      <c r="AV137" s="13" t="s">
        <v>76</v>
      </c>
      <c r="AW137" s="13" t="s">
        <v>33</v>
      </c>
      <c r="AX137" s="13" t="s">
        <v>71</v>
      </c>
      <c r="AY137" s="244" t="s">
        <v>207</v>
      </c>
    </row>
    <row r="138" s="14" customFormat="1">
      <c r="A138" s="14"/>
      <c r="B138" s="245"/>
      <c r="C138" s="246"/>
      <c r="D138" s="236" t="s">
        <v>218</v>
      </c>
      <c r="E138" s="247" t="s">
        <v>18</v>
      </c>
      <c r="F138" s="248" t="s">
        <v>1045</v>
      </c>
      <c r="G138" s="246"/>
      <c r="H138" s="249">
        <v>1.6200000000000001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218</v>
      </c>
      <c r="AU138" s="255" t="s">
        <v>83</v>
      </c>
      <c r="AV138" s="14" t="s">
        <v>80</v>
      </c>
      <c r="AW138" s="14" t="s">
        <v>33</v>
      </c>
      <c r="AX138" s="14" t="s">
        <v>71</v>
      </c>
      <c r="AY138" s="255" t="s">
        <v>207</v>
      </c>
    </row>
    <row r="139" s="2" customFormat="1" ht="24.15" customHeight="1">
      <c r="A139" s="42"/>
      <c r="B139" s="43"/>
      <c r="C139" s="217" t="s">
        <v>89</v>
      </c>
      <c r="D139" s="217" t="s">
        <v>211</v>
      </c>
      <c r="E139" s="218" t="s">
        <v>1046</v>
      </c>
      <c r="F139" s="219" t="s">
        <v>1047</v>
      </c>
      <c r="G139" s="220" t="s">
        <v>161</v>
      </c>
      <c r="H139" s="221">
        <v>3.8399999999999999</v>
      </c>
      <c r="I139" s="222"/>
      <c r="J139" s="221">
        <f>ROUND(I139*H139,2)</f>
        <v>0</v>
      </c>
      <c r="K139" s="219" t="s">
        <v>214</v>
      </c>
      <c r="L139" s="48"/>
      <c r="M139" s="223" t="s">
        <v>18</v>
      </c>
      <c r="N139" s="224" t="s">
        <v>42</v>
      </c>
      <c r="O139" s="88"/>
      <c r="P139" s="225">
        <f>O139*H139</f>
        <v>0</v>
      </c>
      <c r="Q139" s="225">
        <v>1.8775</v>
      </c>
      <c r="R139" s="225">
        <f>Q139*H139</f>
        <v>7.2095999999999991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89</v>
      </c>
      <c r="AT139" s="227" t="s">
        <v>211</v>
      </c>
      <c r="AU139" s="227" t="s">
        <v>83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89</v>
      </c>
      <c r="BM139" s="227" t="s">
        <v>1048</v>
      </c>
    </row>
    <row r="140" s="2" customFormat="1">
      <c r="A140" s="42"/>
      <c r="B140" s="43"/>
      <c r="C140" s="44"/>
      <c r="D140" s="229" t="s">
        <v>216</v>
      </c>
      <c r="E140" s="44"/>
      <c r="F140" s="230" t="s">
        <v>1049</v>
      </c>
      <c r="G140" s="44"/>
      <c r="H140" s="44"/>
      <c r="I140" s="231"/>
      <c r="J140" s="44"/>
      <c r="K140" s="44"/>
      <c r="L140" s="48"/>
      <c r="M140" s="232"/>
      <c r="N140" s="233"/>
      <c r="O140" s="88"/>
      <c r="P140" s="88"/>
      <c r="Q140" s="88"/>
      <c r="R140" s="88"/>
      <c r="S140" s="88"/>
      <c r="T140" s="89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T140" s="21" t="s">
        <v>216</v>
      </c>
      <c r="AU140" s="21" t="s">
        <v>83</v>
      </c>
    </row>
    <row r="141" s="13" customFormat="1">
      <c r="A141" s="13"/>
      <c r="B141" s="234"/>
      <c r="C141" s="235"/>
      <c r="D141" s="236" t="s">
        <v>218</v>
      </c>
      <c r="E141" s="237" t="s">
        <v>18</v>
      </c>
      <c r="F141" s="238" t="s">
        <v>1042</v>
      </c>
      <c r="G141" s="235"/>
      <c r="H141" s="237" t="s">
        <v>18</v>
      </c>
      <c r="I141" s="239"/>
      <c r="J141" s="235"/>
      <c r="K141" s="235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218</v>
      </c>
      <c r="AU141" s="244" t="s">
        <v>83</v>
      </c>
      <c r="AV141" s="13" t="s">
        <v>76</v>
      </c>
      <c r="AW141" s="13" t="s">
        <v>33</v>
      </c>
      <c r="AX141" s="13" t="s">
        <v>71</v>
      </c>
      <c r="AY141" s="244" t="s">
        <v>207</v>
      </c>
    </row>
    <row r="142" s="14" customFormat="1">
      <c r="A142" s="14"/>
      <c r="B142" s="245"/>
      <c r="C142" s="246"/>
      <c r="D142" s="236" t="s">
        <v>218</v>
      </c>
      <c r="E142" s="247" t="s">
        <v>18</v>
      </c>
      <c r="F142" s="248" t="s">
        <v>1050</v>
      </c>
      <c r="G142" s="246"/>
      <c r="H142" s="249">
        <v>3.8399999999999999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218</v>
      </c>
      <c r="AU142" s="255" t="s">
        <v>83</v>
      </c>
      <c r="AV142" s="14" t="s">
        <v>80</v>
      </c>
      <c r="AW142" s="14" t="s">
        <v>33</v>
      </c>
      <c r="AX142" s="14" t="s">
        <v>76</v>
      </c>
      <c r="AY142" s="255" t="s">
        <v>207</v>
      </c>
    </row>
    <row r="143" s="2" customFormat="1" ht="24.15" customHeight="1">
      <c r="A143" s="42"/>
      <c r="B143" s="43"/>
      <c r="C143" s="217" t="s">
        <v>94</v>
      </c>
      <c r="D143" s="217" t="s">
        <v>211</v>
      </c>
      <c r="E143" s="218" t="s">
        <v>1051</v>
      </c>
      <c r="F143" s="219" t="s">
        <v>1052</v>
      </c>
      <c r="G143" s="220" t="s">
        <v>381</v>
      </c>
      <c r="H143" s="221">
        <v>6</v>
      </c>
      <c r="I143" s="222"/>
      <c r="J143" s="221">
        <f>ROUND(I143*H143,2)</f>
        <v>0</v>
      </c>
      <c r="K143" s="219" t="s">
        <v>214</v>
      </c>
      <c r="L143" s="48"/>
      <c r="M143" s="223" t="s">
        <v>18</v>
      </c>
      <c r="N143" s="224" t="s">
        <v>42</v>
      </c>
      <c r="O143" s="88"/>
      <c r="P143" s="225">
        <f>O143*H143</f>
        <v>0</v>
      </c>
      <c r="Q143" s="225">
        <v>0.022280000000000001</v>
      </c>
      <c r="R143" s="225">
        <f>Q143*H143</f>
        <v>0.13368000000000002</v>
      </c>
      <c r="S143" s="225">
        <v>0</v>
      </c>
      <c r="T143" s="226">
        <f>S143*H143</f>
        <v>0</v>
      </c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R143" s="227" t="s">
        <v>89</v>
      </c>
      <c r="AT143" s="227" t="s">
        <v>211</v>
      </c>
      <c r="AU143" s="227" t="s">
        <v>83</v>
      </c>
      <c r="AY143" s="21" t="s">
        <v>207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1" t="s">
        <v>76</v>
      </c>
      <c r="BK143" s="228">
        <f>ROUND(I143*H143,2)</f>
        <v>0</v>
      </c>
      <c r="BL143" s="21" t="s">
        <v>89</v>
      </c>
      <c r="BM143" s="227" t="s">
        <v>1053</v>
      </c>
    </row>
    <row r="144" s="2" customFormat="1">
      <c r="A144" s="42"/>
      <c r="B144" s="43"/>
      <c r="C144" s="44"/>
      <c r="D144" s="229" t="s">
        <v>216</v>
      </c>
      <c r="E144" s="44"/>
      <c r="F144" s="230" t="s">
        <v>1054</v>
      </c>
      <c r="G144" s="44"/>
      <c r="H144" s="44"/>
      <c r="I144" s="231"/>
      <c r="J144" s="44"/>
      <c r="K144" s="44"/>
      <c r="L144" s="48"/>
      <c r="M144" s="232"/>
      <c r="N144" s="233"/>
      <c r="O144" s="88"/>
      <c r="P144" s="88"/>
      <c r="Q144" s="88"/>
      <c r="R144" s="88"/>
      <c r="S144" s="88"/>
      <c r="T144" s="89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T144" s="21" t="s">
        <v>216</v>
      </c>
      <c r="AU144" s="21" t="s">
        <v>83</v>
      </c>
    </row>
    <row r="145" s="13" customFormat="1">
      <c r="A145" s="13"/>
      <c r="B145" s="234"/>
      <c r="C145" s="235"/>
      <c r="D145" s="236" t="s">
        <v>218</v>
      </c>
      <c r="E145" s="237" t="s">
        <v>18</v>
      </c>
      <c r="F145" s="238" t="s">
        <v>1055</v>
      </c>
      <c r="G145" s="235"/>
      <c r="H145" s="237" t="s">
        <v>18</v>
      </c>
      <c r="I145" s="239"/>
      <c r="J145" s="235"/>
      <c r="K145" s="235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218</v>
      </c>
      <c r="AU145" s="244" t="s">
        <v>83</v>
      </c>
      <c r="AV145" s="13" t="s">
        <v>76</v>
      </c>
      <c r="AW145" s="13" t="s">
        <v>33</v>
      </c>
      <c r="AX145" s="13" t="s">
        <v>71</v>
      </c>
      <c r="AY145" s="244" t="s">
        <v>207</v>
      </c>
    </row>
    <row r="146" s="14" customFormat="1">
      <c r="A146" s="14"/>
      <c r="B146" s="245"/>
      <c r="C146" s="246"/>
      <c r="D146" s="236" t="s">
        <v>218</v>
      </c>
      <c r="E146" s="247" t="s">
        <v>18</v>
      </c>
      <c r="F146" s="248" t="s">
        <v>103</v>
      </c>
      <c r="G146" s="246"/>
      <c r="H146" s="249">
        <v>6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218</v>
      </c>
      <c r="AU146" s="255" t="s">
        <v>83</v>
      </c>
      <c r="AV146" s="14" t="s">
        <v>80</v>
      </c>
      <c r="AW146" s="14" t="s">
        <v>33</v>
      </c>
      <c r="AX146" s="14" t="s">
        <v>76</v>
      </c>
      <c r="AY146" s="255" t="s">
        <v>207</v>
      </c>
    </row>
    <row r="147" s="2" customFormat="1" ht="24.15" customHeight="1">
      <c r="A147" s="42"/>
      <c r="B147" s="43"/>
      <c r="C147" s="217" t="s">
        <v>103</v>
      </c>
      <c r="D147" s="217" t="s">
        <v>211</v>
      </c>
      <c r="E147" s="218" t="s">
        <v>1056</v>
      </c>
      <c r="F147" s="219" t="s">
        <v>1057</v>
      </c>
      <c r="G147" s="220" t="s">
        <v>381</v>
      </c>
      <c r="H147" s="221">
        <v>1</v>
      </c>
      <c r="I147" s="222"/>
      <c r="J147" s="221">
        <f>ROUND(I147*H147,2)</f>
        <v>0</v>
      </c>
      <c r="K147" s="219" t="s">
        <v>214</v>
      </c>
      <c r="L147" s="48"/>
      <c r="M147" s="223" t="s">
        <v>18</v>
      </c>
      <c r="N147" s="224" t="s">
        <v>42</v>
      </c>
      <c r="O147" s="88"/>
      <c r="P147" s="225">
        <f>O147*H147</f>
        <v>0</v>
      </c>
      <c r="Q147" s="225">
        <v>0.026280000000000001</v>
      </c>
      <c r="R147" s="225">
        <f>Q147*H147</f>
        <v>0.026280000000000001</v>
      </c>
      <c r="S147" s="225">
        <v>0</v>
      </c>
      <c r="T147" s="226">
        <f>S147*H147</f>
        <v>0</v>
      </c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R147" s="227" t="s">
        <v>89</v>
      </c>
      <c r="AT147" s="227" t="s">
        <v>211</v>
      </c>
      <c r="AU147" s="227" t="s">
        <v>83</v>
      </c>
      <c r="AY147" s="21" t="s">
        <v>207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1" t="s">
        <v>76</v>
      </c>
      <c r="BK147" s="228">
        <f>ROUND(I147*H147,2)</f>
        <v>0</v>
      </c>
      <c r="BL147" s="21" t="s">
        <v>89</v>
      </c>
      <c r="BM147" s="227" t="s">
        <v>1058</v>
      </c>
    </row>
    <row r="148" s="2" customFormat="1">
      <c r="A148" s="42"/>
      <c r="B148" s="43"/>
      <c r="C148" s="44"/>
      <c r="D148" s="229" t="s">
        <v>216</v>
      </c>
      <c r="E148" s="44"/>
      <c r="F148" s="230" t="s">
        <v>1059</v>
      </c>
      <c r="G148" s="44"/>
      <c r="H148" s="44"/>
      <c r="I148" s="231"/>
      <c r="J148" s="44"/>
      <c r="K148" s="44"/>
      <c r="L148" s="48"/>
      <c r="M148" s="232"/>
      <c r="N148" s="233"/>
      <c r="O148" s="88"/>
      <c r="P148" s="88"/>
      <c r="Q148" s="88"/>
      <c r="R148" s="88"/>
      <c r="S148" s="88"/>
      <c r="T148" s="89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T148" s="21" t="s">
        <v>216</v>
      </c>
      <c r="AU148" s="21" t="s">
        <v>83</v>
      </c>
    </row>
    <row r="149" s="13" customFormat="1">
      <c r="A149" s="13"/>
      <c r="B149" s="234"/>
      <c r="C149" s="235"/>
      <c r="D149" s="236" t="s">
        <v>218</v>
      </c>
      <c r="E149" s="237" t="s">
        <v>18</v>
      </c>
      <c r="F149" s="238" t="s">
        <v>1060</v>
      </c>
      <c r="G149" s="235"/>
      <c r="H149" s="237" t="s">
        <v>18</v>
      </c>
      <c r="I149" s="239"/>
      <c r="J149" s="235"/>
      <c r="K149" s="235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218</v>
      </c>
      <c r="AU149" s="244" t="s">
        <v>83</v>
      </c>
      <c r="AV149" s="13" t="s">
        <v>76</v>
      </c>
      <c r="AW149" s="13" t="s">
        <v>33</v>
      </c>
      <c r="AX149" s="13" t="s">
        <v>71</v>
      </c>
      <c r="AY149" s="244" t="s">
        <v>207</v>
      </c>
    </row>
    <row r="150" s="14" customFormat="1">
      <c r="A150" s="14"/>
      <c r="B150" s="245"/>
      <c r="C150" s="246"/>
      <c r="D150" s="236" t="s">
        <v>218</v>
      </c>
      <c r="E150" s="247" t="s">
        <v>18</v>
      </c>
      <c r="F150" s="248" t="s">
        <v>76</v>
      </c>
      <c r="G150" s="246"/>
      <c r="H150" s="249">
        <v>1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218</v>
      </c>
      <c r="AU150" s="255" t="s">
        <v>83</v>
      </c>
      <c r="AV150" s="14" t="s">
        <v>80</v>
      </c>
      <c r="AW150" s="14" t="s">
        <v>33</v>
      </c>
      <c r="AX150" s="14" t="s">
        <v>76</v>
      </c>
      <c r="AY150" s="255" t="s">
        <v>207</v>
      </c>
    </row>
    <row r="151" s="2" customFormat="1" ht="24.15" customHeight="1">
      <c r="A151" s="42"/>
      <c r="B151" s="43"/>
      <c r="C151" s="217" t="s">
        <v>121</v>
      </c>
      <c r="D151" s="217" t="s">
        <v>211</v>
      </c>
      <c r="E151" s="218" t="s">
        <v>1061</v>
      </c>
      <c r="F151" s="219" t="s">
        <v>1062</v>
      </c>
      <c r="G151" s="220" t="s">
        <v>381</v>
      </c>
      <c r="H151" s="221">
        <v>8</v>
      </c>
      <c r="I151" s="222"/>
      <c r="J151" s="221">
        <f>ROUND(I151*H151,2)</f>
        <v>0</v>
      </c>
      <c r="K151" s="219" t="s">
        <v>214</v>
      </c>
      <c r="L151" s="48"/>
      <c r="M151" s="223" t="s">
        <v>18</v>
      </c>
      <c r="N151" s="224" t="s">
        <v>42</v>
      </c>
      <c r="O151" s="88"/>
      <c r="P151" s="225">
        <f>O151*H151</f>
        <v>0</v>
      </c>
      <c r="Q151" s="225">
        <v>0.03193</v>
      </c>
      <c r="R151" s="225">
        <f>Q151*H151</f>
        <v>0.25544</v>
      </c>
      <c r="S151" s="225">
        <v>0</v>
      </c>
      <c r="T151" s="226">
        <f>S151*H151</f>
        <v>0</v>
      </c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R151" s="227" t="s">
        <v>89</v>
      </c>
      <c r="AT151" s="227" t="s">
        <v>211</v>
      </c>
      <c r="AU151" s="227" t="s">
        <v>83</v>
      </c>
      <c r="AY151" s="21" t="s">
        <v>207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1" t="s">
        <v>76</v>
      </c>
      <c r="BK151" s="228">
        <f>ROUND(I151*H151,2)</f>
        <v>0</v>
      </c>
      <c r="BL151" s="21" t="s">
        <v>89</v>
      </c>
      <c r="BM151" s="227" t="s">
        <v>1063</v>
      </c>
    </row>
    <row r="152" s="2" customFormat="1">
      <c r="A152" s="42"/>
      <c r="B152" s="43"/>
      <c r="C152" s="44"/>
      <c r="D152" s="229" t="s">
        <v>216</v>
      </c>
      <c r="E152" s="44"/>
      <c r="F152" s="230" t="s">
        <v>1064</v>
      </c>
      <c r="G152" s="44"/>
      <c r="H152" s="44"/>
      <c r="I152" s="231"/>
      <c r="J152" s="44"/>
      <c r="K152" s="44"/>
      <c r="L152" s="48"/>
      <c r="M152" s="232"/>
      <c r="N152" s="233"/>
      <c r="O152" s="88"/>
      <c r="P152" s="88"/>
      <c r="Q152" s="88"/>
      <c r="R152" s="88"/>
      <c r="S152" s="88"/>
      <c r="T152" s="89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T152" s="21" t="s">
        <v>216</v>
      </c>
      <c r="AU152" s="21" t="s">
        <v>83</v>
      </c>
    </row>
    <row r="153" s="13" customFormat="1">
      <c r="A153" s="13"/>
      <c r="B153" s="234"/>
      <c r="C153" s="235"/>
      <c r="D153" s="236" t="s">
        <v>218</v>
      </c>
      <c r="E153" s="237" t="s">
        <v>18</v>
      </c>
      <c r="F153" s="238" t="s">
        <v>1065</v>
      </c>
      <c r="G153" s="235"/>
      <c r="H153" s="237" t="s">
        <v>18</v>
      </c>
      <c r="I153" s="239"/>
      <c r="J153" s="235"/>
      <c r="K153" s="235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218</v>
      </c>
      <c r="AU153" s="244" t="s">
        <v>83</v>
      </c>
      <c r="AV153" s="13" t="s">
        <v>76</v>
      </c>
      <c r="AW153" s="13" t="s">
        <v>33</v>
      </c>
      <c r="AX153" s="13" t="s">
        <v>71</v>
      </c>
      <c r="AY153" s="244" t="s">
        <v>207</v>
      </c>
    </row>
    <row r="154" s="14" customFormat="1">
      <c r="A154" s="14"/>
      <c r="B154" s="245"/>
      <c r="C154" s="246"/>
      <c r="D154" s="236" t="s">
        <v>218</v>
      </c>
      <c r="E154" s="247" t="s">
        <v>18</v>
      </c>
      <c r="F154" s="248" t="s">
        <v>124</v>
      </c>
      <c r="G154" s="246"/>
      <c r="H154" s="249">
        <v>8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218</v>
      </c>
      <c r="AU154" s="255" t="s">
        <v>83</v>
      </c>
      <c r="AV154" s="14" t="s">
        <v>80</v>
      </c>
      <c r="AW154" s="14" t="s">
        <v>33</v>
      </c>
      <c r="AX154" s="14" t="s">
        <v>76</v>
      </c>
      <c r="AY154" s="255" t="s">
        <v>207</v>
      </c>
    </row>
    <row r="155" s="2" customFormat="1" ht="24.15" customHeight="1">
      <c r="A155" s="42"/>
      <c r="B155" s="43"/>
      <c r="C155" s="217" t="s">
        <v>124</v>
      </c>
      <c r="D155" s="217" t="s">
        <v>211</v>
      </c>
      <c r="E155" s="218" t="s">
        <v>1061</v>
      </c>
      <c r="F155" s="219" t="s">
        <v>1062</v>
      </c>
      <c r="G155" s="220" t="s">
        <v>381</v>
      </c>
      <c r="H155" s="221">
        <v>4</v>
      </c>
      <c r="I155" s="222"/>
      <c r="J155" s="221">
        <f>ROUND(I155*H155,2)</f>
        <v>0</v>
      </c>
      <c r="K155" s="219" t="s">
        <v>214</v>
      </c>
      <c r="L155" s="48"/>
      <c r="M155" s="223" t="s">
        <v>18</v>
      </c>
      <c r="N155" s="224" t="s">
        <v>42</v>
      </c>
      <c r="O155" s="88"/>
      <c r="P155" s="225">
        <f>O155*H155</f>
        <v>0</v>
      </c>
      <c r="Q155" s="225">
        <v>0.03193</v>
      </c>
      <c r="R155" s="225">
        <f>Q155*H155</f>
        <v>0.12772</v>
      </c>
      <c r="S155" s="225">
        <v>0</v>
      </c>
      <c r="T155" s="226">
        <f>S155*H155</f>
        <v>0</v>
      </c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R155" s="227" t="s">
        <v>89</v>
      </c>
      <c r="AT155" s="227" t="s">
        <v>211</v>
      </c>
      <c r="AU155" s="227" t="s">
        <v>83</v>
      </c>
      <c r="AY155" s="21" t="s">
        <v>207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1" t="s">
        <v>76</v>
      </c>
      <c r="BK155" s="228">
        <f>ROUND(I155*H155,2)</f>
        <v>0</v>
      </c>
      <c r="BL155" s="21" t="s">
        <v>89</v>
      </c>
      <c r="BM155" s="227" t="s">
        <v>1066</v>
      </c>
    </row>
    <row r="156" s="2" customFormat="1">
      <c r="A156" s="42"/>
      <c r="B156" s="43"/>
      <c r="C156" s="44"/>
      <c r="D156" s="229" t="s">
        <v>216</v>
      </c>
      <c r="E156" s="44"/>
      <c r="F156" s="230" t="s">
        <v>1064</v>
      </c>
      <c r="G156" s="44"/>
      <c r="H156" s="44"/>
      <c r="I156" s="231"/>
      <c r="J156" s="44"/>
      <c r="K156" s="44"/>
      <c r="L156" s="48"/>
      <c r="M156" s="232"/>
      <c r="N156" s="233"/>
      <c r="O156" s="88"/>
      <c r="P156" s="88"/>
      <c r="Q156" s="88"/>
      <c r="R156" s="88"/>
      <c r="S156" s="88"/>
      <c r="T156" s="89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T156" s="21" t="s">
        <v>216</v>
      </c>
      <c r="AU156" s="21" t="s">
        <v>83</v>
      </c>
    </row>
    <row r="157" s="13" customFormat="1">
      <c r="A157" s="13"/>
      <c r="B157" s="234"/>
      <c r="C157" s="235"/>
      <c r="D157" s="236" t="s">
        <v>218</v>
      </c>
      <c r="E157" s="237" t="s">
        <v>18</v>
      </c>
      <c r="F157" s="238" t="s">
        <v>1067</v>
      </c>
      <c r="G157" s="235"/>
      <c r="H157" s="237" t="s">
        <v>18</v>
      </c>
      <c r="I157" s="239"/>
      <c r="J157" s="235"/>
      <c r="K157" s="235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218</v>
      </c>
      <c r="AU157" s="244" t="s">
        <v>83</v>
      </c>
      <c r="AV157" s="13" t="s">
        <v>76</v>
      </c>
      <c r="AW157" s="13" t="s">
        <v>33</v>
      </c>
      <c r="AX157" s="13" t="s">
        <v>71</v>
      </c>
      <c r="AY157" s="244" t="s">
        <v>207</v>
      </c>
    </row>
    <row r="158" s="14" customFormat="1">
      <c r="A158" s="14"/>
      <c r="B158" s="245"/>
      <c r="C158" s="246"/>
      <c r="D158" s="236" t="s">
        <v>218</v>
      </c>
      <c r="E158" s="247" t="s">
        <v>18</v>
      </c>
      <c r="F158" s="248" t="s">
        <v>89</v>
      </c>
      <c r="G158" s="246"/>
      <c r="H158" s="249">
        <v>4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218</v>
      </c>
      <c r="AU158" s="255" t="s">
        <v>83</v>
      </c>
      <c r="AV158" s="14" t="s">
        <v>80</v>
      </c>
      <c r="AW158" s="14" t="s">
        <v>33</v>
      </c>
      <c r="AX158" s="14" t="s">
        <v>76</v>
      </c>
      <c r="AY158" s="255" t="s">
        <v>207</v>
      </c>
    </row>
    <row r="159" s="2" customFormat="1" ht="21.75" customHeight="1">
      <c r="A159" s="42"/>
      <c r="B159" s="43"/>
      <c r="C159" s="217" t="s">
        <v>245</v>
      </c>
      <c r="D159" s="217" t="s">
        <v>211</v>
      </c>
      <c r="E159" s="218" t="s">
        <v>1068</v>
      </c>
      <c r="F159" s="219" t="s">
        <v>1069</v>
      </c>
      <c r="G159" s="220" t="s">
        <v>381</v>
      </c>
      <c r="H159" s="221">
        <v>1</v>
      </c>
      <c r="I159" s="222"/>
      <c r="J159" s="221">
        <f>ROUND(I159*H159,2)</f>
        <v>0</v>
      </c>
      <c r="K159" s="219" t="s">
        <v>214</v>
      </c>
      <c r="L159" s="48"/>
      <c r="M159" s="223" t="s">
        <v>18</v>
      </c>
      <c r="N159" s="224" t="s">
        <v>42</v>
      </c>
      <c r="O159" s="88"/>
      <c r="P159" s="225">
        <f>O159*H159</f>
        <v>0</v>
      </c>
      <c r="Q159" s="225">
        <v>0.042000000000000003</v>
      </c>
      <c r="R159" s="225">
        <f>Q159*H159</f>
        <v>0.042000000000000003</v>
      </c>
      <c r="S159" s="225">
        <v>0</v>
      </c>
      <c r="T159" s="226">
        <f>S159*H159</f>
        <v>0</v>
      </c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R159" s="227" t="s">
        <v>89</v>
      </c>
      <c r="AT159" s="227" t="s">
        <v>211</v>
      </c>
      <c r="AU159" s="227" t="s">
        <v>83</v>
      </c>
      <c r="AY159" s="21" t="s">
        <v>207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1" t="s">
        <v>76</v>
      </c>
      <c r="BK159" s="228">
        <f>ROUND(I159*H159,2)</f>
        <v>0</v>
      </c>
      <c r="BL159" s="21" t="s">
        <v>89</v>
      </c>
      <c r="BM159" s="227" t="s">
        <v>1070</v>
      </c>
    </row>
    <row r="160" s="2" customFormat="1">
      <c r="A160" s="42"/>
      <c r="B160" s="43"/>
      <c r="C160" s="44"/>
      <c r="D160" s="229" t="s">
        <v>216</v>
      </c>
      <c r="E160" s="44"/>
      <c r="F160" s="230" t="s">
        <v>1071</v>
      </c>
      <c r="G160" s="44"/>
      <c r="H160" s="44"/>
      <c r="I160" s="231"/>
      <c r="J160" s="44"/>
      <c r="K160" s="44"/>
      <c r="L160" s="48"/>
      <c r="M160" s="232"/>
      <c r="N160" s="233"/>
      <c r="O160" s="88"/>
      <c r="P160" s="88"/>
      <c r="Q160" s="88"/>
      <c r="R160" s="88"/>
      <c r="S160" s="88"/>
      <c r="T160" s="89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T160" s="21" t="s">
        <v>216</v>
      </c>
      <c r="AU160" s="21" t="s">
        <v>83</v>
      </c>
    </row>
    <row r="161" s="13" customFormat="1">
      <c r="A161" s="13"/>
      <c r="B161" s="234"/>
      <c r="C161" s="235"/>
      <c r="D161" s="236" t="s">
        <v>218</v>
      </c>
      <c r="E161" s="237" t="s">
        <v>18</v>
      </c>
      <c r="F161" s="238" t="s">
        <v>1072</v>
      </c>
      <c r="G161" s="235"/>
      <c r="H161" s="237" t="s">
        <v>18</v>
      </c>
      <c r="I161" s="239"/>
      <c r="J161" s="235"/>
      <c r="K161" s="235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218</v>
      </c>
      <c r="AU161" s="244" t="s">
        <v>83</v>
      </c>
      <c r="AV161" s="13" t="s">
        <v>76</v>
      </c>
      <c r="AW161" s="13" t="s">
        <v>33</v>
      </c>
      <c r="AX161" s="13" t="s">
        <v>71</v>
      </c>
      <c r="AY161" s="244" t="s">
        <v>207</v>
      </c>
    </row>
    <row r="162" s="14" customFormat="1">
      <c r="A162" s="14"/>
      <c r="B162" s="245"/>
      <c r="C162" s="246"/>
      <c r="D162" s="236" t="s">
        <v>218</v>
      </c>
      <c r="E162" s="247" t="s">
        <v>18</v>
      </c>
      <c r="F162" s="248" t="s">
        <v>76</v>
      </c>
      <c r="G162" s="246"/>
      <c r="H162" s="249">
        <v>1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218</v>
      </c>
      <c r="AU162" s="255" t="s">
        <v>83</v>
      </c>
      <c r="AV162" s="14" t="s">
        <v>80</v>
      </c>
      <c r="AW162" s="14" t="s">
        <v>33</v>
      </c>
      <c r="AX162" s="14" t="s">
        <v>76</v>
      </c>
      <c r="AY162" s="255" t="s">
        <v>207</v>
      </c>
    </row>
    <row r="163" s="2" customFormat="1" ht="21.75" customHeight="1">
      <c r="A163" s="42"/>
      <c r="B163" s="43"/>
      <c r="C163" s="217" t="s">
        <v>291</v>
      </c>
      <c r="D163" s="217" t="s">
        <v>211</v>
      </c>
      <c r="E163" s="218" t="s">
        <v>1073</v>
      </c>
      <c r="F163" s="219" t="s">
        <v>1074</v>
      </c>
      <c r="G163" s="220" t="s">
        <v>381</v>
      </c>
      <c r="H163" s="221">
        <v>1</v>
      </c>
      <c r="I163" s="222"/>
      <c r="J163" s="221">
        <f>ROUND(I163*H163,2)</f>
        <v>0</v>
      </c>
      <c r="K163" s="219" t="s">
        <v>214</v>
      </c>
      <c r="L163" s="48"/>
      <c r="M163" s="223" t="s">
        <v>18</v>
      </c>
      <c r="N163" s="224" t="s">
        <v>42</v>
      </c>
      <c r="O163" s="88"/>
      <c r="P163" s="225">
        <f>O163*H163</f>
        <v>0</v>
      </c>
      <c r="Q163" s="225">
        <v>0.04555</v>
      </c>
      <c r="R163" s="225">
        <f>Q163*H163</f>
        <v>0.04555</v>
      </c>
      <c r="S163" s="225">
        <v>0</v>
      </c>
      <c r="T163" s="226">
        <f>S163*H163</f>
        <v>0</v>
      </c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R163" s="227" t="s">
        <v>89</v>
      </c>
      <c r="AT163" s="227" t="s">
        <v>211</v>
      </c>
      <c r="AU163" s="227" t="s">
        <v>83</v>
      </c>
      <c r="AY163" s="21" t="s">
        <v>207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1" t="s">
        <v>76</v>
      </c>
      <c r="BK163" s="228">
        <f>ROUND(I163*H163,2)</f>
        <v>0</v>
      </c>
      <c r="BL163" s="21" t="s">
        <v>89</v>
      </c>
      <c r="BM163" s="227" t="s">
        <v>1075</v>
      </c>
    </row>
    <row r="164" s="2" customFormat="1">
      <c r="A164" s="42"/>
      <c r="B164" s="43"/>
      <c r="C164" s="44"/>
      <c r="D164" s="229" t="s">
        <v>216</v>
      </c>
      <c r="E164" s="44"/>
      <c r="F164" s="230" t="s">
        <v>1076</v>
      </c>
      <c r="G164" s="44"/>
      <c r="H164" s="44"/>
      <c r="I164" s="231"/>
      <c r="J164" s="44"/>
      <c r="K164" s="44"/>
      <c r="L164" s="48"/>
      <c r="M164" s="232"/>
      <c r="N164" s="233"/>
      <c r="O164" s="88"/>
      <c r="P164" s="88"/>
      <c r="Q164" s="88"/>
      <c r="R164" s="88"/>
      <c r="S164" s="88"/>
      <c r="T164" s="89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T164" s="21" t="s">
        <v>216</v>
      </c>
      <c r="AU164" s="21" t="s">
        <v>83</v>
      </c>
    </row>
    <row r="165" s="13" customFormat="1">
      <c r="A165" s="13"/>
      <c r="B165" s="234"/>
      <c r="C165" s="235"/>
      <c r="D165" s="236" t="s">
        <v>218</v>
      </c>
      <c r="E165" s="237" t="s">
        <v>18</v>
      </c>
      <c r="F165" s="238" t="s">
        <v>1077</v>
      </c>
      <c r="G165" s="235"/>
      <c r="H165" s="237" t="s">
        <v>18</v>
      </c>
      <c r="I165" s="239"/>
      <c r="J165" s="235"/>
      <c r="K165" s="235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218</v>
      </c>
      <c r="AU165" s="244" t="s">
        <v>83</v>
      </c>
      <c r="AV165" s="13" t="s">
        <v>76</v>
      </c>
      <c r="AW165" s="13" t="s">
        <v>33</v>
      </c>
      <c r="AX165" s="13" t="s">
        <v>71</v>
      </c>
      <c r="AY165" s="244" t="s">
        <v>207</v>
      </c>
    </row>
    <row r="166" s="14" customFormat="1">
      <c r="A166" s="14"/>
      <c r="B166" s="245"/>
      <c r="C166" s="246"/>
      <c r="D166" s="236" t="s">
        <v>218</v>
      </c>
      <c r="E166" s="247" t="s">
        <v>18</v>
      </c>
      <c r="F166" s="248" t="s">
        <v>76</v>
      </c>
      <c r="G166" s="246"/>
      <c r="H166" s="249">
        <v>1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218</v>
      </c>
      <c r="AU166" s="255" t="s">
        <v>83</v>
      </c>
      <c r="AV166" s="14" t="s">
        <v>80</v>
      </c>
      <c r="AW166" s="14" t="s">
        <v>33</v>
      </c>
      <c r="AX166" s="14" t="s">
        <v>76</v>
      </c>
      <c r="AY166" s="255" t="s">
        <v>207</v>
      </c>
    </row>
    <row r="167" s="2" customFormat="1" ht="16.5" customHeight="1">
      <c r="A167" s="42"/>
      <c r="B167" s="43"/>
      <c r="C167" s="217" t="s">
        <v>297</v>
      </c>
      <c r="D167" s="217" t="s">
        <v>211</v>
      </c>
      <c r="E167" s="218" t="s">
        <v>1078</v>
      </c>
      <c r="F167" s="219" t="s">
        <v>1079</v>
      </c>
      <c r="G167" s="220" t="s">
        <v>161</v>
      </c>
      <c r="H167" s="221">
        <v>0.32000000000000001</v>
      </c>
      <c r="I167" s="222"/>
      <c r="J167" s="221">
        <f>ROUND(I167*H167,2)</f>
        <v>0</v>
      </c>
      <c r="K167" s="219" t="s">
        <v>214</v>
      </c>
      <c r="L167" s="48"/>
      <c r="M167" s="223" t="s">
        <v>18</v>
      </c>
      <c r="N167" s="224" t="s">
        <v>42</v>
      </c>
      <c r="O167" s="88"/>
      <c r="P167" s="225">
        <f>O167*H167</f>
        <v>0</v>
      </c>
      <c r="Q167" s="225">
        <v>1.94302</v>
      </c>
      <c r="R167" s="225">
        <f>Q167*H167</f>
        <v>0.62176640000000005</v>
      </c>
      <c r="S167" s="225">
        <v>0</v>
      </c>
      <c r="T167" s="226">
        <f>S167*H167</f>
        <v>0</v>
      </c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R167" s="227" t="s">
        <v>89</v>
      </c>
      <c r="AT167" s="227" t="s">
        <v>211</v>
      </c>
      <c r="AU167" s="227" t="s">
        <v>83</v>
      </c>
      <c r="AY167" s="21" t="s">
        <v>207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1" t="s">
        <v>76</v>
      </c>
      <c r="BK167" s="228">
        <f>ROUND(I167*H167,2)</f>
        <v>0</v>
      </c>
      <c r="BL167" s="21" t="s">
        <v>89</v>
      </c>
      <c r="BM167" s="227" t="s">
        <v>1080</v>
      </c>
    </row>
    <row r="168" s="2" customFormat="1">
      <c r="A168" s="42"/>
      <c r="B168" s="43"/>
      <c r="C168" s="44"/>
      <c r="D168" s="229" t="s">
        <v>216</v>
      </c>
      <c r="E168" s="44"/>
      <c r="F168" s="230" t="s">
        <v>1081</v>
      </c>
      <c r="G168" s="44"/>
      <c r="H168" s="44"/>
      <c r="I168" s="231"/>
      <c r="J168" s="44"/>
      <c r="K168" s="44"/>
      <c r="L168" s="48"/>
      <c r="M168" s="232"/>
      <c r="N168" s="233"/>
      <c r="O168" s="88"/>
      <c r="P168" s="88"/>
      <c r="Q168" s="88"/>
      <c r="R168" s="88"/>
      <c r="S168" s="88"/>
      <c r="T168" s="89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T168" s="21" t="s">
        <v>216</v>
      </c>
      <c r="AU168" s="21" t="s">
        <v>83</v>
      </c>
    </row>
    <row r="169" s="13" customFormat="1">
      <c r="A169" s="13"/>
      <c r="B169" s="234"/>
      <c r="C169" s="235"/>
      <c r="D169" s="236" t="s">
        <v>218</v>
      </c>
      <c r="E169" s="237" t="s">
        <v>18</v>
      </c>
      <c r="F169" s="238" t="s">
        <v>1082</v>
      </c>
      <c r="G169" s="235"/>
      <c r="H169" s="237" t="s">
        <v>18</v>
      </c>
      <c r="I169" s="239"/>
      <c r="J169" s="235"/>
      <c r="K169" s="235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218</v>
      </c>
      <c r="AU169" s="244" t="s">
        <v>83</v>
      </c>
      <c r="AV169" s="13" t="s">
        <v>76</v>
      </c>
      <c r="AW169" s="13" t="s">
        <v>33</v>
      </c>
      <c r="AX169" s="13" t="s">
        <v>71</v>
      </c>
      <c r="AY169" s="244" t="s">
        <v>207</v>
      </c>
    </row>
    <row r="170" s="14" customFormat="1">
      <c r="A170" s="14"/>
      <c r="B170" s="245"/>
      <c r="C170" s="246"/>
      <c r="D170" s="236" t="s">
        <v>218</v>
      </c>
      <c r="E170" s="247" t="s">
        <v>18</v>
      </c>
      <c r="F170" s="248" t="s">
        <v>1083</v>
      </c>
      <c r="G170" s="246"/>
      <c r="H170" s="249">
        <v>0.029999999999999999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218</v>
      </c>
      <c r="AU170" s="255" t="s">
        <v>83</v>
      </c>
      <c r="AV170" s="14" t="s">
        <v>80</v>
      </c>
      <c r="AW170" s="14" t="s">
        <v>33</v>
      </c>
      <c r="AX170" s="14" t="s">
        <v>71</v>
      </c>
      <c r="AY170" s="255" t="s">
        <v>207</v>
      </c>
    </row>
    <row r="171" s="13" customFormat="1">
      <c r="A171" s="13"/>
      <c r="B171" s="234"/>
      <c r="C171" s="235"/>
      <c r="D171" s="236" t="s">
        <v>218</v>
      </c>
      <c r="E171" s="237" t="s">
        <v>18</v>
      </c>
      <c r="F171" s="238" t="s">
        <v>1084</v>
      </c>
      <c r="G171" s="235"/>
      <c r="H171" s="237" t="s">
        <v>18</v>
      </c>
      <c r="I171" s="239"/>
      <c r="J171" s="235"/>
      <c r="K171" s="235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218</v>
      </c>
      <c r="AU171" s="244" t="s">
        <v>83</v>
      </c>
      <c r="AV171" s="13" t="s">
        <v>76</v>
      </c>
      <c r="AW171" s="13" t="s">
        <v>33</v>
      </c>
      <c r="AX171" s="13" t="s">
        <v>71</v>
      </c>
      <c r="AY171" s="244" t="s">
        <v>207</v>
      </c>
    </row>
    <row r="172" s="14" customFormat="1">
      <c r="A172" s="14"/>
      <c r="B172" s="245"/>
      <c r="C172" s="246"/>
      <c r="D172" s="236" t="s">
        <v>218</v>
      </c>
      <c r="E172" s="247" t="s">
        <v>18</v>
      </c>
      <c r="F172" s="248" t="s">
        <v>1085</v>
      </c>
      <c r="G172" s="246"/>
      <c r="H172" s="249">
        <v>0.040000000000000001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218</v>
      </c>
      <c r="AU172" s="255" t="s">
        <v>83</v>
      </c>
      <c r="AV172" s="14" t="s">
        <v>80</v>
      </c>
      <c r="AW172" s="14" t="s">
        <v>33</v>
      </c>
      <c r="AX172" s="14" t="s">
        <v>71</v>
      </c>
      <c r="AY172" s="255" t="s">
        <v>207</v>
      </c>
    </row>
    <row r="173" s="13" customFormat="1">
      <c r="A173" s="13"/>
      <c r="B173" s="234"/>
      <c r="C173" s="235"/>
      <c r="D173" s="236" t="s">
        <v>218</v>
      </c>
      <c r="E173" s="237" t="s">
        <v>18</v>
      </c>
      <c r="F173" s="238" t="s">
        <v>1086</v>
      </c>
      <c r="G173" s="235"/>
      <c r="H173" s="237" t="s">
        <v>18</v>
      </c>
      <c r="I173" s="239"/>
      <c r="J173" s="235"/>
      <c r="K173" s="235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218</v>
      </c>
      <c r="AU173" s="244" t="s">
        <v>83</v>
      </c>
      <c r="AV173" s="13" t="s">
        <v>76</v>
      </c>
      <c r="AW173" s="13" t="s">
        <v>33</v>
      </c>
      <c r="AX173" s="13" t="s">
        <v>71</v>
      </c>
      <c r="AY173" s="244" t="s">
        <v>207</v>
      </c>
    </row>
    <row r="174" s="14" customFormat="1">
      <c r="A174" s="14"/>
      <c r="B174" s="245"/>
      <c r="C174" s="246"/>
      <c r="D174" s="236" t="s">
        <v>218</v>
      </c>
      <c r="E174" s="247" t="s">
        <v>18</v>
      </c>
      <c r="F174" s="248" t="s">
        <v>1087</v>
      </c>
      <c r="G174" s="246"/>
      <c r="H174" s="249">
        <v>0.01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218</v>
      </c>
      <c r="AU174" s="255" t="s">
        <v>83</v>
      </c>
      <c r="AV174" s="14" t="s">
        <v>80</v>
      </c>
      <c r="AW174" s="14" t="s">
        <v>33</v>
      </c>
      <c r="AX174" s="14" t="s">
        <v>71</v>
      </c>
      <c r="AY174" s="255" t="s">
        <v>207</v>
      </c>
    </row>
    <row r="175" s="13" customFormat="1">
      <c r="A175" s="13"/>
      <c r="B175" s="234"/>
      <c r="C175" s="235"/>
      <c r="D175" s="236" t="s">
        <v>218</v>
      </c>
      <c r="E175" s="237" t="s">
        <v>18</v>
      </c>
      <c r="F175" s="238" t="s">
        <v>1088</v>
      </c>
      <c r="G175" s="235"/>
      <c r="H175" s="237" t="s">
        <v>18</v>
      </c>
      <c r="I175" s="239"/>
      <c r="J175" s="235"/>
      <c r="K175" s="235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218</v>
      </c>
      <c r="AU175" s="244" t="s">
        <v>83</v>
      </c>
      <c r="AV175" s="13" t="s">
        <v>76</v>
      </c>
      <c r="AW175" s="13" t="s">
        <v>33</v>
      </c>
      <c r="AX175" s="13" t="s">
        <v>71</v>
      </c>
      <c r="AY175" s="244" t="s">
        <v>207</v>
      </c>
    </row>
    <row r="176" s="14" customFormat="1">
      <c r="A176" s="14"/>
      <c r="B176" s="245"/>
      <c r="C176" s="246"/>
      <c r="D176" s="236" t="s">
        <v>218</v>
      </c>
      <c r="E176" s="247" t="s">
        <v>18</v>
      </c>
      <c r="F176" s="248" t="s">
        <v>1089</v>
      </c>
      <c r="G176" s="246"/>
      <c r="H176" s="249">
        <v>0.23999999999999999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218</v>
      </c>
      <c r="AU176" s="255" t="s">
        <v>83</v>
      </c>
      <c r="AV176" s="14" t="s">
        <v>80</v>
      </c>
      <c r="AW176" s="14" t="s">
        <v>33</v>
      </c>
      <c r="AX176" s="14" t="s">
        <v>71</v>
      </c>
      <c r="AY176" s="255" t="s">
        <v>207</v>
      </c>
    </row>
    <row r="177" s="16" customFormat="1">
      <c r="A177" s="16"/>
      <c r="B177" s="267"/>
      <c r="C177" s="268"/>
      <c r="D177" s="236" t="s">
        <v>218</v>
      </c>
      <c r="E177" s="269" t="s">
        <v>18</v>
      </c>
      <c r="F177" s="270" t="s">
        <v>244</v>
      </c>
      <c r="G177" s="268"/>
      <c r="H177" s="271">
        <v>0.32000000000000001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T177" s="277" t="s">
        <v>218</v>
      </c>
      <c r="AU177" s="277" t="s">
        <v>83</v>
      </c>
      <c r="AV177" s="16" t="s">
        <v>89</v>
      </c>
      <c r="AW177" s="16" t="s">
        <v>33</v>
      </c>
      <c r="AX177" s="16" t="s">
        <v>76</v>
      </c>
      <c r="AY177" s="277" t="s">
        <v>207</v>
      </c>
    </row>
    <row r="178" s="2" customFormat="1" ht="21.75" customHeight="1">
      <c r="A178" s="42"/>
      <c r="B178" s="43"/>
      <c r="C178" s="217" t="s">
        <v>8</v>
      </c>
      <c r="D178" s="217" t="s">
        <v>211</v>
      </c>
      <c r="E178" s="218" t="s">
        <v>1090</v>
      </c>
      <c r="F178" s="219" t="s">
        <v>1091</v>
      </c>
      <c r="G178" s="220" t="s">
        <v>516</v>
      </c>
      <c r="H178" s="221">
        <v>0.10000000000000001</v>
      </c>
      <c r="I178" s="222"/>
      <c r="J178" s="221">
        <f>ROUND(I178*H178,2)</f>
        <v>0</v>
      </c>
      <c r="K178" s="219" t="s">
        <v>214</v>
      </c>
      <c r="L178" s="48"/>
      <c r="M178" s="223" t="s">
        <v>18</v>
      </c>
      <c r="N178" s="224" t="s">
        <v>42</v>
      </c>
      <c r="O178" s="88"/>
      <c r="P178" s="225">
        <f>O178*H178</f>
        <v>0</v>
      </c>
      <c r="Q178" s="225">
        <v>1.0900000000000001</v>
      </c>
      <c r="R178" s="225">
        <f>Q178*H178</f>
        <v>0.10900000000000001</v>
      </c>
      <c r="S178" s="225">
        <v>0</v>
      </c>
      <c r="T178" s="226">
        <f>S178*H178</f>
        <v>0</v>
      </c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R178" s="227" t="s">
        <v>89</v>
      </c>
      <c r="AT178" s="227" t="s">
        <v>211</v>
      </c>
      <c r="AU178" s="227" t="s">
        <v>83</v>
      </c>
      <c r="AY178" s="21" t="s">
        <v>207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1" t="s">
        <v>76</v>
      </c>
      <c r="BK178" s="228">
        <f>ROUND(I178*H178,2)</f>
        <v>0</v>
      </c>
      <c r="BL178" s="21" t="s">
        <v>89</v>
      </c>
      <c r="BM178" s="227" t="s">
        <v>1092</v>
      </c>
    </row>
    <row r="179" s="2" customFormat="1">
      <c r="A179" s="42"/>
      <c r="B179" s="43"/>
      <c r="C179" s="44"/>
      <c r="D179" s="229" t="s">
        <v>216</v>
      </c>
      <c r="E179" s="44"/>
      <c r="F179" s="230" t="s">
        <v>1093</v>
      </c>
      <c r="G179" s="44"/>
      <c r="H179" s="44"/>
      <c r="I179" s="231"/>
      <c r="J179" s="44"/>
      <c r="K179" s="44"/>
      <c r="L179" s="48"/>
      <c r="M179" s="232"/>
      <c r="N179" s="233"/>
      <c r="O179" s="88"/>
      <c r="P179" s="88"/>
      <c r="Q179" s="88"/>
      <c r="R179" s="88"/>
      <c r="S179" s="88"/>
      <c r="T179" s="89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T179" s="21" t="s">
        <v>216</v>
      </c>
      <c r="AU179" s="21" t="s">
        <v>83</v>
      </c>
    </row>
    <row r="180" s="13" customFormat="1">
      <c r="A180" s="13"/>
      <c r="B180" s="234"/>
      <c r="C180" s="235"/>
      <c r="D180" s="236" t="s">
        <v>218</v>
      </c>
      <c r="E180" s="237" t="s">
        <v>18</v>
      </c>
      <c r="F180" s="238" t="s">
        <v>1082</v>
      </c>
      <c r="G180" s="235"/>
      <c r="H180" s="237" t="s">
        <v>18</v>
      </c>
      <c r="I180" s="239"/>
      <c r="J180" s="235"/>
      <c r="K180" s="235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218</v>
      </c>
      <c r="AU180" s="244" t="s">
        <v>83</v>
      </c>
      <c r="AV180" s="13" t="s">
        <v>76</v>
      </c>
      <c r="AW180" s="13" t="s">
        <v>33</v>
      </c>
      <c r="AX180" s="13" t="s">
        <v>71</v>
      </c>
      <c r="AY180" s="244" t="s">
        <v>207</v>
      </c>
    </row>
    <row r="181" s="14" customFormat="1">
      <c r="A181" s="14"/>
      <c r="B181" s="245"/>
      <c r="C181" s="246"/>
      <c r="D181" s="236" t="s">
        <v>218</v>
      </c>
      <c r="E181" s="247" t="s">
        <v>18</v>
      </c>
      <c r="F181" s="248" t="s">
        <v>1094</v>
      </c>
      <c r="G181" s="246"/>
      <c r="H181" s="249">
        <v>0.040000000000000001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218</v>
      </c>
      <c r="AU181" s="255" t="s">
        <v>83</v>
      </c>
      <c r="AV181" s="14" t="s">
        <v>80</v>
      </c>
      <c r="AW181" s="14" t="s">
        <v>33</v>
      </c>
      <c r="AX181" s="14" t="s">
        <v>71</v>
      </c>
      <c r="AY181" s="255" t="s">
        <v>207</v>
      </c>
    </row>
    <row r="182" s="13" customFormat="1">
      <c r="A182" s="13"/>
      <c r="B182" s="234"/>
      <c r="C182" s="235"/>
      <c r="D182" s="236" t="s">
        <v>218</v>
      </c>
      <c r="E182" s="237" t="s">
        <v>18</v>
      </c>
      <c r="F182" s="238" t="s">
        <v>1084</v>
      </c>
      <c r="G182" s="235"/>
      <c r="H182" s="237" t="s">
        <v>18</v>
      </c>
      <c r="I182" s="239"/>
      <c r="J182" s="235"/>
      <c r="K182" s="235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218</v>
      </c>
      <c r="AU182" s="244" t="s">
        <v>83</v>
      </c>
      <c r="AV182" s="13" t="s">
        <v>76</v>
      </c>
      <c r="AW182" s="13" t="s">
        <v>33</v>
      </c>
      <c r="AX182" s="13" t="s">
        <v>71</v>
      </c>
      <c r="AY182" s="244" t="s">
        <v>207</v>
      </c>
    </row>
    <row r="183" s="14" customFormat="1">
      <c r="A183" s="14"/>
      <c r="B183" s="245"/>
      <c r="C183" s="246"/>
      <c r="D183" s="236" t="s">
        <v>218</v>
      </c>
      <c r="E183" s="247" t="s">
        <v>18</v>
      </c>
      <c r="F183" s="248" t="s">
        <v>1095</v>
      </c>
      <c r="G183" s="246"/>
      <c r="H183" s="249">
        <v>0.040000000000000001</v>
      </c>
      <c r="I183" s="250"/>
      <c r="J183" s="246"/>
      <c r="K183" s="246"/>
      <c r="L183" s="251"/>
      <c r="M183" s="252"/>
      <c r="N183" s="253"/>
      <c r="O183" s="253"/>
      <c r="P183" s="253"/>
      <c r="Q183" s="253"/>
      <c r="R183" s="253"/>
      <c r="S183" s="253"/>
      <c r="T183" s="25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5" t="s">
        <v>218</v>
      </c>
      <c r="AU183" s="255" t="s">
        <v>83</v>
      </c>
      <c r="AV183" s="14" t="s">
        <v>80</v>
      </c>
      <c r="AW183" s="14" t="s">
        <v>33</v>
      </c>
      <c r="AX183" s="14" t="s">
        <v>71</v>
      </c>
      <c r="AY183" s="255" t="s">
        <v>207</v>
      </c>
    </row>
    <row r="184" s="13" customFormat="1">
      <c r="A184" s="13"/>
      <c r="B184" s="234"/>
      <c r="C184" s="235"/>
      <c r="D184" s="236" t="s">
        <v>218</v>
      </c>
      <c r="E184" s="237" t="s">
        <v>18</v>
      </c>
      <c r="F184" s="238" t="s">
        <v>1086</v>
      </c>
      <c r="G184" s="235"/>
      <c r="H184" s="237" t="s">
        <v>18</v>
      </c>
      <c r="I184" s="239"/>
      <c r="J184" s="235"/>
      <c r="K184" s="235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218</v>
      </c>
      <c r="AU184" s="244" t="s">
        <v>83</v>
      </c>
      <c r="AV184" s="13" t="s">
        <v>76</v>
      </c>
      <c r="AW184" s="13" t="s">
        <v>33</v>
      </c>
      <c r="AX184" s="13" t="s">
        <v>71</v>
      </c>
      <c r="AY184" s="244" t="s">
        <v>207</v>
      </c>
    </row>
    <row r="185" s="14" customFormat="1">
      <c r="A185" s="14"/>
      <c r="B185" s="245"/>
      <c r="C185" s="246"/>
      <c r="D185" s="236" t="s">
        <v>218</v>
      </c>
      <c r="E185" s="247" t="s">
        <v>18</v>
      </c>
      <c r="F185" s="248" t="s">
        <v>1096</v>
      </c>
      <c r="G185" s="246"/>
      <c r="H185" s="249">
        <v>0.01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218</v>
      </c>
      <c r="AU185" s="255" t="s">
        <v>83</v>
      </c>
      <c r="AV185" s="14" t="s">
        <v>80</v>
      </c>
      <c r="AW185" s="14" t="s">
        <v>33</v>
      </c>
      <c r="AX185" s="14" t="s">
        <v>71</v>
      </c>
      <c r="AY185" s="255" t="s">
        <v>207</v>
      </c>
    </row>
    <row r="186" s="16" customFormat="1">
      <c r="A186" s="16"/>
      <c r="B186" s="267"/>
      <c r="C186" s="268"/>
      <c r="D186" s="236" t="s">
        <v>218</v>
      </c>
      <c r="E186" s="269" t="s">
        <v>18</v>
      </c>
      <c r="F186" s="270" t="s">
        <v>244</v>
      </c>
      <c r="G186" s="268"/>
      <c r="H186" s="271">
        <v>0.089999999999999997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T186" s="277" t="s">
        <v>218</v>
      </c>
      <c r="AU186" s="277" t="s">
        <v>83</v>
      </c>
      <c r="AV186" s="16" t="s">
        <v>89</v>
      </c>
      <c r="AW186" s="16" t="s">
        <v>33</v>
      </c>
      <c r="AX186" s="16" t="s">
        <v>76</v>
      </c>
      <c r="AY186" s="277" t="s">
        <v>207</v>
      </c>
    </row>
    <row r="187" s="14" customFormat="1">
      <c r="A187" s="14"/>
      <c r="B187" s="245"/>
      <c r="C187" s="246"/>
      <c r="D187" s="236" t="s">
        <v>218</v>
      </c>
      <c r="E187" s="246"/>
      <c r="F187" s="248" t="s">
        <v>1097</v>
      </c>
      <c r="G187" s="246"/>
      <c r="H187" s="249">
        <v>0.10000000000000001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218</v>
      </c>
      <c r="AU187" s="255" t="s">
        <v>83</v>
      </c>
      <c r="AV187" s="14" t="s">
        <v>80</v>
      </c>
      <c r="AW187" s="14" t="s">
        <v>4</v>
      </c>
      <c r="AX187" s="14" t="s">
        <v>76</v>
      </c>
      <c r="AY187" s="255" t="s">
        <v>207</v>
      </c>
    </row>
    <row r="188" s="2" customFormat="1" ht="21.75" customHeight="1">
      <c r="A188" s="42"/>
      <c r="B188" s="43"/>
      <c r="C188" s="217" t="s">
        <v>309</v>
      </c>
      <c r="D188" s="217" t="s">
        <v>211</v>
      </c>
      <c r="E188" s="218" t="s">
        <v>1098</v>
      </c>
      <c r="F188" s="219" t="s">
        <v>1099</v>
      </c>
      <c r="G188" s="220" t="s">
        <v>516</v>
      </c>
      <c r="H188" s="221">
        <v>0.26000000000000001</v>
      </c>
      <c r="I188" s="222"/>
      <c r="J188" s="221">
        <f>ROUND(I188*H188,2)</f>
        <v>0</v>
      </c>
      <c r="K188" s="219" t="s">
        <v>214</v>
      </c>
      <c r="L188" s="48"/>
      <c r="M188" s="223" t="s">
        <v>18</v>
      </c>
      <c r="N188" s="224" t="s">
        <v>42</v>
      </c>
      <c r="O188" s="88"/>
      <c r="P188" s="225">
        <f>O188*H188</f>
        <v>0</v>
      </c>
      <c r="Q188" s="225">
        <v>1.0900000000000001</v>
      </c>
      <c r="R188" s="225">
        <f>Q188*H188</f>
        <v>0.28340000000000004</v>
      </c>
      <c r="S188" s="225">
        <v>0</v>
      </c>
      <c r="T188" s="226">
        <f>S188*H188</f>
        <v>0</v>
      </c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R188" s="227" t="s">
        <v>89</v>
      </c>
      <c r="AT188" s="227" t="s">
        <v>211</v>
      </c>
      <c r="AU188" s="227" t="s">
        <v>83</v>
      </c>
      <c r="AY188" s="21" t="s">
        <v>207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1" t="s">
        <v>76</v>
      </c>
      <c r="BK188" s="228">
        <f>ROUND(I188*H188,2)</f>
        <v>0</v>
      </c>
      <c r="BL188" s="21" t="s">
        <v>89</v>
      </c>
      <c r="BM188" s="227" t="s">
        <v>1100</v>
      </c>
    </row>
    <row r="189" s="2" customFormat="1">
      <c r="A189" s="42"/>
      <c r="B189" s="43"/>
      <c r="C189" s="44"/>
      <c r="D189" s="229" t="s">
        <v>216</v>
      </c>
      <c r="E189" s="44"/>
      <c r="F189" s="230" t="s">
        <v>1101</v>
      </c>
      <c r="G189" s="44"/>
      <c r="H189" s="44"/>
      <c r="I189" s="231"/>
      <c r="J189" s="44"/>
      <c r="K189" s="44"/>
      <c r="L189" s="48"/>
      <c r="M189" s="232"/>
      <c r="N189" s="233"/>
      <c r="O189" s="88"/>
      <c r="P189" s="88"/>
      <c r="Q189" s="88"/>
      <c r="R189" s="88"/>
      <c r="S189" s="88"/>
      <c r="T189" s="89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T189" s="21" t="s">
        <v>216</v>
      </c>
      <c r="AU189" s="21" t="s">
        <v>83</v>
      </c>
    </row>
    <row r="190" s="13" customFormat="1">
      <c r="A190" s="13"/>
      <c r="B190" s="234"/>
      <c r="C190" s="235"/>
      <c r="D190" s="236" t="s">
        <v>218</v>
      </c>
      <c r="E190" s="237" t="s">
        <v>18</v>
      </c>
      <c r="F190" s="238" t="s">
        <v>1088</v>
      </c>
      <c r="G190" s="235"/>
      <c r="H190" s="237" t="s">
        <v>18</v>
      </c>
      <c r="I190" s="239"/>
      <c r="J190" s="235"/>
      <c r="K190" s="235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218</v>
      </c>
      <c r="AU190" s="244" t="s">
        <v>83</v>
      </c>
      <c r="AV190" s="13" t="s">
        <v>76</v>
      </c>
      <c r="AW190" s="13" t="s">
        <v>33</v>
      </c>
      <c r="AX190" s="13" t="s">
        <v>71</v>
      </c>
      <c r="AY190" s="244" t="s">
        <v>207</v>
      </c>
    </row>
    <row r="191" s="14" customFormat="1">
      <c r="A191" s="14"/>
      <c r="B191" s="245"/>
      <c r="C191" s="246"/>
      <c r="D191" s="236" t="s">
        <v>218</v>
      </c>
      <c r="E191" s="247" t="s">
        <v>18</v>
      </c>
      <c r="F191" s="248" t="s">
        <v>1102</v>
      </c>
      <c r="G191" s="246"/>
      <c r="H191" s="249">
        <v>0.23999999999999999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218</v>
      </c>
      <c r="AU191" s="255" t="s">
        <v>83</v>
      </c>
      <c r="AV191" s="14" t="s">
        <v>80</v>
      </c>
      <c r="AW191" s="14" t="s">
        <v>33</v>
      </c>
      <c r="AX191" s="14" t="s">
        <v>76</v>
      </c>
      <c r="AY191" s="255" t="s">
        <v>207</v>
      </c>
    </row>
    <row r="192" s="14" customFormat="1">
      <c r="A192" s="14"/>
      <c r="B192" s="245"/>
      <c r="C192" s="246"/>
      <c r="D192" s="236" t="s">
        <v>218</v>
      </c>
      <c r="E192" s="246"/>
      <c r="F192" s="248" t="s">
        <v>1103</v>
      </c>
      <c r="G192" s="246"/>
      <c r="H192" s="249">
        <v>0.26000000000000001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218</v>
      </c>
      <c r="AU192" s="255" t="s">
        <v>83</v>
      </c>
      <c r="AV192" s="14" t="s">
        <v>80</v>
      </c>
      <c r="AW192" s="14" t="s">
        <v>4</v>
      </c>
      <c r="AX192" s="14" t="s">
        <v>76</v>
      </c>
      <c r="AY192" s="255" t="s">
        <v>207</v>
      </c>
    </row>
    <row r="193" s="12" customFormat="1" ht="20.88" customHeight="1">
      <c r="A193" s="12"/>
      <c r="B193" s="201"/>
      <c r="C193" s="202"/>
      <c r="D193" s="203" t="s">
        <v>70</v>
      </c>
      <c r="E193" s="215" t="s">
        <v>524</v>
      </c>
      <c r="F193" s="215" t="s">
        <v>1104</v>
      </c>
      <c r="G193" s="202"/>
      <c r="H193" s="202"/>
      <c r="I193" s="205"/>
      <c r="J193" s="216">
        <f>BK193</f>
        <v>0</v>
      </c>
      <c r="K193" s="202"/>
      <c r="L193" s="207"/>
      <c r="M193" s="208"/>
      <c r="N193" s="209"/>
      <c r="O193" s="209"/>
      <c r="P193" s="210">
        <f>SUM(P194:P244)</f>
        <v>0</v>
      </c>
      <c r="Q193" s="209"/>
      <c r="R193" s="210">
        <f>SUM(R194:R244)</f>
        <v>14.437462399999999</v>
      </c>
      <c r="S193" s="209"/>
      <c r="T193" s="211">
        <f>SUM(T194:T244)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12" t="s">
        <v>76</v>
      </c>
      <c r="AT193" s="213" t="s">
        <v>70</v>
      </c>
      <c r="AU193" s="213" t="s">
        <v>80</v>
      </c>
      <c r="AY193" s="212" t="s">
        <v>207</v>
      </c>
      <c r="BK193" s="214">
        <f>SUM(BK194:BK244)</f>
        <v>0</v>
      </c>
    </row>
    <row r="194" s="2" customFormat="1" ht="24.15" customHeight="1">
      <c r="A194" s="42"/>
      <c r="B194" s="43"/>
      <c r="C194" s="217" t="s">
        <v>314</v>
      </c>
      <c r="D194" s="217" t="s">
        <v>211</v>
      </c>
      <c r="E194" s="218" t="s">
        <v>1105</v>
      </c>
      <c r="F194" s="219" t="s">
        <v>1106</v>
      </c>
      <c r="G194" s="220" t="s">
        <v>129</v>
      </c>
      <c r="H194" s="221">
        <v>3.0299999999999998</v>
      </c>
      <c r="I194" s="222"/>
      <c r="J194" s="221">
        <f>ROUND(I194*H194,2)</f>
        <v>0</v>
      </c>
      <c r="K194" s="219" t="s">
        <v>214</v>
      </c>
      <c r="L194" s="48"/>
      <c r="M194" s="223" t="s">
        <v>18</v>
      </c>
      <c r="N194" s="224" t="s">
        <v>42</v>
      </c>
      <c r="O194" s="88"/>
      <c r="P194" s="225">
        <f>O194*H194</f>
        <v>0</v>
      </c>
      <c r="Q194" s="225">
        <v>0.13319</v>
      </c>
      <c r="R194" s="225">
        <f>Q194*H194</f>
        <v>0.40356569999999997</v>
      </c>
      <c r="S194" s="225">
        <v>0</v>
      </c>
      <c r="T194" s="226">
        <f>S194*H194</f>
        <v>0</v>
      </c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R194" s="227" t="s">
        <v>89</v>
      </c>
      <c r="AT194" s="227" t="s">
        <v>211</v>
      </c>
      <c r="AU194" s="227" t="s">
        <v>83</v>
      </c>
      <c r="AY194" s="21" t="s">
        <v>207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1" t="s">
        <v>76</v>
      </c>
      <c r="BK194" s="228">
        <f>ROUND(I194*H194,2)</f>
        <v>0</v>
      </c>
      <c r="BL194" s="21" t="s">
        <v>89</v>
      </c>
      <c r="BM194" s="227" t="s">
        <v>1107</v>
      </c>
    </row>
    <row r="195" s="2" customFormat="1">
      <c r="A195" s="42"/>
      <c r="B195" s="43"/>
      <c r="C195" s="44"/>
      <c r="D195" s="229" t="s">
        <v>216</v>
      </c>
      <c r="E195" s="44"/>
      <c r="F195" s="230" t="s">
        <v>1108</v>
      </c>
      <c r="G195" s="44"/>
      <c r="H195" s="44"/>
      <c r="I195" s="231"/>
      <c r="J195" s="44"/>
      <c r="K195" s="44"/>
      <c r="L195" s="48"/>
      <c r="M195" s="232"/>
      <c r="N195" s="233"/>
      <c r="O195" s="88"/>
      <c r="P195" s="88"/>
      <c r="Q195" s="88"/>
      <c r="R195" s="88"/>
      <c r="S195" s="88"/>
      <c r="T195" s="89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T195" s="21" t="s">
        <v>216</v>
      </c>
      <c r="AU195" s="21" t="s">
        <v>83</v>
      </c>
    </row>
    <row r="196" s="13" customFormat="1">
      <c r="A196" s="13"/>
      <c r="B196" s="234"/>
      <c r="C196" s="235"/>
      <c r="D196" s="236" t="s">
        <v>218</v>
      </c>
      <c r="E196" s="237" t="s">
        <v>18</v>
      </c>
      <c r="F196" s="238" t="s">
        <v>718</v>
      </c>
      <c r="G196" s="235"/>
      <c r="H196" s="237" t="s">
        <v>18</v>
      </c>
      <c r="I196" s="239"/>
      <c r="J196" s="235"/>
      <c r="K196" s="235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218</v>
      </c>
      <c r="AU196" s="244" t="s">
        <v>83</v>
      </c>
      <c r="AV196" s="13" t="s">
        <v>76</v>
      </c>
      <c r="AW196" s="13" t="s">
        <v>33</v>
      </c>
      <c r="AX196" s="13" t="s">
        <v>71</v>
      </c>
      <c r="AY196" s="244" t="s">
        <v>207</v>
      </c>
    </row>
    <row r="197" s="14" customFormat="1">
      <c r="A197" s="14"/>
      <c r="B197" s="245"/>
      <c r="C197" s="246"/>
      <c r="D197" s="236" t="s">
        <v>218</v>
      </c>
      <c r="E197" s="247" t="s">
        <v>18</v>
      </c>
      <c r="F197" s="248" t="s">
        <v>1109</v>
      </c>
      <c r="G197" s="246"/>
      <c r="H197" s="249">
        <v>0.23999999999999999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218</v>
      </c>
      <c r="AU197" s="255" t="s">
        <v>83</v>
      </c>
      <c r="AV197" s="14" t="s">
        <v>80</v>
      </c>
      <c r="AW197" s="14" t="s">
        <v>33</v>
      </c>
      <c r="AX197" s="14" t="s">
        <v>71</v>
      </c>
      <c r="AY197" s="255" t="s">
        <v>207</v>
      </c>
    </row>
    <row r="198" s="14" customFormat="1">
      <c r="A198" s="14"/>
      <c r="B198" s="245"/>
      <c r="C198" s="246"/>
      <c r="D198" s="236" t="s">
        <v>218</v>
      </c>
      <c r="E198" s="247" t="s">
        <v>18</v>
      </c>
      <c r="F198" s="248" t="s">
        <v>1110</v>
      </c>
      <c r="G198" s="246"/>
      <c r="H198" s="249">
        <v>0.52000000000000002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218</v>
      </c>
      <c r="AU198" s="255" t="s">
        <v>83</v>
      </c>
      <c r="AV198" s="14" t="s">
        <v>80</v>
      </c>
      <c r="AW198" s="14" t="s">
        <v>33</v>
      </c>
      <c r="AX198" s="14" t="s">
        <v>71</v>
      </c>
      <c r="AY198" s="255" t="s">
        <v>207</v>
      </c>
    </row>
    <row r="199" s="14" customFormat="1">
      <c r="A199" s="14"/>
      <c r="B199" s="245"/>
      <c r="C199" s="246"/>
      <c r="D199" s="236" t="s">
        <v>218</v>
      </c>
      <c r="E199" s="247" t="s">
        <v>18</v>
      </c>
      <c r="F199" s="248" t="s">
        <v>1111</v>
      </c>
      <c r="G199" s="246"/>
      <c r="H199" s="249">
        <v>0.23000000000000001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218</v>
      </c>
      <c r="AU199" s="255" t="s">
        <v>83</v>
      </c>
      <c r="AV199" s="14" t="s">
        <v>80</v>
      </c>
      <c r="AW199" s="14" t="s">
        <v>33</v>
      </c>
      <c r="AX199" s="14" t="s">
        <v>71</v>
      </c>
      <c r="AY199" s="255" t="s">
        <v>207</v>
      </c>
    </row>
    <row r="200" s="14" customFormat="1">
      <c r="A200" s="14"/>
      <c r="B200" s="245"/>
      <c r="C200" s="246"/>
      <c r="D200" s="236" t="s">
        <v>218</v>
      </c>
      <c r="E200" s="247" t="s">
        <v>18</v>
      </c>
      <c r="F200" s="248" t="s">
        <v>1112</v>
      </c>
      <c r="G200" s="246"/>
      <c r="H200" s="249">
        <v>0.66000000000000003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218</v>
      </c>
      <c r="AU200" s="255" t="s">
        <v>83</v>
      </c>
      <c r="AV200" s="14" t="s">
        <v>80</v>
      </c>
      <c r="AW200" s="14" t="s">
        <v>33</v>
      </c>
      <c r="AX200" s="14" t="s">
        <v>71</v>
      </c>
      <c r="AY200" s="255" t="s">
        <v>207</v>
      </c>
    </row>
    <row r="201" s="14" customFormat="1">
      <c r="A201" s="14"/>
      <c r="B201" s="245"/>
      <c r="C201" s="246"/>
      <c r="D201" s="236" t="s">
        <v>218</v>
      </c>
      <c r="E201" s="247" t="s">
        <v>18</v>
      </c>
      <c r="F201" s="248" t="s">
        <v>1113</v>
      </c>
      <c r="G201" s="246"/>
      <c r="H201" s="249">
        <v>0.54000000000000004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218</v>
      </c>
      <c r="AU201" s="255" t="s">
        <v>83</v>
      </c>
      <c r="AV201" s="14" t="s">
        <v>80</v>
      </c>
      <c r="AW201" s="14" t="s">
        <v>33</v>
      </c>
      <c r="AX201" s="14" t="s">
        <v>71</v>
      </c>
      <c r="AY201" s="255" t="s">
        <v>207</v>
      </c>
    </row>
    <row r="202" s="14" customFormat="1">
      <c r="A202" s="14"/>
      <c r="B202" s="245"/>
      <c r="C202" s="246"/>
      <c r="D202" s="236" t="s">
        <v>218</v>
      </c>
      <c r="E202" s="247" t="s">
        <v>18</v>
      </c>
      <c r="F202" s="248" t="s">
        <v>1114</v>
      </c>
      <c r="G202" s="246"/>
      <c r="H202" s="249">
        <v>0.83999999999999997</v>
      </c>
      <c r="I202" s="250"/>
      <c r="J202" s="246"/>
      <c r="K202" s="246"/>
      <c r="L202" s="251"/>
      <c r="M202" s="252"/>
      <c r="N202" s="253"/>
      <c r="O202" s="253"/>
      <c r="P202" s="253"/>
      <c r="Q202" s="253"/>
      <c r="R202" s="253"/>
      <c r="S202" s="253"/>
      <c r="T202" s="25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5" t="s">
        <v>218</v>
      </c>
      <c r="AU202" s="255" t="s">
        <v>83</v>
      </c>
      <c r="AV202" s="14" t="s">
        <v>80</v>
      </c>
      <c r="AW202" s="14" t="s">
        <v>33</v>
      </c>
      <c r="AX202" s="14" t="s">
        <v>71</v>
      </c>
      <c r="AY202" s="255" t="s">
        <v>207</v>
      </c>
    </row>
    <row r="203" s="16" customFormat="1">
      <c r="A203" s="16"/>
      <c r="B203" s="267"/>
      <c r="C203" s="268"/>
      <c r="D203" s="236" t="s">
        <v>218</v>
      </c>
      <c r="E203" s="269" t="s">
        <v>18</v>
      </c>
      <c r="F203" s="270" t="s">
        <v>244</v>
      </c>
      <c r="G203" s="268"/>
      <c r="H203" s="271">
        <v>3.0299999999999998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T203" s="277" t="s">
        <v>218</v>
      </c>
      <c r="AU203" s="277" t="s">
        <v>83</v>
      </c>
      <c r="AV203" s="16" t="s">
        <v>89</v>
      </c>
      <c r="AW203" s="16" t="s">
        <v>33</v>
      </c>
      <c r="AX203" s="16" t="s">
        <v>76</v>
      </c>
      <c r="AY203" s="277" t="s">
        <v>207</v>
      </c>
    </row>
    <row r="204" s="2" customFormat="1" ht="24.15" customHeight="1">
      <c r="A204" s="42"/>
      <c r="B204" s="43"/>
      <c r="C204" s="217" t="s">
        <v>320</v>
      </c>
      <c r="D204" s="217" t="s">
        <v>211</v>
      </c>
      <c r="E204" s="218" t="s">
        <v>1115</v>
      </c>
      <c r="F204" s="219" t="s">
        <v>1116</v>
      </c>
      <c r="G204" s="220" t="s">
        <v>129</v>
      </c>
      <c r="H204" s="221">
        <v>1.8200000000000001</v>
      </c>
      <c r="I204" s="222"/>
      <c r="J204" s="221">
        <f>ROUND(I204*H204,2)</f>
        <v>0</v>
      </c>
      <c r="K204" s="219" t="s">
        <v>214</v>
      </c>
      <c r="L204" s="48"/>
      <c r="M204" s="223" t="s">
        <v>18</v>
      </c>
      <c r="N204" s="224" t="s">
        <v>42</v>
      </c>
      <c r="O204" s="88"/>
      <c r="P204" s="225">
        <f>O204*H204</f>
        <v>0</v>
      </c>
      <c r="Q204" s="225">
        <v>0.27128000000000002</v>
      </c>
      <c r="R204" s="225">
        <f>Q204*H204</f>
        <v>0.49372960000000005</v>
      </c>
      <c r="S204" s="225">
        <v>0</v>
      </c>
      <c r="T204" s="226">
        <f>S204*H204</f>
        <v>0</v>
      </c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R204" s="227" t="s">
        <v>89</v>
      </c>
      <c r="AT204" s="227" t="s">
        <v>211</v>
      </c>
      <c r="AU204" s="227" t="s">
        <v>83</v>
      </c>
      <c r="AY204" s="21" t="s">
        <v>207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1" t="s">
        <v>76</v>
      </c>
      <c r="BK204" s="228">
        <f>ROUND(I204*H204,2)</f>
        <v>0</v>
      </c>
      <c r="BL204" s="21" t="s">
        <v>89</v>
      </c>
      <c r="BM204" s="227" t="s">
        <v>1117</v>
      </c>
    </row>
    <row r="205" s="2" customFormat="1">
      <c r="A205" s="42"/>
      <c r="B205" s="43"/>
      <c r="C205" s="44"/>
      <c r="D205" s="229" t="s">
        <v>216</v>
      </c>
      <c r="E205" s="44"/>
      <c r="F205" s="230" t="s">
        <v>1118</v>
      </c>
      <c r="G205" s="44"/>
      <c r="H205" s="44"/>
      <c r="I205" s="231"/>
      <c r="J205" s="44"/>
      <c r="K205" s="44"/>
      <c r="L205" s="48"/>
      <c r="M205" s="232"/>
      <c r="N205" s="233"/>
      <c r="O205" s="88"/>
      <c r="P205" s="88"/>
      <c r="Q205" s="88"/>
      <c r="R205" s="88"/>
      <c r="S205" s="88"/>
      <c r="T205" s="89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T205" s="21" t="s">
        <v>216</v>
      </c>
      <c r="AU205" s="21" t="s">
        <v>83</v>
      </c>
    </row>
    <row r="206" s="13" customFormat="1">
      <c r="A206" s="13"/>
      <c r="B206" s="234"/>
      <c r="C206" s="235"/>
      <c r="D206" s="236" t="s">
        <v>218</v>
      </c>
      <c r="E206" s="237" t="s">
        <v>18</v>
      </c>
      <c r="F206" s="238" t="s">
        <v>1119</v>
      </c>
      <c r="G206" s="235"/>
      <c r="H206" s="237" t="s">
        <v>18</v>
      </c>
      <c r="I206" s="239"/>
      <c r="J206" s="235"/>
      <c r="K206" s="235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218</v>
      </c>
      <c r="AU206" s="244" t="s">
        <v>83</v>
      </c>
      <c r="AV206" s="13" t="s">
        <v>76</v>
      </c>
      <c r="AW206" s="13" t="s">
        <v>33</v>
      </c>
      <c r="AX206" s="13" t="s">
        <v>71</v>
      </c>
      <c r="AY206" s="244" t="s">
        <v>207</v>
      </c>
    </row>
    <row r="207" s="14" customFormat="1">
      <c r="A207" s="14"/>
      <c r="B207" s="245"/>
      <c r="C207" s="246"/>
      <c r="D207" s="236" t="s">
        <v>218</v>
      </c>
      <c r="E207" s="247" t="s">
        <v>18</v>
      </c>
      <c r="F207" s="248" t="s">
        <v>1120</v>
      </c>
      <c r="G207" s="246"/>
      <c r="H207" s="249">
        <v>1.8200000000000001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218</v>
      </c>
      <c r="AU207" s="255" t="s">
        <v>83</v>
      </c>
      <c r="AV207" s="14" t="s">
        <v>80</v>
      </c>
      <c r="AW207" s="14" t="s">
        <v>33</v>
      </c>
      <c r="AX207" s="14" t="s">
        <v>71</v>
      </c>
      <c r="AY207" s="255" t="s">
        <v>207</v>
      </c>
    </row>
    <row r="208" s="16" customFormat="1">
      <c r="A208" s="16"/>
      <c r="B208" s="267"/>
      <c r="C208" s="268"/>
      <c r="D208" s="236" t="s">
        <v>218</v>
      </c>
      <c r="E208" s="269" t="s">
        <v>18</v>
      </c>
      <c r="F208" s="270" t="s">
        <v>244</v>
      </c>
      <c r="G208" s="268"/>
      <c r="H208" s="271">
        <v>1.8200000000000001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77" t="s">
        <v>218</v>
      </c>
      <c r="AU208" s="277" t="s">
        <v>83</v>
      </c>
      <c r="AV208" s="16" t="s">
        <v>89</v>
      </c>
      <c r="AW208" s="16" t="s">
        <v>33</v>
      </c>
      <c r="AX208" s="16" t="s">
        <v>76</v>
      </c>
      <c r="AY208" s="277" t="s">
        <v>207</v>
      </c>
    </row>
    <row r="209" s="2" customFormat="1" ht="21.75" customHeight="1">
      <c r="A209" s="42"/>
      <c r="B209" s="43"/>
      <c r="C209" s="217" t="s">
        <v>327</v>
      </c>
      <c r="D209" s="217" t="s">
        <v>211</v>
      </c>
      <c r="E209" s="218" t="s">
        <v>1121</v>
      </c>
      <c r="F209" s="219" t="s">
        <v>1122</v>
      </c>
      <c r="G209" s="220" t="s">
        <v>129</v>
      </c>
      <c r="H209" s="221">
        <v>0.10000000000000001</v>
      </c>
      <c r="I209" s="222"/>
      <c r="J209" s="221">
        <f>ROUND(I209*H209,2)</f>
        <v>0</v>
      </c>
      <c r="K209" s="219" t="s">
        <v>214</v>
      </c>
      <c r="L209" s="48"/>
      <c r="M209" s="223" t="s">
        <v>18</v>
      </c>
      <c r="N209" s="224" t="s">
        <v>42</v>
      </c>
      <c r="O209" s="88"/>
      <c r="P209" s="225">
        <f>O209*H209</f>
        <v>0</v>
      </c>
      <c r="Q209" s="225">
        <v>0.17818000000000001</v>
      </c>
      <c r="R209" s="225">
        <f>Q209*H209</f>
        <v>0.017818000000000001</v>
      </c>
      <c r="S209" s="225">
        <v>0</v>
      </c>
      <c r="T209" s="226">
        <f>S209*H209</f>
        <v>0</v>
      </c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R209" s="227" t="s">
        <v>89</v>
      </c>
      <c r="AT209" s="227" t="s">
        <v>211</v>
      </c>
      <c r="AU209" s="227" t="s">
        <v>83</v>
      </c>
      <c r="AY209" s="21" t="s">
        <v>207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1" t="s">
        <v>76</v>
      </c>
      <c r="BK209" s="228">
        <f>ROUND(I209*H209,2)</f>
        <v>0</v>
      </c>
      <c r="BL209" s="21" t="s">
        <v>89</v>
      </c>
      <c r="BM209" s="227" t="s">
        <v>1123</v>
      </c>
    </row>
    <row r="210" s="2" customFormat="1">
      <c r="A210" s="42"/>
      <c r="B210" s="43"/>
      <c r="C210" s="44"/>
      <c r="D210" s="229" t="s">
        <v>216</v>
      </c>
      <c r="E210" s="44"/>
      <c r="F210" s="230" t="s">
        <v>1124</v>
      </c>
      <c r="G210" s="44"/>
      <c r="H210" s="44"/>
      <c r="I210" s="231"/>
      <c r="J210" s="44"/>
      <c r="K210" s="44"/>
      <c r="L210" s="48"/>
      <c r="M210" s="232"/>
      <c r="N210" s="233"/>
      <c r="O210" s="88"/>
      <c r="P210" s="88"/>
      <c r="Q210" s="88"/>
      <c r="R210" s="88"/>
      <c r="S210" s="88"/>
      <c r="T210" s="89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T210" s="21" t="s">
        <v>216</v>
      </c>
      <c r="AU210" s="21" t="s">
        <v>83</v>
      </c>
    </row>
    <row r="211" s="2" customFormat="1" ht="24.15" customHeight="1">
      <c r="A211" s="42"/>
      <c r="B211" s="43"/>
      <c r="C211" s="217" t="s">
        <v>340</v>
      </c>
      <c r="D211" s="217" t="s">
        <v>211</v>
      </c>
      <c r="E211" s="218" t="s">
        <v>1125</v>
      </c>
      <c r="F211" s="219" t="s">
        <v>1126</v>
      </c>
      <c r="G211" s="220" t="s">
        <v>129</v>
      </c>
      <c r="H211" s="221">
        <v>10.380000000000001</v>
      </c>
      <c r="I211" s="222"/>
      <c r="J211" s="221">
        <f>ROUND(I211*H211,2)</f>
        <v>0</v>
      </c>
      <c r="K211" s="219" t="s">
        <v>214</v>
      </c>
      <c r="L211" s="48"/>
      <c r="M211" s="223" t="s">
        <v>18</v>
      </c>
      <c r="N211" s="224" t="s">
        <v>42</v>
      </c>
      <c r="O211" s="88"/>
      <c r="P211" s="225">
        <f>O211*H211</f>
        <v>0</v>
      </c>
      <c r="Q211" s="225">
        <v>0.061969999999999997</v>
      </c>
      <c r="R211" s="225">
        <f>Q211*H211</f>
        <v>0.64324860000000006</v>
      </c>
      <c r="S211" s="225">
        <v>0</v>
      </c>
      <c r="T211" s="226">
        <f>S211*H211</f>
        <v>0</v>
      </c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R211" s="227" t="s">
        <v>89</v>
      </c>
      <c r="AT211" s="227" t="s">
        <v>211</v>
      </c>
      <c r="AU211" s="227" t="s">
        <v>83</v>
      </c>
      <c r="AY211" s="21" t="s">
        <v>207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1" t="s">
        <v>76</v>
      </c>
      <c r="BK211" s="228">
        <f>ROUND(I211*H211,2)</f>
        <v>0</v>
      </c>
      <c r="BL211" s="21" t="s">
        <v>89</v>
      </c>
      <c r="BM211" s="227" t="s">
        <v>1127</v>
      </c>
    </row>
    <row r="212" s="2" customFormat="1">
      <c r="A212" s="42"/>
      <c r="B212" s="43"/>
      <c r="C212" s="44"/>
      <c r="D212" s="229" t="s">
        <v>216</v>
      </c>
      <c r="E212" s="44"/>
      <c r="F212" s="230" t="s">
        <v>1128</v>
      </c>
      <c r="G212" s="44"/>
      <c r="H212" s="44"/>
      <c r="I212" s="231"/>
      <c r="J212" s="44"/>
      <c r="K212" s="44"/>
      <c r="L212" s="48"/>
      <c r="M212" s="232"/>
      <c r="N212" s="233"/>
      <c r="O212" s="88"/>
      <c r="P212" s="88"/>
      <c r="Q212" s="88"/>
      <c r="R212" s="88"/>
      <c r="S212" s="88"/>
      <c r="T212" s="89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T212" s="21" t="s">
        <v>216</v>
      </c>
      <c r="AU212" s="21" t="s">
        <v>83</v>
      </c>
    </row>
    <row r="213" s="13" customFormat="1">
      <c r="A213" s="13"/>
      <c r="B213" s="234"/>
      <c r="C213" s="235"/>
      <c r="D213" s="236" t="s">
        <v>218</v>
      </c>
      <c r="E213" s="237" t="s">
        <v>18</v>
      </c>
      <c r="F213" s="238" t="s">
        <v>1129</v>
      </c>
      <c r="G213" s="235"/>
      <c r="H213" s="237" t="s">
        <v>18</v>
      </c>
      <c r="I213" s="239"/>
      <c r="J213" s="235"/>
      <c r="K213" s="235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218</v>
      </c>
      <c r="AU213" s="244" t="s">
        <v>83</v>
      </c>
      <c r="AV213" s="13" t="s">
        <v>76</v>
      </c>
      <c r="AW213" s="13" t="s">
        <v>33</v>
      </c>
      <c r="AX213" s="13" t="s">
        <v>71</v>
      </c>
      <c r="AY213" s="244" t="s">
        <v>207</v>
      </c>
    </row>
    <row r="214" s="14" customFormat="1">
      <c r="A214" s="14"/>
      <c r="B214" s="245"/>
      <c r="C214" s="246"/>
      <c r="D214" s="236" t="s">
        <v>218</v>
      </c>
      <c r="E214" s="247" t="s">
        <v>18</v>
      </c>
      <c r="F214" s="248" t="s">
        <v>1130</v>
      </c>
      <c r="G214" s="246"/>
      <c r="H214" s="249">
        <v>3.54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218</v>
      </c>
      <c r="AU214" s="255" t="s">
        <v>83</v>
      </c>
      <c r="AV214" s="14" t="s">
        <v>80</v>
      </c>
      <c r="AW214" s="14" t="s">
        <v>33</v>
      </c>
      <c r="AX214" s="14" t="s">
        <v>71</v>
      </c>
      <c r="AY214" s="255" t="s">
        <v>207</v>
      </c>
    </row>
    <row r="215" s="13" customFormat="1">
      <c r="A215" s="13"/>
      <c r="B215" s="234"/>
      <c r="C215" s="235"/>
      <c r="D215" s="236" t="s">
        <v>218</v>
      </c>
      <c r="E215" s="237" t="s">
        <v>18</v>
      </c>
      <c r="F215" s="238" t="s">
        <v>780</v>
      </c>
      <c r="G215" s="235"/>
      <c r="H215" s="237" t="s">
        <v>18</v>
      </c>
      <c r="I215" s="239"/>
      <c r="J215" s="235"/>
      <c r="K215" s="235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218</v>
      </c>
      <c r="AU215" s="244" t="s">
        <v>83</v>
      </c>
      <c r="AV215" s="13" t="s">
        <v>76</v>
      </c>
      <c r="AW215" s="13" t="s">
        <v>33</v>
      </c>
      <c r="AX215" s="13" t="s">
        <v>71</v>
      </c>
      <c r="AY215" s="244" t="s">
        <v>207</v>
      </c>
    </row>
    <row r="216" s="14" customFormat="1">
      <c r="A216" s="14"/>
      <c r="B216" s="245"/>
      <c r="C216" s="246"/>
      <c r="D216" s="236" t="s">
        <v>218</v>
      </c>
      <c r="E216" s="247" t="s">
        <v>18</v>
      </c>
      <c r="F216" s="248" t="s">
        <v>1131</v>
      </c>
      <c r="G216" s="246"/>
      <c r="H216" s="249">
        <v>6.8399999999999999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218</v>
      </c>
      <c r="AU216" s="255" t="s">
        <v>83</v>
      </c>
      <c r="AV216" s="14" t="s">
        <v>80</v>
      </c>
      <c r="AW216" s="14" t="s">
        <v>33</v>
      </c>
      <c r="AX216" s="14" t="s">
        <v>71</v>
      </c>
      <c r="AY216" s="255" t="s">
        <v>207</v>
      </c>
    </row>
    <row r="217" s="16" customFormat="1">
      <c r="A217" s="16"/>
      <c r="B217" s="267"/>
      <c r="C217" s="268"/>
      <c r="D217" s="236" t="s">
        <v>218</v>
      </c>
      <c r="E217" s="269" t="s">
        <v>18</v>
      </c>
      <c r="F217" s="270" t="s">
        <v>244</v>
      </c>
      <c r="G217" s="268"/>
      <c r="H217" s="271">
        <v>10.380000000000001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T217" s="277" t="s">
        <v>218</v>
      </c>
      <c r="AU217" s="277" t="s">
        <v>83</v>
      </c>
      <c r="AV217" s="16" t="s">
        <v>89</v>
      </c>
      <c r="AW217" s="16" t="s">
        <v>33</v>
      </c>
      <c r="AX217" s="16" t="s">
        <v>76</v>
      </c>
      <c r="AY217" s="277" t="s">
        <v>207</v>
      </c>
    </row>
    <row r="218" s="2" customFormat="1" ht="24.15" customHeight="1">
      <c r="A218" s="42"/>
      <c r="B218" s="43"/>
      <c r="C218" s="217" t="s">
        <v>347</v>
      </c>
      <c r="D218" s="217" t="s">
        <v>211</v>
      </c>
      <c r="E218" s="218" t="s">
        <v>1132</v>
      </c>
      <c r="F218" s="219" t="s">
        <v>1133</v>
      </c>
      <c r="G218" s="220" t="s">
        <v>129</v>
      </c>
      <c r="H218" s="221">
        <v>11.060000000000001</v>
      </c>
      <c r="I218" s="222"/>
      <c r="J218" s="221">
        <f>ROUND(I218*H218,2)</f>
        <v>0</v>
      </c>
      <c r="K218" s="219" t="s">
        <v>214</v>
      </c>
      <c r="L218" s="48"/>
      <c r="M218" s="223" t="s">
        <v>18</v>
      </c>
      <c r="N218" s="224" t="s">
        <v>42</v>
      </c>
      <c r="O218" s="88"/>
      <c r="P218" s="225">
        <f>O218*H218</f>
        <v>0</v>
      </c>
      <c r="Q218" s="225">
        <v>0.045670000000000002</v>
      </c>
      <c r="R218" s="225">
        <f>Q218*H218</f>
        <v>0.50511020000000006</v>
      </c>
      <c r="S218" s="225">
        <v>0</v>
      </c>
      <c r="T218" s="226">
        <f>S218*H218</f>
        <v>0</v>
      </c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R218" s="227" t="s">
        <v>89</v>
      </c>
      <c r="AT218" s="227" t="s">
        <v>211</v>
      </c>
      <c r="AU218" s="227" t="s">
        <v>83</v>
      </c>
      <c r="AY218" s="21" t="s">
        <v>207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1" t="s">
        <v>76</v>
      </c>
      <c r="BK218" s="228">
        <f>ROUND(I218*H218,2)</f>
        <v>0</v>
      </c>
      <c r="BL218" s="21" t="s">
        <v>89</v>
      </c>
      <c r="BM218" s="227" t="s">
        <v>1134</v>
      </c>
    </row>
    <row r="219" s="2" customFormat="1">
      <c r="A219" s="42"/>
      <c r="B219" s="43"/>
      <c r="C219" s="44"/>
      <c r="D219" s="229" t="s">
        <v>216</v>
      </c>
      <c r="E219" s="44"/>
      <c r="F219" s="230" t="s">
        <v>1135</v>
      </c>
      <c r="G219" s="44"/>
      <c r="H219" s="44"/>
      <c r="I219" s="231"/>
      <c r="J219" s="44"/>
      <c r="K219" s="44"/>
      <c r="L219" s="48"/>
      <c r="M219" s="232"/>
      <c r="N219" s="233"/>
      <c r="O219" s="88"/>
      <c r="P219" s="88"/>
      <c r="Q219" s="88"/>
      <c r="R219" s="88"/>
      <c r="S219" s="88"/>
      <c r="T219" s="89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T219" s="21" t="s">
        <v>216</v>
      </c>
      <c r="AU219" s="21" t="s">
        <v>83</v>
      </c>
    </row>
    <row r="220" s="13" customFormat="1">
      <c r="A220" s="13"/>
      <c r="B220" s="234"/>
      <c r="C220" s="235"/>
      <c r="D220" s="236" t="s">
        <v>218</v>
      </c>
      <c r="E220" s="237" t="s">
        <v>18</v>
      </c>
      <c r="F220" s="238" t="s">
        <v>1136</v>
      </c>
      <c r="G220" s="235"/>
      <c r="H220" s="237" t="s">
        <v>18</v>
      </c>
      <c r="I220" s="239"/>
      <c r="J220" s="235"/>
      <c r="K220" s="235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218</v>
      </c>
      <c r="AU220" s="244" t="s">
        <v>83</v>
      </c>
      <c r="AV220" s="13" t="s">
        <v>76</v>
      </c>
      <c r="AW220" s="13" t="s">
        <v>33</v>
      </c>
      <c r="AX220" s="13" t="s">
        <v>71</v>
      </c>
      <c r="AY220" s="244" t="s">
        <v>207</v>
      </c>
    </row>
    <row r="221" s="14" customFormat="1">
      <c r="A221" s="14"/>
      <c r="B221" s="245"/>
      <c r="C221" s="246"/>
      <c r="D221" s="236" t="s">
        <v>218</v>
      </c>
      <c r="E221" s="247" t="s">
        <v>18</v>
      </c>
      <c r="F221" s="248" t="s">
        <v>1137</v>
      </c>
      <c r="G221" s="246"/>
      <c r="H221" s="249">
        <v>3.2999999999999998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218</v>
      </c>
      <c r="AU221" s="255" t="s">
        <v>83</v>
      </c>
      <c r="AV221" s="14" t="s">
        <v>80</v>
      </c>
      <c r="AW221" s="14" t="s">
        <v>33</v>
      </c>
      <c r="AX221" s="14" t="s">
        <v>71</v>
      </c>
      <c r="AY221" s="255" t="s">
        <v>207</v>
      </c>
    </row>
    <row r="222" s="13" customFormat="1">
      <c r="A222" s="13"/>
      <c r="B222" s="234"/>
      <c r="C222" s="235"/>
      <c r="D222" s="236" t="s">
        <v>218</v>
      </c>
      <c r="E222" s="237" t="s">
        <v>18</v>
      </c>
      <c r="F222" s="238" t="s">
        <v>1138</v>
      </c>
      <c r="G222" s="235"/>
      <c r="H222" s="237" t="s">
        <v>18</v>
      </c>
      <c r="I222" s="239"/>
      <c r="J222" s="235"/>
      <c r="K222" s="235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218</v>
      </c>
      <c r="AU222" s="244" t="s">
        <v>83</v>
      </c>
      <c r="AV222" s="13" t="s">
        <v>76</v>
      </c>
      <c r="AW222" s="13" t="s">
        <v>33</v>
      </c>
      <c r="AX222" s="13" t="s">
        <v>71</v>
      </c>
      <c r="AY222" s="244" t="s">
        <v>207</v>
      </c>
    </row>
    <row r="223" s="14" customFormat="1">
      <c r="A223" s="14"/>
      <c r="B223" s="245"/>
      <c r="C223" s="246"/>
      <c r="D223" s="236" t="s">
        <v>218</v>
      </c>
      <c r="E223" s="247" t="s">
        <v>18</v>
      </c>
      <c r="F223" s="248" t="s">
        <v>1139</v>
      </c>
      <c r="G223" s="246"/>
      <c r="H223" s="249">
        <v>7.7599999999999998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218</v>
      </c>
      <c r="AU223" s="255" t="s">
        <v>83</v>
      </c>
      <c r="AV223" s="14" t="s">
        <v>80</v>
      </c>
      <c r="AW223" s="14" t="s">
        <v>33</v>
      </c>
      <c r="AX223" s="14" t="s">
        <v>71</v>
      </c>
      <c r="AY223" s="255" t="s">
        <v>207</v>
      </c>
    </row>
    <row r="224" s="16" customFormat="1">
      <c r="A224" s="16"/>
      <c r="B224" s="267"/>
      <c r="C224" s="268"/>
      <c r="D224" s="236" t="s">
        <v>218</v>
      </c>
      <c r="E224" s="269" t="s">
        <v>18</v>
      </c>
      <c r="F224" s="270" t="s">
        <v>244</v>
      </c>
      <c r="G224" s="268"/>
      <c r="H224" s="271">
        <v>11.060000000000001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T224" s="277" t="s">
        <v>218</v>
      </c>
      <c r="AU224" s="277" t="s">
        <v>83</v>
      </c>
      <c r="AV224" s="16" t="s">
        <v>89</v>
      </c>
      <c r="AW224" s="16" t="s">
        <v>33</v>
      </c>
      <c r="AX224" s="16" t="s">
        <v>76</v>
      </c>
      <c r="AY224" s="277" t="s">
        <v>207</v>
      </c>
    </row>
    <row r="225" s="2" customFormat="1" ht="24.15" customHeight="1">
      <c r="A225" s="42"/>
      <c r="B225" s="43"/>
      <c r="C225" s="217" t="s">
        <v>360</v>
      </c>
      <c r="D225" s="217" t="s">
        <v>211</v>
      </c>
      <c r="E225" s="218" t="s">
        <v>1140</v>
      </c>
      <c r="F225" s="219" t="s">
        <v>1141</v>
      </c>
      <c r="G225" s="220" t="s">
        <v>129</v>
      </c>
      <c r="H225" s="221">
        <v>58.590000000000003</v>
      </c>
      <c r="I225" s="222"/>
      <c r="J225" s="221">
        <f>ROUND(I225*H225,2)</f>
        <v>0</v>
      </c>
      <c r="K225" s="219" t="s">
        <v>214</v>
      </c>
      <c r="L225" s="48"/>
      <c r="M225" s="223" t="s">
        <v>18</v>
      </c>
      <c r="N225" s="224" t="s">
        <v>42</v>
      </c>
      <c r="O225" s="88"/>
      <c r="P225" s="225">
        <f>O225*H225</f>
        <v>0</v>
      </c>
      <c r="Q225" s="225">
        <v>0.061719999999999997</v>
      </c>
      <c r="R225" s="225">
        <f>Q225*H225</f>
        <v>3.6161748</v>
      </c>
      <c r="S225" s="225">
        <v>0</v>
      </c>
      <c r="T225" s="226">
        <f>S225*H225</f>
        <v>0</v>
      </c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R225" s="227" t="s">
        <v>89</v>
      </c>
      <c r="AT225" s="227" t="s">
        <v>211</v>
      </c>
      <c r="AU225" s="227" t="s">
        <v>83</v>
      </c>
      <c r="AY225" s="21" t="s">
        <v>207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1" t="s">
        <v>76</v>
      </c>
      <c r="BK225" s="228">
        <f>ROUND(I225*H225,2)</f>
        <v>0</v>
      </c>
      <c r="BL225" s="21" t="s">
        <v>89</v>
      </c>
      <c r="BM225" s="227" t="s">
        <v>1142</v>
      </c>
    </row>
    <row r="226" s="2" customFormat="1">
      <c r="A226" s="42"/>
      <c r="B226" s="43"/>
      <c r="C226" s="44"/>
      <c r="D226" s="229" t="s">
        <v>216</v>
      </c>
      <c r="E226" s="44"/>
      <c r="F226" s="230" t="s">
        <v>1143</v>
      </c>
      <c r="G226" s="44"/>
      <c r="H226" s="44"/>
      <c r="I226" s="231"/>
      <c r="J226" s="44"/>
      <c r="K226" s="44"/>
      <c r="L226" s="48"/>
      <c r="M226" s="232"/>
      <c r="N226" s="233"/>
      <c r="O226" s="88"/>
      <c r="P226" s="88"/>
      <c r="Q226" s="88"/>
      <c r="R226" s="88"/>
      <c r="S226" s="88"/>
      <c r="T226" s="89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T226" s="21" t="s">
        <v>216</v>
      </c>
      <c r="AU226" s="21" t="s">
        <v>83</v>
      </c>
    </row>
    <row r="227" s="14" customFormat="1">
      <c r="A227" s="14"/>
      <c r="B227" s="245"/>
      <c r="C227" s="246"/>
      <c r="D227" s="236" t="s">
        <v>218</v>
      </c>
      <c r="E227" s="247" t="s">
        <v>18</v>
      </c>
      <c r="F227" s="248" t="s">
        <v>935</v>
      </c>
      <c r="G227" s="246"/>
      <c r="H227" s="249">
        <v>58.590000000000003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218</v>
      </c>
      <c r="AU227" s="255" t="s">
        <v>83</v>
      </c>
      <c r="AV227" s="14" t="s">
        <v>80</v>
      </c>
      <c r="AW227" s="14" t="s">
        <v>33</v>
      </c>
      <c r="AX227" s="14" t="s">
        <v>76</v>
      </c>
      <c r="AY227" s="255" t="s">
        <v>207</v>
      </c>
    </row>
    <row r="228" s="2" customFormat="1" ht="24.15" customHeight="1">
      <c r="A228" s="42"/>
      <c r="B228" s="43"/>
      <c r="C228" s="217" t="s">
        <v>370</v>
      </c>
      <c r="D228" s="217" t="s">
        <v>211</v>
      </c>
      <c r="E228" s="218" t="s">
        <v>1144</v>
      </c>
      <c r="F228" s="219" t="s">
        <v>1145</v>
      </c>
      <c r="G228" s="220" t="s">
        <v>129</v>
      </c>
      <c r="H228" s="221">
        <v>3.77</v>
      </c>
      <c r="I228" s="222"/>
      <c r="J228" s="221">
        <f>ROUND(I228*H228,2)</f>
        <v>0</v>
      </c>
      <c r="K228" s="219" t="s">
        <v>214</v>
      </c>
      <c r="L228" s="48"/>
      <c r="M228" s="223" t="s">
        <v>18</v>
      </c>
      <c r="N228" s="224" t="s">
        <v>42</v>
      </c>
      <c r="O228" s="88"/>
      <c r="P228" s="225">
        <f>O228*H228</f>
        <v>0</v>
      </c>
      <c r="Q228" s="225">
        <v>0.069980000000000001</v>
      </c>
      <c r="R228" s="225">
        <f>Q228*H228</f>
        <v>0.26382460000000002</v>
      </c>
      <c r="S228" s="225">
        <v>0</v>
      </c>
      <c r="T228" s="226">
        <f>S228*H228</f>
        <v>0</v>
      </c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R228" s="227" t="s">
        <v>89</v>
      </c>
      <c r="AT228" s="227" t="s">
        <v>211</v>
      </c>
      <c r="AU228" s="227" t="s">
        <v>83</v>
      </c>
      <c r="AY228" s="21" t="s">
        <v>207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21" t="s">
        <v>76</v>
      </c>
      <c r="BK228" s="228">
        <f>ROUND(I228*H228,2)</f>
        <v>0</v>
      </c>
      <c r="BL228" s="21" t="s">
        <v>89</v>
      </c>
      <c r="BM228" s="227" t="s">
        <v>1146</v>
      </c>
    </row>
    <row r="229" s="2" customFormat="1">
      <c r="A229" s="42"/>
      <c r="B229" s="43"/>
      <c r="C229" s="44"/>
      <c r="D229" s="229" t="s">
        <v>216</v>
      </c>
      <c r="E229" s="44"/>
      <c r="F229" s="230" t="s">
        <v>1147</v>
      </c>
      <c r="G229" s="44"/>
      <c r="H229" s="44"/>
      <c r="I229" s="231"/>
      <c r="J229" s="44"/>
      <c r="K229" s="44"/>
      <c r="L229" s="48"/>
      <c r="M229" s="232"/>
      <c r="N229" s="233"/>
      <c r="O229" s="88"/>
      <c r="P229" s="88"/>
      <c r="Q229" s="88"/>
      <c r="R229" s="88"/>
      <c r="S229" s="88"/>
      <c r="T229" s="89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T229" s="21" t="s">
        <v>216</v>
      </c>
      <c r="AU229" s="21" t="s">
        <v>83</v>
      </c>
    </row>
    <row r="230" s="14" customFormat="1">
      <c r="A230" s="14"/>
      <c r="B230" s="245"/>
      <c r="C230" s="246"/>
      <c r="D230" s="236" t="s">
        <v>218</v>
      </c>
      <c r="E230" s="247" t="s">
        <v>18</v>
      </c>
      <c r="F230" s="248" t="s">
        <v>938</v>
      </c>
      <c r="G230" s="246"/>
      <c r="H230" s="249">
        <v>3.77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218</v>
      </c>
      <c r="AU230" s="255" t="s">
        <v>83</v>
      </c>
      <c r="AV230" s="14" t="s">
        <v>80</v>
      </c>
      <c r="AW230" s="14" t="s">
        <v>33</v>
      </c>
      <c r="AX230" s="14" t="s">
        <v>76</v>
      </c>
      <c r="AY230" s="255" t="s">
        <v>207</v>
      </c>
    </row>
    <row r="231" s="2" customFormat="1" ht="24.15" customHeight="1">
      <c r="A231" s="42"/>
      <c r="B231" s="43"/>
      <c r="C231" s="217" t="s">
        <v>7</v>
      </c>
      <c r="D231" s="217" t="s">
        <v>211</v>
      </c>
      <c r="E231" s="218" t="s">
        <v>1148</v>
      </c>
      <c r="F231" s="219" t="s">
        <v>1149</v>
      </c>
      <c r="G231" s="220" t="s">
        <v>129</v>
      </c>
      <c r="H231" s="221">
        <v>106.44</v>
      </c>
      <c r="I231" s="222"/>
      <c r="J231" s="221">
        <f>ROUND(I231*H231,2)</f>
        <v>0</v>
      </c>
      <c r="K231" s="219" t="s">
        <v>214</v>
      </c>
      <c r="L231" s="48"/>
      <c r="M231" s="223" t="s">
        <v>18</v>
      </c>
      <c r="N231" s="224" t="s">
        <v>42</v>
      </c>
      <c r="O231" s="88"/>
      <c r="P231" s="225">
        <f>O231*H231</f>
        <v>0</v>
      </c>
      <c r="Q231" s="225">
        <v>0.079210000000000003</v>
      </c>
      <c r="R231" s="225">
        <f>Q231*H231</f>
        <v>8.4311124</v>
      </c>
      <c r="S231" s="225">
        <v>0</v>
      </c>
      <c r="T231" s="226">
        <f>S231*H231</f>
        <v>0</v>
      </c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R231" s="227" t="s">
        <v>89</v>
      </c>
      <c r="AT231" s="227" t="s">
        <v>211</v>
      </c>
      <c r="AU231" s="227" t="s">
        <v>83</v>
      </c>
      <c r="AY231" s="21" t="s">
        <v>207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21" t="s">
        <v>76</v>
      </c>
      <c r="BK231" s="228">
        <f>ROUND(I231*H231,2)</f>
        <v>0</v>
      </c>
      <c r="BL231" s="21" t="s">
        <v>89</v>
      </c>
      <c r="BM231" s="227" t="s">
        <v>1150</v>
      </c>
    </row>
    <row r="232" s="2" customFormat="1">
      <c r="A232" s="42"/>
      <c r="B232" s="43"/>
      <c r="C232" s="44"/>
      <c r="D232" s="229" t="s">
        <v>216</v>
      </c>
      <c r="E232" s="44"/>
      <c r="F232" s="230" t="s">
        <v>1151</v>
      </c>
      <c r="G232" s="44"/>
      <c r="H232" s="44"/>
      <c r="I232" s="231"/>
      <c r="J232" s="44"/>
      <c r="K232" s="44"/>
      <c r="L232" s="48"/>
      <c r="M232" s="232"/>
      <c r="N232" s="233"/>
      <c r="O232" s="88"/>
      <c r="P232" s="88"/>
      <c r="Q232" s="88"/>
      <c r="R232" s="88"/>
      <c r="S232" s="88"/>
      <c r="T232" s="89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T232" s="21" t="s">
        <v>216</v>
      </c>
      <c r="AU232" s="21" t="s">
        <v>83</v>
      </c>
    </row>
    <row r="233" s="14" customFormat="1">
      <c r="A233" s="14"/>
      <c r="B233" s="245"/>
      <c r="C233" s="246"/>
      <c r="D233" s="236" t="s">
        <v>218</v>
      </c>
      <c r="E233" s="247" t="s">
        <v>18</v>
      </c>
      <c r="F233" s="248" t="s">
        <v>941</v>
      </c>
      <c r="G233" s="246"/>
      <c r="H233" s="249">
        <v>106.44</v>
      </c>
      <c r="I233" s="250"/>
      <c r="J233" s="246"/>
      <c r="K233" s="246"/>
      <c r="L233" s="251"/>
      <c r="M233" s="252"/>
      <c r="N233" s="253"/>
      <c r="O233" s="253"/>
      <c r="P233" s="253"/>
      <c r="Q233" s="253"/>
      <c r="R233" s="253"/>
      <c r="S233" s="253"/>
      <c r="T233" s="25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5" t="s">
        <v>218</v>
      </c>
      <c r="AU233" s="255" t="s">
        <v>83</v>
      </c>
      <c r="AV233" s="14" t="s">
        <v>80</v>
      </c>
      <c r="AW233" s="14" t="s">
        <v>33</v>
      </c>
      <c r="AX233" s="14" t="s">
        <v>76</v>
      </c>
      <c r="AY233" s="255" t="s">
        <v>207</v>
      </c>
    </row>
    <row r="234" s="2" customFormat="1" ht="24.15" customHeight="1">
      <c r="A234" s="42"/>
      <c r="B234" s="43"/>
      <c r="C234" s="217" t="s">
        <v>390</v>
      </c>
      <c r="D234" s="217" t="s">
        <v>211</v>
      </c>
      <c r="E234" s="218" t="s">
        <v>1152</v>
      </c>
      <c r="F234" s="219" t="s">
        <v>1153</v>
      </c>
      <c r="G234" s="220" t="s">
        <v>129</v>
      </c>
      <c r="H234" s="221">
        <v>8.0099999999999998</v>
      </c>
      <c r="I234" s="222"/>
      <c r="J234" s="221">
        <f>ROUND(I234*H234,2)</f>
        <v>0</v>
      </c>
      <c r="K234" s="219" t="s">
        <v>214</v>
      </c>
      <c r="L234" s="48"/>
      <c r="M234" s="223" t="s">
        <v>18</v>
      </c>
      <c r="N234" s="224" t="s">
        <v>42</v>
      </c>
      <c r="O234" s="88"/>
      <c r="P234" s="225">
        <f>O234*H234</f>
        <v>0</v>
      </c>
      <c r="Q234" s="225">
        <v>0.0078499999999999993</v>
      </c>
      <c r="R234" s="225">
        <f>Q234*H234</f>
        <v>0.06287849999999999</v>
      </c>
      <c r="S234" s="225">
        <v>0</v>
      </c>
      <c r="T234" s="226">
        <f>S234*H234</f>
        <v>0</v>
      </c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R234" s="227" t="s">
        <v>89</v>
      </c>
      <c r="AT234" s="227" t="s">
        <v>211</v>
      </c>
      <c r="AU234" s="227" t="s">
        <v>83</v>
      </c>
      <c r="AY234" s="21" t="s">
        <v>207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1" t="s">
        <v>76</v>
      </c>
      <c r="BK234" s="228">
        <f>ROUND(I234*H234,2)</f>
        <v>0</v>
      </c>
      <c r="BL234" s="21" t="s">
        <v>89</v>
      </c>
      <c r="BM234" s="227" t="s">
        <v>1154</v>
      </c>
    </row>
    <row r="235" s="2" customFormat="1">
      <c r="A235" s="42"/>
      <c r="B235" s="43"/>
      <c r="C235" s="44"/>
      <c r="D235" s="229" t="s">
        <v>216</v>
      </c>
      <c r="E235" s="44"/>
      <c r="F235" s="230" t="s">
        <v>1155</v>
      </c>
      <c r="G235" s="44"/>
      <c r="H235" s="44"/>
      <c r="I235" s="231"/>
      <c r="J235" s="44"/>
      <c r="K235" s="44"/>
      <c r="L235" s="48"/>
      <c r="M235" s="232"/>
      <c r="N235" s="233"/>
      <c r="O235" s="88"/>
      <c r="P235" s="88"/>
      <c r="Q235" s="88"/>
      <c r="R235" s="88"/>
      <c r="S235" s="88"/>
      <c r="T235" s="89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T235" s="21" t="s">
        <v>216</v>
      </c>
      <c r="AU235" s="21" t="s">
        <v>83</v>
      </c>
    </row>
    <row r="236" s="13" customFormat="1">
      <c r="A236" s="13"/>
      <c r="B236" s="234"/>
      <c r="C236" s="235"/>
      <c r="D236" s="236" t="s">
        <v>218</v>
      </c>
      <c r="E236" s="237" t="s">
        <v>18</v>
      </c>
      <c r="F236" s="238" t="s">
        <v>1082</v>
      </c>
      <c r="G236" s="235"/>
      <c r="H236" s="237" t="s">
        <v>18</v>
      </c>
      <c r="I236" s="239"/>
      <c r="J236" s="235"/>
      <c r="K236" s="235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218</v>
      </c>
      <c r="AU236" s="244" t="s">
        <v>83</v>
      </c>
      <c r="AV236" s="13" t="s">
        <v>76</v>
      </c>
      <c r="AW236" s="13" t="s">
        <v>33</v>
      </c>
      <c r="AX236" s="13" t="s">
        <v>71</v>
      </c>
      <c r="AY236" s="244" t="s">
        <v>207</v>
      </c>
    </row>
    <row r="237" s="14" customFormat="1">
      <c r="A237" s="14"/>
      <c r="B237" s="245"/>
      <c r="C237" s="246"/>
      <c r="D237" s="236" t="s">
        <v>218</v>
      </c>
      <c r="E237" s="247" t="s">
        <v>18</v>
      </c>
      <c r="F237" s="248" t="s">
        <v>1156</v>
      </c>
      <c r="G237" s="246"/>
      <c r="H237" s="249">
        <v>1.95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218</v>
      </c>
      <c r="AU237" s="255" t="s">
        <v>83</v>
      </c>
      <c r="AV237" s="14" t="s">
        <v>80</v>
      </c>
      <c r="AW237" s="14" t="s">
        <v>33</v>
      </c>
      <c r="AX237" s="14" t="s">
        <v>71</v>
      </c>
      <c r="AY237" s="255" t="s">
        <v>207</v>
      </c>
    </row>
    <row r="238" s="13" customFormat="1">
      <c r="A238" s="13"/>
      <c r="B238" s="234"/>
      <c r="C238" s="235"/>
      <c r="D238" s="236" t="s">
        <v>218</v>
      </c>
      <c r="E238" s="237" t="s">
        <v>18</v>
      </c>
      <c r="F238" s="238" t="s">
        <v>1084</v>
      </c>
      <c r="G238" s="235"/>
      <c r="H238" s="237" t="s">
        <v>18</v>
      </c>
      <c r="I238" s="239"/>
      <c r="J238" s="235"/>
      <c r="K238" s="235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218</v>
      </c>
      <c r="AU238" s="244" t="s">
        <v>83</v>
      </c>
      <c r="AV238" s="13" t="s">
        <v>76</v>
      </c>
      <c r="AW238" s="13" t="s">
        <v>33</v>
      </c>
      <c r="AX238" s="13" t="s">
        <v>71</v>
      </c>
      <c r="AY238" s="244" t="s">
        <v>207</v>
      </c>
    </row>
    <row r="239" s="14" customFormat="1">
      <c r="A239" s="14"/>
      <c r="B239" s="245"/>
      <c r="C239" s="246"/>
      <c r="D239" s="236" t="s">
        <v>218</v>
      </c>
      <c r="E239" s="247" t="s">
        <v>18</v>
      </c>
      <c r="F239" s="248" t="s">
        <v>1157</v>
      </c>
      <c r="G239" s="246"/>
      <c r="H239" s="249">
        <v>2.1600000000000001</v>
      </c>
      <c r="I239" s="250"/>
      <c r="J239" s="246"/>
      <c r="K239" s="246"/>
      <c r="L239" s="251"/>
      <c r="M239" s="252"/>
      <c r="N239" s="253"/>
      <c r="O239" s="253"/>
      <c r="P239" s="253"/>
      <c r="Q239" s="253"/>
      <c r="R239" s="253"/>
      <c r="S239" s="253"/>
      <c r="T239" s="25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5" t="s">
        <v>218</v>
      </c>
      <c r="AU239" s="255" t="s">
        <v>83</v>
      </c>
      <c r="AV239" s="14" t="s">
        <v>80</v>
      </c>
      <c r="AW239" s="14" t="s">
        <v>33</v>
      </c>
      <c r="AX239" s="14" t="s">
        <v>71</v>
      </c>
      <c r="AY239" s="255" t="s">
        <v>207</v>
      </c>
    </row>
    <row r="240" s="13" customFormat="1">
      <c r="A240" s="13"/>
      <c r="B240" s="234"/>
      <c r="C240" s="235"/>
      <c r="D240" s="236" t="s">
        <v>218</v>
      </c>
      <c r="E240" s="237" t="s">
        <v>18</v>
      </c>
      <c r="F240" s="238" t="s">
        <v>1086</v>
      </c>
      <c r="G240" s="235"/>
      <c r="H240" s="237" t="s">
        <v>18</v>
      </c>
      <c r="I240" s="239"/>
      <c r="J240" s="235"/>
      <c r="K240" s="235"/>
      <c r="L240" s="240"/>
      <c r="M240" s="241"/>
      <c r="N240" s="242"/>
      <c r="O240" s="242"/>
      <c r="P240" s="242"/>
      <c r="Q240" s="242"/>
      <c r="R240" s="242"/>
      <c r="S240" s="242"/>
      <c r="T240" s="24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4" t="s">
        <v>218</v>
      </c>
      <c r="AU240" s="244" t="s">
        <v>83</v>
      </c>
      <c r="AV240" s="13" t="s">
        <v>76</v>
      </c>
      <c r="AW240" s="13" t="s">
        <v>33</v>
      </c>
      <c r="AX240" s="13" t="s">
        <v>71</v>
      </c>
      <c r="AY240" s="244" t="s">
        <v>207</v>
      </c>
    </row>
    <row r="241" s="14" customFormat="1">
      <c r="A241" s="14"/>
      <c r="B241" s="245"/>
      <c r="C241" s="246"/>
      <c r="D241" s="236" t="s">
        <v>218</v>
      </c>
      <c r="E241" s="247" t="s">
        <v>18</v>
      </c>
      <c r="F241" s="248" t="s">
        <v>1158</v>
      </c>
      <c r="G241" s="246"/>
      <c r="H241" s="249">
        <v>0.45000000000000001</v>
      </c>
      <c r="I241" s="250"/>
      <c r="J241" s="246"/>
      <c r="K241" s="246"/>
      <c r="L241" s="251"/>
      <c r="M241" s="252"/>
      <c r="N241" s="253"/>
      <c r="O241" s="253"/>
      <c r="P241" s="253"/>
      <c r="Q241" s="253"/>
      <c r="R241" s="253"/>
      <c r="S241" s="253"/>
      <c r="T241" s="25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5" t="s">
        <v>218</v>
      </c>
      <c r="AU241" s="255" t="s">
        <v>83</v>
      </c>
      <c r="AV241" s="14" t="s">
        <v>80</v>
      </c>
      <c r="AW241" s="14" t="s">
        <v>33</v>
      </c>
      <c r="AX241" s="14" t="s">
        <v>71</v>
      </c>
      <c r="AY241" s="255" t="s">
        <v>207</v>
      </c>
    </row>
    <row r="242" s="13" customFormat="1">
      <c r="A242" s="13"/>
      <c r="B242" s="234"/>
      <c r="C242" s="235"/>
      <c r="D242" s="236" t="s">
        <v>218</v>
      </c>
      <c r="E242" s="237" t="s">
        <v>18</v>
      </c>
      <c r="F242" s="238" t="s">
        <v>1088</v>
      </c>
      <c r="G242" s="235"/>
      <c r="H242" s="237" t="s">
        <v>18</v>
      </c>
      <c r="I242" s="239"/>
      <c r="J242" s="235"/>
      <c r="K242" s="235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218</v>
      </c>
      <c r="AU242" s="244" t="s">
        <v>83</v>
      </c>
      <c r="AV242" s="13" t="s">
        <v>76</v>
      </c>
      <c r="AW242" s="13" t="s">
        <v>33</v>
      </c>
      <c r="AX242" s="13" t="s">
        <v>71</v>
      </c>
      <c r="AY242" s="244" t="s">
        <v>207</v>
      </c>
    </row>
    <row r="243" s="14" customFormat="1">
      <c r="A243" s="14"/>
      <c r="B243" s="245"/>
      <c r="C243" s="246"/>
      <c r="D243" s="236" t="s">
        <v>218</v>
      </c>
      <c r="E243" s="247" t="s">
        <v>18</v>
      </c>
      <c r="F243" s="248" t="s">
        <v>1159</v>
      </c>
      <c r="G243" s="246"/>
      <c r="H243" s="249">
        <v>3.4500000000000002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218</v>
      </c>
      <c r="AU243" s="255" t="s">
        <v>83</v>
      </c>
      <c r="AV243" s="14" t="s">
        <v>80</v>
      </c>
      <c r="AW243" s="14" t="s">
        <v>33</v>
      </c>
      <c r="AX243" s="14" t="s">
        <v>71</v>
      </c>
      <c r="AY243" s="255" t="s">
        <v>207</v>
      </c>
    </row>
    <row r="244" s="16" customFormat="1">
      <c r="A244" s="16"/>
      <c r="B244" s="267"/>
      <c r="C244" s="268"/>
      <c r="D244" s="236" t="s">
        <v>218</v>
      </c>
      <c r="E244" s="269" t="s">
        <v>18</v>
      </c>
      <c r="F244" s="270" t="s">
        <v>244</v>
      </c>
      <c r="G244" s="268"/>
      <c r="H244" s="271">
        <v>8.0099999999999998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T244" s="277" t="s">
        <v>218</v>
      </c>
      <c r="AU244" s="277" t="s">
        <v>83</v>
      </c>
      <c r="AV244" s="16" t="s">
        <v>89</v>
      </c>
      <c r="AW244" s="16" t="s">
        <v>33</v>
      </c>
      <c r="AX244" s="16" t="s">
        <v>76</v>
      </c>
      <c r="AY244" s="277" t="s">
        <v>207</v>
      </c>
    </row>
    <row r="245" s="12" customFormat="1" ht="22.8" customHeight="1">
      <c r="A245" s="12"/>
      <c r="B245" s="201"/>
      <c r="C245" s="202"/>
      <c r="D245" s="203" t="s">
        <v>70</v>
      </c>
      <c r="E245" s="215" t="s">
        <v>89</v>
      </c>
      <c r="F245" s="215" t="s">
        <v>1160</v>
      </c>
      <c r="G245" s="202"/>
      <c r="H245" s="202"/>
      <c r="I245" s="205"/>
      <c r="J245" s="216">
        <f>BK245</f>
        <v>0</v>
      </c>
      <c r="K245" s="202"/>
      <c r="L245" s="207"/>
      <c r="M245" s="208"/>
      <c r="N245" s="209"/>
      <c r="O245" s="209"/>
      <c r="P245" s="210">
        <f>P246</f>
        <v>0</v>
      </c>
      <c r="Q245" s="209"/>
      <c r="R245" s="210">
        <f>R246</f>
        <v>0.98472000000000004</v>
      </c>
      <c r="S245" s="209"/>
      <c r="T245" s="211">
        <f>T246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12" t="s">
        <v>76</v>
      </c>
      <c r="AT245" s="213" t="s">
        <v>70</v>
      </c>
      <c r="AU245" s="213" t="s">
        <v>76</v>
      </c>
      <c r="AY245" s="212" t="s">
        <v>207</v>
      </c>
      <c r="BK245" s="214">
        <f>BK246</f>
        <v>0</v>
      </c>
    </row>
    <row r="246" s="12" customFormat="1" ht="20.88" customHeight="1">
      <c r="A246" s="12"/>
      <c r="B246" s="201"/>
      <c r="C246" s="202"/>
      <c r="D246" s="203" t="s">
        <v>70</v>
      </c>
      <c r="E246" s="215" t="s">
        <v>580</v>
      </c>
      <c r="F246" s="215" t="s">
        <v>1161</v>
      </c>
      <c r="G246" s="202"/>
      <c r="H246" s="202"/>
      <c r="I246" s="205"/>
      <c r="J246" s="216">
        <f>BK246</f>
        <v>0</v>
      </c>
      <c r="K246" s="202"/>
      <c r="L246" s="207"/>
      <c r="M246" s="208"/>
      <c r="N246" s="209"/>
      <c r="O246" s="209"/>
      <c r="P246" s="210">
        <f>SUM(P247:P257)</f>
        <v>0</v>
      </c>
      <c r="Q246" s="209"/>
      <c r="R246" s="210">
        <f>SUM(R247:R257)</f>
        <v>0.98472000000000004</v>
      </c>
      <c r="S246" s="209"/>
      <c r="T246" s="211">
        <f>SUM(T247:T257)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2" t="s">
        <v>76</v>
      </c>
      <c r="AT246" s="213" t="s">
        <v>70</v>
      </c>
      <c r="AU246" s="213" t="s">
        <v>80</v>
      </c>
      <c r="AY246" s="212" t="s">
        <v>207</v>
      </c>
      <c r="BK246" s="214">
        <f>SUM(BK247:BK257)</f>
        <v>0</v>
      </c>
    </row>
    <row r="247" s="2" customFormat="1" ht="24.15" customHeight="1">
      <c r="A247" s="42"/>
      <c r="B247" s="43"/>
      <c r="C247" s="217" t="s">
        <v>397</v>
      </c>
      <c r="D247" s="217" t="s">
        <v>211</v>
      </c>
      <c r="E247" s="218" t="s">
        <v>1162</v>
      </c>
      <c r="F247" s="219" t="s">
        <v>1163</v>
      </c>
      <c r="G247" s="220" t="s">
        <v>381</v>
      </c>
      <c r="H247" s="221">
        <v>24</v>
      </c>
      <c r="I247" s="222"/>
      <c r="J247" s="221">
        <f>ROUND(I247*H247,2)</f>
        <v>0</v>
      </c>
      <c r="K247" s="219" t="s">
        <v>214</v>
      </c>
      <c r="L247" s="48"/>
      <c r="M247" s="223" t="s">
        <v>18</v>
      </c>
      <c r="N247" s="224" t="s">
        <v>42</v>
      </c>
      <c r="O247" s="88"/>
      <c r="P247" s="225">
        <f>O247*H247</f>
        <v>0</v>
      </c>
      <c r="Q247" s="225">
        <v>0.029929999999999998</v>
      </c>
      <c r="R247" s="225">
        <f>Q247*H247</f>
        <v>0.71831999999999996</v>
      </c>
      <c r="S247" s="225">
        <v>0</v>
      </c>
      <c r="T247" s="226">
        <f>S247*H247</f>
        <v>0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R247" s="227" t="s">
        <v>89</v>
      </c>
      <c r="AT247" s="227" t="s">
        <v>211</v>
      </c>
      <c r="AU247" s="227" t="s">
        <v>83</v>
      </c>
      <c r="AY247" s="21" t="s">
        <v>207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1" t="s">
        <v>76</v>
      </c>
      <c r="BK247" s="228">
        <f>ROUND(I247*H247,2)</f>
        <v>0</v>
      </c>
      <c r="BL247" s="21" t="s">
        <v>89</v>
      </c>
      <c r="BM247" s="227" t="s">
        <v>1164</v>
      </c>
    </row>
    <row r="248" s="2" customFormat="1">
      <c r="A248" s="42"/>
      <c r="B248" s="43"/>
      <c r="C248" s="44"/>
      <c r="D248" s="229" t="s">
        <v>216</v>
      </c>
      <c r="E248" s="44"/>
      <c r="F248" s="230" t="s">
        <v>1165</v>
      </c>
      <c r="G248" s="44"/>
      <c r="H248" s="44"/>
      <c r="I248" s="231"/>
      <c r="J248" s="44"/>
      <c r="K248" s="44"/>
      <c r="L248" s="48"/>
      <c r="M248" s="232"/>
      <c r="N248" s="233"/>
      <c r="O248" s="88"/>
      <c r="P248" s="88"/>
      <c r="Q248" s="88"/>
      <c r="R248" s="88"/>
      <c r="S248" s="88"/>
      <c r="T248" s="89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T248" s="21" t="s">
        <v>216</v>
      </c>
      <c r="AU248" s="21" t="s">
        <v>83</v>
      </c>
    </row>
    <row r="249" s="13" customFormat="1">
      <c r="A249" s="13"/>
      <c r="B249" s="234"/>
      <c r="C249" s="235"/>
      <c r="D249" s="236" t="s">
        <v>218</v>
      </c>
      <c r="E249" s="237" t="s">
        <v>18</v>
      </c>
      <c r="F249" s="238" t="s">
        <v>1166</v>
      </c>
      <c r="G249" s="235"/>
      <c r="H249" s="237" t="s">
        <v>18</v>
      </c>
      <c r="I249" s="239"/>
      <c r="J249" s="235"/>
      <c r="K249" s="235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218</v>
      </c>
      <c r="AU249" s="244" t="s">
        <v>83</v>
      </c>
      <c r="AV249" s="13" t="s">
        <v>76</v>
      </c>
      <c r="AW249" s="13" t="s">
        <v>33</v>
      </c>
      <c r="AX249" s="13" t="s">
        <v>71</v>
      </c>
      <c r="AY249" s="244" t="s">
        <v>207</v>
      </c>
    </row>
    <row r="250" s="14" customFormat="1">
      <c r="A250" s="14"/>
      <c r="B250" s="245"/>
      <c r="C250" s="246"/>
      <c r="D250" s="236" t="s">
        <v>218</v>
      </c>
      <c r="E250" s="247" t="s">
        <v>18</v>
      </c>
      <c r="F250" s="248" t="s">
        <v>1167</v>
      </c>
      <c r="G250" s="246"/>
      <c r="H250" s="249">
        <v>10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218</v>
      </c>
      <c r="AU250" s="255" t="s">
        <v>83</v>
      </c>
      <c r="AV250" s="14" t="s">
        <v>80</v>
      </c>
      <c r="AW250" s="14" t="s">
        <v>33</v>
      </c>
      <c r="AX250" s="14" t="s">
        <v>71</v>
      </c>
      <c r="AY250" s="255" t="s">
        <v>207</v>
      </c>
    </row>
    <row r="251" s="14" customFormat="1">
      <c r="A251" s="14"/>
      <c r="B251" s="245"/>
      <c r="C251" s="246"/>
      <c r="D251" s="236" t="s">
        <v>218</v>
      </c>
      <c r="E251" s="247" t="s">
        <v>18</v>
      </c>
      <c r="F251" s="248" t="s">
        <v>1168</v>
      </c>
      <c r="G251" s="246"/>
      <c r="H251" s="249">
        <v>12</v>
      </c>
      <c r="I251" s="250"/>
      <c r="J251" s="246"/>
      <c r="K251" s="246"/>
      <c r="L251" s="251"/>
      <c r="M251" s="252"/>
      <c r="N251" s="253"/>
      <c r="O251" s="253"/>
      <c r="P251" s="253"/>
      <c r="Q251" s="253"/>
      <c r="R251" s="253"/>
      <c r="S251" s="253"/>
      <c r="T251" s="25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5" t="s">
        <v>218</v>
      </c>
      <c r="AU251" s="255" t="s">
        <v>83</v>
      </c>
      <c r="AV251" s="14" t="s">
        <v>80</v>
      </c>
      <c r="AW251" s="14" t="s">
        <v>33</v>
      </c>
      <c r="AX251" s="14" t="s">
        <v>71</v>
      </c>
      <c r="AY251" s="255" t="s">
        <v>207</v>
      </c>
    </row>
    <row r="252" s="14" customFormat="1">
      <c r="A252" s="14"/>
      <c r="B252" s="245"/>
      <c r="C252" s="246"/>
      <c r="D252" s="236" t="s">
        <v>218</v>
      </c>
      <c r="E252" s="247" t="s">
        <v>18</v>
      </c>
      <c r="F252" s="248" t="s">
        <v>1169</v>
      </c>
      <c r="G252" s="246"/>
      <c r="H252" s="249">
        <v>2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218</v>
      </c>
      <c r="AU252" s="255" t="s">
        <v>83</v>
      </c>
      <c r="AV252" s="14" t="s">
        <v>80</v>
      </c>
      <c r="AW252" s="14" t="s">
        <v>33</v>
      </c>
      <c r="AX252" s="14" t="s">
        <v>71</v>
      </c>
      <c r="AY252" s="255" t="s">
        <v>207</v>
      </c>
    </row>
    <row r="253" s="16" customFormat="1">
      <c r="A253" s="16"/>
      <c r="B253" s="267"/>
      <c r="C253" s="268"/>
      <c r="D253" s="236" t="s">
        <v>218</v>
      </c>
      <c r="E253" s="269" t="s">
        <v>18</v>
      </c>
      <c r="F253" s="270" t="s">
        <v>244</v>
      </c>
      <c r="G253" s="268"/>
      <c r="H253" s="271">
        <v>24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T253" s="277" t="s">
        <v>218</v>
      </c>
      <c r="AU253" s="277" t="s">
        <v>83</v>
      </c>
      <c r="AV253" s="16" t="s">
        <v>89</v>
      </c>
      <c r="AW253" s="16" t="s">
        <v>33</v>
      </c>
      <c r="AX253" s="16" t="s">
        <v>76</v>
      </c>
      <c r="AY253" s="277" t="s">
        <v>207</v>
      </c>
    </row>
    <row r="254" s="2" customFormat="1" ht="24.15" customHeight="1">
      <c r="A254" s="42"/>
      <c r="B254" s="43"/>
      <c r="C254" s="217" t="s">
        <v>404</v>
      </c>
      <c r="D254" s="217" t="s">
        <v>211</v>
      </c>
      <c r="E254" s="218" t="s">
        <v>1170</v>
      </c>
      <c r="F254" s="219" t="s">
        <v>1171</v>
      </c>
      <c r="G254" s="220" t="s">
        <v>381</v>
      </c>
      <c r="H254" s="221">
        <v>4</v>
      </c>
      <c r="I254" s="222"/>
      <c r="J254" s="221">
        <f>ROUND(I254*H254,2)</f>
        <v>0</v>
      </c>
      <c r="K254" s="219" t="s">
        <v>214</v>
      </c>
      <c r="L254" s="48"/>
      <c r="M254" s="223" t="s">
        <v>18</v>
      </c>
      <c r="N254" s="224" t="s">
        <v>42</v>
      </c>
      <c r="O254" s="88"/>
      <c r="P254" s="225">
        <f>O254*H254</f>
        <v>0</v>
      </c>
      <c r="Q254" s="225">
        <v>0.066600000000000006</v>
      </c>
      <c r="R254" s="225">
        <f>Q254*H254</f>
        <v>0.26640000000000003</v>
      </c>
      <c r="S254" s="225">
        <v>0</v>
      </c>
      <c r="T254" s="226">
        <f>S254*H254</f>
        <v>0</v>
      </c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R254" s="227" t="s">
        <v>89</v>
      </c>
      <c r="AT254" s="227" t="s">
        <v>211</v>
      </c>
      <c r="AU254" s="227" t="s">
        <v>83</v>
      </c>
      <c r="AY254" s="21" t="s">
        <v>207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1" t="s">
        <v>76</v>
      </c>
      <c r="BK254" s="228">
        <f>ROUND(I254*H254,2)</f>
        <v>0</v>
      </c>
      <c r="BL254" s="21" t="s">
        <v>89</v>
      </c>
      <c r="BM254" s="227" t="s">
        <v>1172</v>
      </c>
    </row>
    <row r="255" s="2" customFormat="1">
      <c r="A255" s="42"/>
      <c r="B255" s="43"/>
      <c r="C255" s="44"/>
      <c r="D255" s="229" t="s">
        <v>216</v>
      </c>
      <c r="E255" s="44"/>
      <c r="F255" s="230" t="s">
        <v>1173</v>
      </c>
      <c r="G255" s="44"/>
      <c r="H255" s="44"/>
      <c r="I255" s="231"/>
      <c r="J255" s="44"/>
      <c r="K255" s="44"/>
      <c r="L255" s="48"/>
      <c r="M255" s="232"/>
      <c r="N255" s="233"/>
      <c r="O255" s="88"/>
      <c r="P255" s="88"/>
      <c r="Q255" s="88"/>
      <c r="R255" s="88"/>
      <c r="S255" s="88"/>
      <c r="T255" s="89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T255" s="21" t="s">
        <v>216</v>
      </c>
      <c r="AU255" s="21" t="s">
        <v>83</v>
      </c>
    </row>
    <row r="256" s="13" customFormat="1">
      <c r="A256" s="13"/>
      <c r="B256" s="234"/>
      <c r="C256" s="235"/>
      <c r="D256" s="236" t="s">
        <v>218</v>
      </c>
      <c r="E256" s="237" t="s">
        <v>18</v>
      </c>
      <c r="F256" s="238" t="s">
        <v>1088</v>
      </c>
      <c r="G256" s="235"/>
      <c r="H256" s="237" t="s">
        <v>18</v>
      </c>
      <c r="I256" s="239"/>
      <c r="J256" s="235"/>
      <c r="K256" s="235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218</v>
      </c>
      <c r="AU256" s="244" t="s">
        <v>83</v>
      </c>
      <c r="AV256" s="13" t="s">
        <v>76</v>
      </c>
      <c r="AW256" s="13" t="s">
        <v>33</v>
      </c>
      <c r="AX256" s="13" t="s">
        <v>71</v>
      </c>
      <c r="AY256" s="244" t="s">
        <v>207</v>
      </c>
    </row>
    <row r="257" s="14" customFormat="1">
      <c r="A257" s="14"/>
      <c r="B257" s="245"/>
      <c r="C257" s="246"/>
      <c r="D257" s="236" t="s">
        <v>218</v>
      </c>
      <c r="E257" s="247" t="s">
        <v>18</v>
      </c>
      <c r="F257" s="248" t="s">
        <v>1174</v>
      </c>
      <c r="G257" s="246"/>
      <c r="H257" s="249">
        <v>4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218</v>
      </c>
      <c r="AU257" s="255" t="s">
        <v>83</v>
      </c>
      <c r="AV257" s="14" t="s">
        <v>80</v>
      </c>
      <c r="AW257" s="14" t="s">
        <v>33</v>
      </c>
      <c r="AX257" s="14" t="s">
        <v>76</v>
      </c>
      <c r="AY257" s="255" t="s">
        <v>207</v>
      </c>
    </row>
    <row r="258" s="12" customFormat="1" ht="22.8" customHeight="1">
      <c r="A258" s="12"/>
      <c r="B258" s="201"/>
      <c r="C258" s="202"/>
      <c r="D258" s="203" t="s">
        <v>70</v>
      </c>
      <c r="E258" s="215" t="s">
        <v>103</v>
      </c>
      <c r="F258" s="215" t="s">
        <v>208</v>
      </c>
      <c r="G258" s="202"/>
      <c r="H258" s="202"/>
      <c r="I258" s="205"/>
      <c r="J258" s="216">
        <f>BK258</f>
        <v>0</v>
      </c>
      <c r="K258" s="202"/>
      <c r="L258" s="207"/>
      <c r="M258" s="208"/>
      <c r="N258" s="209"/>
      <c r="O258" s="209"/>
      <c r="P258" s="210">
        <f>P259+P394+P419+P502</f>
        <v>0</v>
      </c>
      <c r="Q258" s="209"/>
      <c r="R258" s="210">
        <f>R259+R394+R419+R502</f>
        <v>111.9987052</v>
      </c>
      <c r="S258" s="209"/>
      <c r="T258" s="211">
        <f>T259+T394+T419+T502</f>
        <v>0.058563000000000004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12" t="s">
        <v>76</v>
      </c>
      <c r="AT258" s="213" t="s">
        <v>70</v>
      </c>
      <c r="AU258" s="213" t="s">
        <v>76</v>
      </c>
      <c r="AY258" s="212" t="s">
        <v>207</v>
      </c>
      <c r="BK258" s="214">
        <f>BK259+BK394+BK419+BK502</f>
        <v>0</v>
      </c>
    </row>
    <row r="259" s="12" customFormat="1" ht="20.88" customHeight="1">
      <c r="A259" s="12"/>
      <c r="B259" s="201"/>
      <c r="C259" s="202"/>
      <c r="D259" s="203" t="s">
        <v>70</v>
      </c>
      <c r="E259" s="215" t="s">
        <v>209</v>
      </c>
      <c r="F259" s="215" t="s">
        <v>210</v>
      </c>
      <c r="G259" s="202"/>
      <c r="H259" s="202"/>
      <c r="I259" s="205"/>
      <c r="J259" s="216">
        <f>BK259</f>
        <v>0</v>
      </c>
      <c r="K259" s="202"/>
      <c r="L259" s="207"/>
      <c r="M259" s="208"/>
      <c r="N259" s="209"/>
      <c r="O259" s="209"/>
      <c r="P259" s="210">
        <f>SUM(P260:P393)</f>
        <v>0</v>
      </c>
      <c r="Q259" s="209"/>
      <c r="R259" s="210">
        <f>SUM(R260:R393)</f>
        <v>15.8581153</v>
      </c>
      <c r="S259" s="209"/>
      <c r="T259" s="211">
        <f>SUM(T260:T393)</f>
        <v>0.058563000000000004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12" t="s">
        <v>76</v>
      </c>
      <c r="AT259" s="213" t="s">
        <v>70</v>
      </c>
      <c r="AU259" s="213" t="s">
        <v>80</v>
      </c>
      <c r="AY259" s="212" t="s">
        <v>207</v>
      </c>
      <c r="BK259" s="214">
        <f>SUM(BK260:BK393)</f>
        <v>0</v>
      </c>
    </row>
    <row r="260" s="2" customFormat="1" ht="16.5" customHeight="1">
      <c r="A260" s="42"/>
      <c r="B260" s="43"/>
      <c r="C260" s="217" t="s">
        <v>410</v>
      </c>
      <c r="D260" s="217" t="s">
        <v>211</v>
      </c>
      <c r="E260" s="218" t="s">
        <v>1175</v>
      </c>
      <c r="F260" s="219" t="s">
        <v>1176</v>
      </c>
      <c r="G260" s="220" t="s">
        <v>129</v>
      </c>
      <c r="H260" s="221">
        <v>341.51999999999998</v>
      </c>
      <c r="I260" s="222"/>
      <c r="J260" s="221">
        <f>ROUND(I260*H260,2)</f>
        <v>0</v>
      </c>
      <c r="K260" s="219" t="s">
        <v>214</v>
      </c>
      <c r="L260" s="48"/>
      <c r="M260" s="223" t="s">
        <v>18</v>
      </c>
      <c r="N260" s="224" t="s">
        <v>42</v>
      </c>
      <c r="O260" s="88"/>
      <c r="P260" s="225">
        <f>O260*H260</f>
        <v>0</v>
      </c>
      <c r="Q260" s="225">
        <v>0.00025999999999999998</v>
      </c>
      <c r="R260" s="225">
        <f>Q260*H260</f>
        <v>0.088795199999999991</v>
      </c>
      <c r="S260" s="225">
        <v>0</v>
      </c>
      <c r="T260" s="226">
        <f>S260*H260</f>
        <v>0</v>
      </c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R260" s="227" t="s">
        <v>89</v>
      </c>
      <c r="AT260" s="227" t="s">
        <v>211</v>
      </c>
      <c r="AU260" s="227" t="s">
        <v>83</v>
      </c>
      <c r="AY260" s="21" t="s">
        <v>207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21" t="s">
        <v>76</v>
      </c>
      <c r="BK260" s="228">
        <f>ROUND(I260*H260,2)</f>
        <v>0</v>
      </c>
      <c r="BL260" s="21" t="s">
        <v>89</v>
      </c>
      <c r="BM260" s="227" t="s">
        <v>1177</v>
      </c>
    </row>
    <row r="261" s="2" customFormat="1">
      <c r="A261" s="42"/>
      <c r="B261" s="43"/>
      <c r="C261" s="44"/>
      <c r="D261" s="229" t="s">
        <v>216</v>
      </c>
      <c r="E261" s="44"/>
      <c r="F261" s="230" t="s">
        <v>1178</v>
      </c>
      <c r="G261" s="44"/>
      <c r="H261" s="44"/>
      <c r="I261" s="231"/>
      <c r="J261" s="44"/>
      <c r="K261" s="44"/>
      <c r="L261" s="48"/>
      <c r="M261" s="232"/>
      <c r="N261" s="233"/>
      <c r="O261" s="88"/>
      <c r="P261" s="88"/>
      <c r="Q261" s="88"/>
      <c r="R261" s="88"/>
      <c r="S261" s="88"/>
      <c r="T261" s="89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T261" s="21" t="s">
        <v>216</v>
      </c>
      <c r="AU261" s="21" t="s">
        <v>83</v>
      </c>
    </row>
    <row r="262" s="14" customFormat="1">
      <c r="A262" s="14"/>
      <c r="B262" s="245"/>
      <c r="C262" s="246"/>
      <c r="D262" s="236" t="s">
        <v>218</v>
      </c>
      <c r="E262" s="247" t="s">
        <v>18</v>
      </c>
      <c r="F262" s="248" t="s">
        <v>1179</v>
      </c>
      <c r="G262" s="246"/>
      <c r="H262" s="249">
        <v>330.45999999999998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218</v>
      </c>
      <c r="AU262" s="255" t="s">
        <v>83</v>
      </c>
      <c r="AV262" s="14" t="s">
        <v>80</v>
      </c>
      <c r="AW262" s="14" t="s">
        <v>33</v>
      </c>
      <c r="AX262" s="14" t="s">
        <v>71</v>
      </c>
      <c r="AY262" s="255" t="s">
        <v>207</v>
      </c>
    </row>
    <row r="263" s="14" customFormat="1">
      <c r="A263" s="14"/>
      <c r="B263" s="245"/>
      <c r="C263" s="246"/>
      <c r="D263" s="236" t="s">
        <v>218</v>
      </c>
      <c r="E263" s="247" t="s">
        <v>18</v>
      </c>
      <c r="F263" s="248" t="s">
        <v>1180</v>
      </c>
      <c r="G263" s="246"/>
      <c r="H263" s="249">
        <v>11.060000000000001</v>
      </c>
      <c r="I263" s="250"/>
      <c r="J263" s="246"/>
      <c r="K263" s="246"/>
      <c r="L263" s="251"/>
      <c r="M263" s="252"/>
      <c r="N263" s="253"/>
      <c r="O263" s="253"/>
      <c r="P263" s="253"/>
      <c r="Q263" s="253"/>
      <c r="R263" s="253"/>
      <c r="S263" s="253"/>
      <c r="T263" s="25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5" t="s">
        <v>218</v>
      </c>
      <c r="AU263" s="255" t="s">
        <v>83</v>
      </c>
      <c r="AV263" s="14" t="s">
        <v>80</v>
      </c>
      <c r="AW263" s="14" t="s">
        <v>33</v>
      </c>
      <c r="AX263" s="14" t="s">
        <v>71</v>
      </c>
      <c r="AY263" s="255" t="s">
        <v>207</v>
      </c>
    </row>
    <row r="264" s="16" customFormat="1">
      <c r="A264" s="16"/>
      <c r="B264" s="267"/>
      <c r="C264" s="268"/>
      <c r="D264" s="236" t="s">
        <v>218</v>
      </c>
      <c r="E264" s="269" t="s">
        <v>18</v>
      </c>
      <c r="F264" s="270" t="s">
        <v>244</v>
      </c>
      <c r="G264" s="268"/>
      <c r="H264" s="271">
        <v>341.51999999999998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77" t="s">
        <v>218</v>
      </c>
      <c r="AU264" s="277" t="s">
        <v>83</v>
      </c>
      <c r="AV264" s="16" t="s">
        <v>89</v>
      </c>
      <c r="AW264" s="16" t="s">
        <v>33</v>
      </c>
      <c r="AX264" s="16" t="s">
        <v>76</v>
      </c>
      <c r="AY264" s="277" t="s">
        <v>207</v>
      </c>
    </row>
    <row r="265" s="2" customFormat="1" ht="24.15" customHeight="1">
      <c r="A265" s="42"/>
      <c r="B265" s="43"/>
      <c r="C265" s="217" t="s">
        <v>417</v>
      </c>
      <c r="D265" s="217" t="s">
        <v>211</v>
      </c>
      <c r="E265" s="218" t="s">
        <v>1181</v>
      </c>
      <c r="F265" s="219" t="s">
        <v>1182</v>
      </c>
      <c r="G265" s="220" t="s">
        <v>129</v>
      </c>
      <c r="H265" s="221">
        <v>11.060000000000001</v>
      </c>
      <c r="I265" s="222"/>
      <c r="J265" s="221">
        <f>ROUND(I265*H265,2)</f>
        <v>0</v>
      </c>
      <c r="K265" s="219" t="s">
        <v>214</v>
      </c>
      <c r="L265" s="48"/>
      <c r="M265" s="223" t="s">
        <v>18</v>
      </c>
      <c r="N265" s="224" t="s">
        <v>42</v>
      </c>
      <c r="O265" s="88"/>
      <c r="P265" s="225">
        <f>O265*H265</f>
        <v>0</v>
      </c>
      <c r="Q265" s="225">
        <v>0.0043800000000000002</v>
      </c>
      <c r="R265" s="225">
        <f>Q265*H265</f>
        <v>0.048442800000000001</v>
      </c>
      <c r="S265" s="225">
        <v>0</v>
      </c>
      <c r="T265" s="226">
        <f>S265*H265</f>
        <v>0</v>
      </c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R265" s="227" t="s">
        <v>89</v>
      </c>
      <c r="AT265" s="227" t="s">
        <v>211</v>
      </c>
      <c r="AU265" s="227" t="s">
        <v>83</v>
      </c>
      <c r="AY265" s="21" t="s">
        <v>207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1" t="s">
        <v>76</v>
      </c>
      <c r="BK265" s="228">
        <f>ROUND(I265*H265,2)</f>
        <v>0</v>
      </c>
      <c r="BL265" s="21" t="s">
        <v>89</v>
      </c>
      <c r="BM265" s="227" t="s">
        <v>1183</v>
      </c>
    </row>
    <row r="266" s="2" customFormat="1">
      <c r="A266" s="42"/>
      <c r="B266" s="43"/>
      <c r="C266" s="44"/>
      <c r="D266" s="229" t="s">
        <v>216</v>
      </c>
      <c r="E266" s="44"/>
      <c r="F266" s="230" t="s">
        <v>1184</v>
      </c>
      <c r="G266" s="44"/>
      <c r="H266" s="44"/>
      <c r="I266" s="231"/>
      <c r="J266" s="44"/>
      <c r="K266" s="44"/>
      <c r="L266" s="48"/>
      <c r="M266" s="232"/>
      <c r="N266" s="233"/>
      <c r="O266" s="88"/>
      <c r="P266" s="88"/>
      <c r="Q266" s="88"/>
      <c r="R266" s="88"/>
      <c r="S266" s="88"/>
      <c r="T266" s="89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T266" s="21" t="s">
        <v>216</v>
      </c>
      <c r="AU266" s="21" t="s">
        <v>83</v>
      </c>
    </row>
    <row r="267" s="13" customFormat="1">
      <c r="A267" s="13"/>
      <c r="B267" s="234"/>
      <c r="C267" s="235"/>
      <c r="D267" s="236" t="s">
        <v>218</v>
      </c>
      <c r="E267" s="237" t="s">
        <v>18</v>
      </c>
      <c r="F267" s="238" t="s">
        <v>1185</v>
      </c>
      <c r="G267" s="235"/>
      <c r="H267" s="237" t="s">
        <v>18</v>
      </c>
      <c r="I267" s="239"/>
      <c r="J267" s="235"/>
      <c r="K267" s="235"/>
      <c r="L267" s="240"/>
      <c r="M267" s="241"/>
      <c r="N267" s="242"/>
      <c r="O267" s="242"/>
      <c r="P267" s="242"/>
      <c r="Q267" s="242"/>
      <c r="R267" s="242"/>
      <c r="S267" s="242"/>
      <c r="T267" s="24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4" t="s">
        <v>218</v>
      </c>
      <c r="AU267" s="244" t="s">
        <v>83</v>
      </c>
      <c r="AV267" s="13" t="s">
        <v>76</v>
      </c>
      <c r="AW267" s="13" t="s">
        <v>33</v>
      </c>
      <c r="AX267" s="13" t="s">
        <v>71</v>
      </c>
      <c r="AY267" s="244" t="s">
        <v>207</v>
      </c>
    </row>
    <row r="268" s="13" customFormat="1">
      <c r="A268" s="13"/>
      <c r="B268" s="234"/>
      <c r="C268" s="235"/>
      <c r="D268" s="236" t="s">
        <v>218</v>
      </c>
      <c r="E268" s="237" t="s">
        <v>18</v>
      </c>
      <c r="F268" s="238" t="s">
        <v>1136</v>
      </c>
      <c r="G268" s="235"/>
      <c r="H268" s="237" t="s">
        <v>18</v>
      </c>
      <c r="I268" s="239"/>
      <c r="J268" s="235"/>
      <c r="K268" s="235"/>
      <c r="L268" s="240"/>
      <c r="M268" s="241"/>
      <c r="N268" s="242"/>
      <c r="O268" s="242"/>
      <c r="P268" s="242"/>
      <c r="Q268" s="242"/>
      <c r="R268" s="242"/>
      <c r="S268" s="242"/>
      <c r="T268" s="24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4" t="s">
        <v>218</v>
      </c>
      <c r="AU268" s="244" t="s">
        <v>83</v>
      </c>
      <c r="AV268" s="13" t="s">
        <v>76</v>
      </c>
      <c r="AW268" s="13" t="s">
        <v>33</v>
      </c>
      <c r="AX268" s="13" t="s">
        <v>71</v>
      </c>
      <c r="AY268" s="244" t="s">
        <v>207</v>
      </c>
    </row>
    <row r="269" s="14" customFormat="1">
      <c r="A269" s="14"/>
      <c r="B269" s="245"/>
      <c r="C269" s="246"/>
      <c r="D269" s="236" t="s">
        <v>218</v>
      </c>
      <c r="E269" s="247" t="s">
        <v>18</v>
      </c>
      <c r="F269" s="248" t="s">
        <v>1137</v>
      </c>
      <c r="G269" s="246"/>
      <c r="H269" s="249">
        <v>3.2999999999999998</v>
      </c>
      <c r="I269" s="250"/>
      <c r="J269" s="246"/>
      <c r="K269" s="246"/>
      <c r="L269" s="251"/>
      <c r="M269" s="252"/>
      <c r="N269" s="253"/>
      <c r="O269" s="253"/>
      <c r="P269" s="253"/>
      <c r="Q269" s="253"/>
      <c r="R269" s="253"/>
      <c r="S269" s="253"/>
      <c r="T269" s="25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5" t="s">
        <v>218</v>
      </c>
      <c r="AU269" s="255" t="s">
        <v>83</v>
      </c>
      <c r="AV269" s="14" t="s">
        <v>80</v>
      </c>
      <c r="AW269" s="14" t="s">
        <v>33</v>
      </c>
      <c r="AX269" s="14" t="s">
        <v>71</v>
      </c>
      <c r="AY269" s="255" t="s">
        <v>207</v>
      </c>
    </row>
    <row r="270" s="13" customFormat="1">
      <c r="A270" s="13"/>
      <c r="B270" s="234"/>
      <c r="C270" s="235"/>
      <c r="D270" s="236" t="s">
        <v>218</v>
      </c>
      <c r="E270" s="237" t="s">
        <v>18</v>
      </c>
      <c r="F270" s="238" t="s">
        <v>1138</v>
      </c>
      <c r="G270" s="235"/>
      <c r="H270" s="237" t="s">
        <v>18</v>
      </c>
      <c r="I270" s="239"/>
      <c r="J270" s="235"/>
      <c r="K270" s="235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218</v>
      </c>
      <c r="AU270" s="244" t="s">
        <v>83</v>
      </c>
      <c r="AV270" s="13" t="s">
        <v>76</v>
      </c>
      <c r="AW270" s="13" t="s">
        <v>33</v>
      </c>
      <c r="AX270" s="13" t="s">
        <v>71</v>
      </c>
      <c r="AY270" s="244" t="s">
        <v>207</v>
      </c>
    </row>
    <row r="271" s="14" customFormat="1">
      <c r="A271" s="14"/>
      <c r="B271" s="245"/>
      <c r="C271" s="246"/>
      <c r="D271" s="236" t="s">
        <v>218</v>
      </c>
      <c r="E271" s="247" t="s">
        <v>18</v>
      </c>
      <c r="F271" s="248" t="s">
        <v>1139</v>
      </c>
      <c r="G271" s="246"/>
      <c r="H271" s="249">
        <v>7.7599999999999998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218</v>
      </c>
      <c r="AU271" s="255" t="s">
        <v>83</v>
      </c>
      <c r="AV271" s="14" t="s">
        <v>80</v>
      </c>
      <c r="AW271" s="14" t="s">
        <v>33</v>
      </c>
      <c r="AX271" s="14" t="s">
        <v>71</v>
      </c>
      <c r="AY271" s="255" t="s">
        <v>207</v>
      </c>
    </row>
    <row r="272" s="16" customFormat="1">
      <c r="A272" s="16"/>
      <c r="B272" s="267"/>
      <c r="C272" s="268"/>
      <c r="D272" s="236" t="s">
        <v>218</v>
      </c>
      <c r="E272" s="269" t="s">
        <v>18</v>
      </c>
      <c r="F272" s="270" t="s">
        <v>244</v>
      </c>
      <c r="G272" s="268"/>
      <c r="H272" s="271">
        <v>11.060000000000001</v>
      </c>
      <c r="I272" s="272"/>
      <c r="J272" s="268"/>
      <c r="K272" s="268"/>
      <c r="L272" s="273"/>
      <c r="M272" s="274"/>
      <c r="N272" s="275"/>
      <c r="O272" s="275"/>
      <c r="P272" s="275"/>
      <c r="Q272" s="275"/>
      <c r="R272" s="275"/>
      <c r="S272" s="275"/>
      <c r="T272" s="27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T272" s="277" t="s">
        <v>218</v>
      </c>
      <c r="AU272" s="277" t="s">
        <v>83</v>
      </c>
      <c r="AV272" s="16" t="s">
        <v>89</v>
      </c>
      <c r="AW272" s="16" t="s">
        <v>33</v>
      </c>
      <c r="AX272" s="16" t="s">
        <v>76</v>
      </c>
      <c r="AY272" s="277" t="s">
        <v>207</v>
      </c>
    </row>
    <row r="273" s="2" customFormat="1" ht="24.15" customHeight="1">
      <c r="A273" s="42"/>
      <c r="B273" s="43"/>
      <c r="C273" s="217" t="s">
        <v>425</v>
      </c>
      <c r="D273" s="217" t="s">
        <v>211</v>
      </c>
      <c r="E273" s="218" t="s">
        <v>1186</v>
      </c>
      <c r="F273" s="219" t="s">
        <v>1187</v>
      </c>
      <c r="G273" s="220" t="s">
        <v>129</v>
      </c>
      <c r="H273" s="221">
        <v>330.45999999999998</v>
      </c>
      <c r="I273" s="222"/>
      <c r="J273" s="221">
        <f>ROUND(I273*H273,2)</f>
        <v>0</v>
      </c>
      <c r="K273" s="219" t="s">
        <v>214</v>
      </c>
      <c r="L273" s="48"/>
      <c r="M273" s="223" t="s">
        <v>18</v>
      </c>
      <c r="N273" s="224" t="s">
        <v>42</v>
      </c>
      <c r="O273" s="88"/>
      <c r="P273" s="225">
        <f>O273*H273</f>
        <v>0</v>
      </c>
      <c r="Q273" s="225">
        <v>0.015400000000000001</v>
      </c>
      <c r="R273" s="225">
        <f>Q273*H273</f>
        <v>5.0890839999999997</v>
      </c>
      <c r="S273" s="225">
        <v>0</v>
      </c>
      <c r="T273" s="226">
        <f>S273*H273</f>
        <v>0</v>
      </c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R273" s="227" t="s">
        <v>89</v>
      </c>
      <c r="AT273" s="227" t="s">
        <v>211</v>
      </c>
      <c r="AU273" s="227" t="s">
        <v>83</v>
      </c>
      <c r="AY273" s="21" t="s">
        <v>207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1" t="s">
        <v>76</v>
      </c>
      <c r="BK273" s="228">
        <f>ROUND(I273*H273,2)</f>
        <v>0</v>
      </c>
      <c r="BL273" s="21" t="s">
        <v>89</v>
      </c>
      <c r="BM273" s="227" t="s">
        <v>1188</v>
      </c>
    </row>
    <row r="274" s="2" customFormat="1">
      <c r="A274" s="42"/>
      <c r="B274" s="43"/>
      <c r="C274" s="44"/>
      <c r="D274" s="229" t="s">
        <v>216</v>
      </c>
      <c r="E274" s="44"/>
      <c r="F274" s="230" t="s">
        <v>1189</v>
      </c>
      <c r="G274" s="44"/>
      <c r="H274" s="44"/>
      <c r="I274" s="231"/>
      <c r="J274" s="44"/>
      <c r="K274" s="44"/>
      <c r="L274" s="48"/>
      <c r="M274" s="232"/>
      <c r="N274" s="233"/>
      <c r="O274" s="88"/>
      <c r="P274" s="88"/>
      <c r="Q274" s="88"/>
      <c r="R274" s="88"/>
      <c r="S274" s="88"/>
      <c r="T274" s="89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T274" s="21" t="s">
        <v>216</v>
      </c>
      <c r="AU274" s="21" t="s">
        <v>83</v>
      </c>
    </row>
    <row r="275" s="13" customFormat="1">
      <c r="A275" s="13"/>
      <c r="B275" s="234"/>
      <c r="C275" s="235"/>
      <c r="D275" s="236" t="s">
        <v>218</v>
      </c>
      <c r="E275" s="237" t="s">
        <v>18</v>
      </c>
      <c r="F275" s="238" t="s">
        <v>1190</v>
      </c>
      <c r="G275" s="235"/>
      <c r="H275" s="237" t="s">
        <v>18</v>
      </c>
      <c r="I275" s="239"/>
      <c r="J275" s="235"/>
      <c r="K275" s="235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218</v>
      </c>
      <c r="AU275" s="244" t="s">
        <v>83</v>
      </c>
      <c r="AV275" s="13" t="s">
        <v>76</v>
      </c>
      <c r="AW275" s="13" t="s">
        <v>33</v>
      </c>
      <c r="AX275" s="13" t="s">
        <v>71</v>
      </c>
      <c r="AY275" s="244" t="s">
        <v>207</v>
      </c>
    </row>
    <row r="276" s="13" customFormat="1">
      <c r="A276" s="13"/>
      <c r="B276" s="234"/>
      <c r="C276" s="235"/>
      <c r="D276" s="236" t="s">
        <v>218</v>
      </c>
      <c r="E276" s="237" t="s">
        <v>18</v>
      </c>
      <c r="F276" s="238" t="s">
        <v>444</v>
      </c>
      <c r="G276" s="235"/>
      <c r="H276" s="237" t="s">
        <v>18</v>
      </c>
      <c r="I276" s="239"/>
      <c r="J276" s="235"/>
      <c r="K276" s="235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218</v>
      </c>
      <c r="AU276" s="244" t="s">
        <v>83</v>
      </c>
      <c r="AV276" s="13" t="s">
        <v>76</v>
      </c>
      <c r="AW276" s="13" t="s">
        <v>33</v>
      </c>
      <c r="AX276" s="13" t="s">
        <v>71</v>
      </c>
      <c r="AY276" s="244" t="s">
        <v>207</v>
      </c>
    </row>
    <row r="277" s="14" customFormat="1">
      <c r="A277" s="14"/>
      <c r="B277" s="245"/>
      <c r="C277" s="246"/>
      <c r="D277" s="236" t="s">
        <v>218</v>
      </c>
      <c r="E277" s="247" t="s">
        <v>18</v>
      </c>
      <c r="F277" s="248" t="s">
        <v>1191</v>
      </c>
      <c r="G277" s="246"/>
      <c r="H277" s="249">
        <v>9.4499999999999993</v>
      </c>
      <c r="I277" s="250"/>
      <c r="J277" s="246"/>
      <c r="K277" s="246"/>
      <c r="L277" s="251"/>
      <c r="M277" s="252"/>
      <c r="N277" s="253"/>
      <c r="O277" s="253"/>
      <c r="P277" s="253"/>
      <c r="Q277" s="253"/>
      <c r="R277" s="253"/>
      <c r="S277" s="253"/>
      <c r="T277" s="25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5" t="s">
        <v>218</v>
      </c>
      <c r="AU277" s="255" t="s">
        <v>83</v>
      </c>
      <c r="AV277" s="14" t="s">
        <v>80</v>
      </c>
      <c r="AW277" s="14" t="s">
        <v>33</v>
      </c>
      <c r="AX277" s="14" t="s">
        <v>71</v>
      </c>
      <c r="AY277" s="255" t="s">
        <v>207</v>
      </c>
    </row>
    <row r="278" s="14" customFormat="1">
      <c r="A278" s="14"/>
      <c r="B278" s="245"/>
      <c r="C278" s="246"/>
      <c r="D278" s="236" t="s">
        <v>218</v>
      </c>
      <c r="E278" s="247" t="s">
        <v>18</v>
      </c>
      <c r="F278" s="248" t="s">
        <v>1192</v>
      </c>
      <c r="G278" s="246"/>
      <c r="H278" s="249">
        <v>2.2200000000000002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218</v>
      </c>
      <c r="AU278" s="255" t="s">
        <v>83</v>
      </c>
      <c r="AV278" s="14" t="s">
        <v>80</v>
      </c>
      <c r="AW278" s="14" t="s">
        <v>33</v>
      </c>
      <c r="AX278" s="14" t="s">
        <v>71</v>
      </c>
      <c r="AY278" s="255" t="s">
        <v>207</v>
      </c>
    </row>
    <row r="279" s="14" customFormat="1">
      <c r="A279" s="14"/>
      <c r="B279" s="245"/>
      <c r="C279" s="246"/>
      <c r="D279" s="236" t="s">
        <v>218</v>
      </c>
      <c r="E279" s="247" t="s">
        <v>18</v>
      </c>
      <c r="F279" s="248" t="s">
        <v>1193</v>
      </c>
      <c r="G279" s="246"/>
      <c r="H279" s="249">
        <v>3.5899999999999999</v>
      </c>
      <c r="I279" s="250"/>
      <c r="J279" s="246"/>
      <c r="K279" s="246"/>
      <c r="L279" s="251"/>
      <c r="M279" s="252"/>
      <c r="N279" s="253"/>
      <c r="O279" s="253"/>
      <c r="P279" s="253"/>
      <c r="Q279" s="253"/>
      <c r="R279" s="253"/>
      <c r="S279" s="253"/>
      <c r="T279" s="25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5" t="s">
        <v>218</v>
      </c>
      <c r="AU279" s="255" t="s">
        <v>83</v>
      </c>
      <c r="AV279" s="14" t="s">
        <v>80</v>
      </c>
      <c r="AW279" s="14" t="s">
        <v>33</v>
      </c>
      <c r="AX279" s="14" t="s">
        <v>71</v>
      </c>
      <c r="AY279" s="255" t="s">
        <v>207</v>
      </c>
    </row>
    <row r="280" s="14" customFormat="1">
      <c r="A280" s="14"/>
      <c r="B280" s="245"/>
      <c r="C280" s="246"/>
      <c r="D280" s="236" t="s">
        <v>218</v>
      </c>
      <c r="E280" s="247" t="s">
        <v>18</v>
      </c>
      <c r="F280" s="248" t="s">
        <v>1194</v>
      </c>
      <c r="G280" s="246"/>
      <c r="H280" s="249">
        <v>11.66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218</v>
      </c>
      <c r="AU280" s="255" t="s">
        <v>83</v>
      </c>
      <c r="AV280" s="14" t="s">
        <v>80</v>
      </c>
      <c r="AW280" s="14" t="s">
        <v>33</v>
      </c>
      <c r="AX280" s="14" t="s">
        <v>71</v>
      </c>
      <c r="AY280" s="255" t="s">
        <v>207</v>
      </c>
    </row>
    <row r="281" s="13" customFormat="1">
      <c r="A281" s="13"/>
      <c r="B281" s="234"/>
      <c r="C281" s="235"/>
      <c r="D281" s="236" t="s">
        <v>218</v>
      </c>
      <c r="E281" s="237" t="s">
        <v>18</v>
      </c>
      <c r="F281" s="238" t="s">
        <v>225</v>
      </c>
      <c r="G281" s="235"/>
      <c r="H281" s="237" t="s">
        <v>18</v>
      </c>
      <c r="I281" s="239"/>
      <c r="J281" s="235"/>
      <c r="K281" s="235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218</v>
      </c>
      <c r="AU281" s="244" t="s">
        <v>83</v>
      </c>
      <c r="AV281" s="13" t="s">
        <v>76</v>
      </c>
      <c r="AW281" s="13" t="s">
        <v>33</v>
      </c>
      <c r="AX281" s="13" t="s">
        <v>71</v>
      </c>
      <c r="AY281" s="244" t="s">
        <v>207</v>
      </c>
    </row>
    <row r="282" s="14" customFormat="1">
      <c r="A282" s="14"/>
      <c r="B282" s="245"/>
      <c r="C282" s="246"/>
      <c r="D282" s="236" t="s">
        <v>218</v>
      </c>
      <c r="E282" s="247" t="s">
        <v>18</v>
      </c>
      <c r="F282" s="248" t="s">
        <v>1195</v>
      </c>
      <c r="G282" s="246"/>
      <c r="H282" s="249">
        <v>2.7799999999999998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218</v>
      </c>
      <c r="AU282" s="255" t="s">
        <v>83</v>
      </c>
      <c r="AV282" s="14" t="s">
        <v>80</v>
      </c>
      <c r="AW282" s="14" t="s">
        <v>33</v>
      </c>
      <c r="AX282" s="14" t="s">
        <v>71</v>
      </c>
      <c r="AY282" s="255" t="s">
        <v>207</v>
      </c>
    </row>
    <row r="283" s="14" customFormat="1">
      <c r="A283" s="14"/>
      <c r="B283" s="245"/>
      <c r="C283" s="246"/>
      <c r="D283" s="236" t="s">
        <v>218</v>
      </c>
      <c r="E283" s="247" t="s">
        <v>18</v>
      </c>
      <c r="F283" s="248" t="s">
        <v>1196</v>
      </c>
      <c r="G283" s="246"/>
      <c r="H283" s="249">
        <v>1.5800000000000001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218</v>
      </c>
      <c r="AU283" s="255" t="s">
        <v>83</v>
      </c>
      <c r="AV283" s="14" t="s">
        <v>80</v>
      </c>
      <c r="AW283" s="14" t="s">
        <v>33</v>
      </c>
      <c r="AX283" s="14" t="s">
        <v>71</v>
      </c>
      <c r="AY283" s="255" t="s">
        <v>207</v>
      </c>
    </row>
    <row r="284" s="13" customFormat="1">
      <c r="A284" s="13"/>
      <c r="B284" s="234"/>
      <c r="C284" s="235"/>
      <c r="D284" s="236" t="s">
        <v>218</v>
      </c>
      <c r="E284" s="237" t="s">
        <v>18</v>
      </c>
      <c r="F284" s="238" t="s">
        <v>780</v>
      </c>
      <c r="G284" s="235"/>
      <c r="H284" s="237" t="s">
        <v>18</v>
      </c>
      <c r="I284" s="239"/>
      <c r="J284" s="235"/>
      <c r="K284" s="235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218</v>
      </c>
      <c r="AU284" s="244" t="s">
        <v>83</v>
      </c>
      <c r="AV284" s="13" t="s">
        <v>76</v>
      </c>
      <c r="AW284" s="13" t="s">
        <v>33</v>
      </c>
      <c r="AX284" s="13" t="s">
        <v>71</v>
      </c>
      <c r="AY284" s="244" t="s">
        <v>207</v>
      </c>
    </row>
    <row r="285" s="14" customFormat="1">
      <c r="A285" s="14"/>
      <c r="B285" s="245"/>
      <c r="C285" s="246"/>
      <c r="D285" s="236" t="s">
        <v>218</v>
      </c>
      <c r="E285" s="247" t="s">
        <v>18</v>
      </c>
      <c r="F285" s="248" t="s">
        <v>1197</v>
      </c>
      <c r="G285" s="246"/>
      <c r="H285" s="249">
        <v>1.8899999999999999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218</v>
      </c>
      <c r="AU285" s="255" t="s">
        <v>83</v>
      </c>
      <c r="AV285" s="14" t="s">
        <v>80</v>
      </c>
      <c r="AW285" s="14" t="s">
        <v>33</v>
      </c>
      <c r="AX285" s="14" t="s">
        <v>71</v>
      </c>
      <c r="AY285" s="255" t="s">
        <v>207</v>
      </c>
    </row>
    <row r="286" s="14" customFormat="1">
      <c r="A286" s="14"/>
      <c r="B286" s="245"/>
      <c r="C286" s="246"/>
      <c r="D286" s="236" t="s">
        <v>218</v>
      </c>
      <c r="E286" s="247" t="s">
        <v>18</v>
      </c>
      <c r="F286" s="248" t="s">
        <v>1198</v>
      </c>
      <c r="G286" s="246"/>
      <c r="H286" s="249">
        <v>14.19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218</v>
      </c>
      <c r="AU286" s="255" t="s">
        <v>83</v>
      </c>
      <c r="AV286" s="14" t="s">
        <v>80</v>
      </c>
      <c r="AW286" s="14" t="s">
        <v>33</v>
      </c>
      <c r="AX286" s="14" t="s">
        <v>71</v>
      </c>
      <c r="AY286" s="255" t="s">
        <v>207</v>
      </c>
    </row>
    <row r="287" s="13" customFormat="1">
      <c r="A287" s="13"/>
      <c r="B287" s="234"/>
      <c r="C287" s="235"/>
      <c r="D287" s="236" t="s">
        <v>218</v>
      </c>
      <c r="E287" s="237" t="s">
        <v>18</v>
      </c>
      <c r="F287" s="238" t="s">
        <v>1199</v>
      </c>
      <c r="G287" s="235"/>
      <c r="H287" s="237" t="s">
        <v>18</v>
      </c>
      <c r="I287" s="239"/>
      <c r="J287" s="235"/>
      <c r="K287" s="235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218</v>
      </c>
      <c r="AU287" s="244" t="s">
        <v>83</v>
      </c>
      <c r="AV287" s="13" t="s">
        <v>76</v>
      </c>
      <c r="AW287" s="13" t="s">
        <v>33</v>
      </c>
      <c r="AX287" s="13" t="s">
        <v>71</v>
      </c>
      <c r="AY287" s="244" t="s">
        <v>207</v>
      </c>
    </row>
    <row r="288" s="14" customFormat="1">
      <c r="A288" s="14"/>
      <c r="B288" s="245"/>
      <c r="C288" s="246"/>
      <c r="D288" s="236" t="s">
        <v>218</v>
      </c>
      <c r="E288" s="247" t="s">
        <v>18</v>
      </c>
      <c r="F288" s="248" t="s">
        <v>1200</v>
      </c>
      <c r="G288" s="246"/>
      <c r="H288" s="249">
        <v>12.66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218</v>
      </c>
      <c r="AU288" s="255" t="s">
        <v>83</v>
      </c>
      <c r="AV288" s="14" t="s">
        <v>80</v>
      </c>
      <c r="AW288" s="14" t="s">
        <v>33</v>
      </c>
      <c r="AX288" s="14" t="s">
        <v>71</v>
      </c>
      <c r="AY288" s="255" t="s">
        <v>207</v>
      </c>
    </row>
    <row r="289" s="13" customFormat="1">
      <c r="A289" s="13"/>
      <c r="B289" s="234"/>
      <c r="C289" s="235"/>
      <c r="D289" s="236" t="s">
        <v>218</v>
      </c>
      <c r="E289" s="237" t="s">
        <v>18</v>
      </c>
      <c r="F289" s="238" t="s">
        <v>490</v>
      </c>
      <c r="G289" s="235"/>
      <c r="H289" s="237" t="s">
        <v>18</v>
      </c>
      <c r="I289" s="239"/>
      <c r="J289" s="235"/>
      <c r="K289" s="235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218</v>
      </c>
      <c r="AU289" s="244" t="s">
        <v>83</v>
      </c>
      <c r="AV289" s="13" t="s">
        <v>76</v>
      </c>
      <c r="AW289" s="13" t="s">
        <v>33</v>
      </c>
      <c r="AX289" s="13" t="s">
        <v>71</v>
      </c>
      <c r="AY289" s="244" t="s">
        <v>207</v>
      </c>
    </row>
    <row r="290" s="14" customFormat="1">
      <c r="A290" s="14"/>
      <c r="B290" s="245"/>
      <c r="C290" s="246"/>
      <c r="D290" s="236" t="s">
        <v>218</v>
      </c>
      <c r="E290" s="247" t="s">
        <v>18</v>
      </c>
      <c r="F290" s="248" t="s">
        <v>1201</v>
      </c>
      <c r="G290" s="246"/>
      <c r="H290" s="249">
        <v>0.90000000000000002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218</v>
      </c>
      <c r="AU290" s="255" t="s">
        <v>83</v>
      </c>
      <c r="AV290" s="14" t="s">
        <v>80</v>
      </c>
      <c r="AW290" s="14" t="s">
        <v>33</v>
      </c>
      <c r="AX290" s="14" t="s">
        <v>71</v>
      </c>
      <c r="AY290" s="255" t="s">
        <v>207</v>
      </c>
    </row>
    <row r="291" s="14" customFormat="1">
      <c r="A291" s="14"/>
      <c r="B291" s="245"/>
      <c r="C291" s="246"/>
      <c r="D291" s="236" t="s">
        <v>218</v>
      </c>
      <c r="E291" s="247" t="s">
        <v>18</v>
      </c>
      <c r="F291" s="248" t="s">
        <v>1202</v>
      </c>
      <c r="G291" s="246"/>
      <c r="H291" s="249">
        <v>1.47</v>
      </c>
      <c r="I291" s="250"/>
      <c r="J291" s="246"/>
      <c r="K291" s="246"/>
      <c r="L291" s="251"/>
      <c r="M291" s="252"/>
      <c r="N291" s="253"/>
      <c r="O291" s="253"/>
      <c r="P291" s="253"/>
      <c r="Q291" s="253"/>
      <c r="R291" s="253"/>
      <c r="S291" s="253"/>
      <c r="T291" s="25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5" t="s">
        <v>218</v>
      </c>
      <c r="AU291" s="255" t="s">
        <v>83</v>
      </c>
      <c r="AV291" s="14" t="s">
        <v>80</v>
      </c>
      <c r="AW291" s="14" t="s">
        <v>33</v>
      </c>
      <c r="AX291" s="14" t="s">
        <v>71</v>
      </c>
      <c r="AY291" s="255" t="s">
        <v>207</v>
      </c>
    </row>
    <row r="292" s="13" customFormat="1">
      <c r="A292" s="13"/>
      <c r="B292" s="234"/>
      <c r="C292" s="235"/>
      <c r="D292" s="236" t="s">
        <v>218</v>
      </c>
      <c r="E292" s="237" t="s">
        <v>18</v>
      </c>
      <c r="F292" s="238" t="s">
        <v>493</v>
      </c>
      <c r="G292" s="235"/>
      <c r="H292" s="237" t="s">
        <v>18</v>
      </c>
      <c r="I292" s="239"/>
      <c r="J292" s="235"/>
      <c r="K292" s="235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218</v>
      </c>
      <c r="AU292" s="244" t="s">
        <v>83</v>
      </c>
      <c r="AV292" s="13" t="s">
        <v>76</v>
      </c>
      <c r="AW292" s="13" t="s">
        <v>33</v>
      </c>
      <c r="AX292" s="13" t="s">
        <v>71</v>
      </c>
      <c r="AY292" s="244" t="s">
        <v>207</v>
      </c>
    </row>
    <row r="293" s="14" customFormat="1">
      <c r="A293" s="14"/>
      <c r="B293" s="245"/>
      <c r="C293" s="246"/>
      <c r="D293" s="236" t="s">
        <v>218</v>
      </c>
      <c r="E293" s="247" t="s">
        <v>18</v>
      </c>
      <c r="F293" s="248" t="s">
        <v>1203</v>
      </c>
      <c r="G293" s="246"/>
      <c r="H293" s="249">
        <v>8.8000000000000007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218</v>
      </c>
      <c r="AU293" s="255" t="s">
        <v>83</v>
      </c>
      <c r="AV293" s="14" t="s">
        <v>80</v>
      </c>
      <c r="AW293" s="14" t="s">
        <v>33</v>
      </c>
      <c r="AX293" s="14" t="s">
        <v>71</v>
      </c>
      <c r="AY293" s="255" t="s">
        <v>207</v>
      </c>
    </row>
    <row r="294" s="13" customFormat="1">
      <c r="A294" s="13"/>
      <c r="B294" s="234"/>
      <c r="C294" s="235"/>
      <c r="D294" s="236" t="s">
        <v>218</v>
      </c>
      <c r="E294" s="237" t="s">
        <v>18</v>
      </c>
      <c r="F294" s="238" t="s">
        <v>495</v>
      </c>
      <c r="G294" s="235"/>
      <c r="H294" s="237" t="s">
        <v>18</v>
      </c>
      <c r="I294" s="239"/>
      <c r="J294" s="235"/>
      <c r="K294" s="235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218</v>
      </c>
      <c r="AU294" s="244" t="s">
        <v>83</v>
      </c>
      <c r="AV294" s="13" t="s">
        <v>76</v>
      </c>
      <c r="AW294" s="13" t="s">
        <v>33</v>
      </c>
      <c r="AX294" s="13" t="s">
        <v>71</v>
      </c>
      <c r="AY294" s="244" t="s">
        <v>207</v>
      </c>
    </row>
    <row r="295" s="14" customFormat="1">
      <c r="A295" s="14"/>
      <c r="B295" s="245"/>
      <c r="C295" s="246"/>
      <c r="D295" s="236" t="s">
        <v>218</v>
      </c>
      <c r="E295" s="247" t="s">
        <v>18</v>
      </c>
      <c r="F295" s="248" t="s">
        <v>1204</v>
      </c>
      <c r="G295" s="246"/>
      <c r="H295" s="249">
        <v>2.25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218</v>
      </c>
      <c r="AU295" s="255" t="s">
        <v>83</v>
      </c>
      <c r="AV295" s="14" t="s">
        <v>80</v>
      </c>
      <c r="AW295" s="14" t="s">
        <v>33</v>
      </c>
      <c r="AX295" s="14" t="s">
        <v>71</v>
      </c>
      <c r="AY295" s="255" t="s">
        <v>207</v>
      </c>
    </row>
    <row r="296" s="13" customFormat="1">
      <c r="A296" s="13"/>
      <c r="B296" s="234"/>
      <c r="C296" s="235"/>
      <c r="D296" s="236" t="s">
        <v>218</v>
      </c>
      <c r="E296" s="237" t="s">
        <v>18</v>
      </c>
      <c r="F296" s="238" t="s">
        <v>232</v>
      </c>
      <c r="G296" s="235"/>
      <c r="H296" s="237" t="s">
        <v>18</v>
      </c>
      <c r="I296" s="239"/>
      <c r="J296" s="235"/>
      <c r="K296" s="235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218</v>
      </c>
      <c r="AU296" s="244" t="s">
        <v>83</v>
      </c>
      <c r="AV296" s="13" t="s">
        <v>76</v>
      </c>
      <c r="AW296" s="13" t="s">
        <v>33</v>
      </c>
      <c r="AX296" s="13" t="s">
        <v>71</v>
      </c>
      <c r="AY296" s="244" t="s">
        <v>207</v>
      </c>
    </row>
    <row r="297" s="14" customFormat="1">
      <c r="A297" s="14"/>
      <c r="B297" s="245"/>
      <c r="C297" s="246"/>
      <c r="D297" s="236" t="s">
        <v>218</v>
      </c>
      <c r="E297" s="247" t="s">
        <v>18</v>
      </c>
      <c r="F297" s="248" t="s">
        <v>1205</v>
      </c>
      <c r="G297" s="246"/>
      <c r="H297" s="249">
        <v>14.66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218</v>
      </c>
      <c r="AU297" s="255" t="s">
        <v>83</v>
      </c>
      <c r="AV297" s="14" t="s">
        <v>80</v>
      </c>
      <c r="AW297" s="14" t="s">
        <v>33</v>
      </c>
      <c r="AX297" s="14" t="s">
        <v>71</v>
      </c>
      <c r="AY297" s="255" t="s">
        <v>207</v>
      </c>
    </row>
    <row r="298" s="13" customFormat="1">
      <c r="A298" s="13"/>
      <c r="B298" s="234"/>
      <c r="C298" s="235"/>
      <c r="D298" s="236" t="s">
        <v>218</v>
      </c>
      <c r="E298" s="237" t="s">
        <v>18</v>
      </c>
      <c r="F298" s="238" t="s">
        <v>1206</v>
      </c>
      <c r="G298" s="235"/>
      <c r="H298" s="237" t="s">
        <v>18</v>
      </c>
      <c r="I298" s="239"/>
      <c r="J298" s="235"/>
      <c r="K298" s="235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218</v>
      </c>
      <c r="AU298" s="244" t="s">
        <v>83</v>
      </c>
      <c r="AV298" s="13" t="s">
        <v>76</v>
      </c>
      <c r="AW298" s="13" t="s">
        <v>33</v>
      </c>
      <c r="AX298" s="13" t="s">
        <v>71</v>
      </c>
      <c r="AY298" s="244" t="s">
        <v>207</v>
      </c>
    </row>
    <row r="299" s="14" customFormat="1">
      <c r="A299" s="14"/>
      <c r="B299" s="245"/>
      <c r="C299" s="246"/>
      <c r="D299" s="236" t="s">
        <v>218</v>
      </c>
      <c r="E299" s="247" t="s">
        <v>18</v>
      </c>
      <c r="F299" s="248" t="s">
        <v>1207</v>
      </c>
      <c r="G299" s="246"/>
      <c r="H299" s="249">
        <v>0.97999999999999998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218</v>
      </c>
      <c r="AU299" s="255" t="s">
        <v>83</v>
      </c>
      <c r="AV299" s="14" t="s">
        <v>80</v>
      </c>
      <c r="AW299" s="14" t="s">
        <v>33</v>
      </c>
      <c r="AX299" s="14" t="s">
        <v>71</v>
      </c>
      <c r="AY299" s="255" t="s">
        <v>207</v>
      </c>
    </row>
    <row r="300" s="14" customFormat="1">
      <c r="A300" s="14"/>
      <c r="B300" s="245"/>
      <c r="C300" s="246"/>
      <c r="D300" s="236" t="s">
        <v>218</v>
      </c>
      <c r="E300" s="247" t="s">
        <v>18</v>
      </c>
      <c r="F300" s="248" t="s">
        <v>1208</v>
      </c>
      <c r="G300" s="246"/>
      <c r="H300" s="249">
        <v>0.69999999999999996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218</v>
      </c>
      <c r="AU300" s="255" t="s">
        <v>83</v>
      </c>
      <c r="AV300" s="14" t="s">
        <v>80</v>
      </c>
      <c r="AW300" s="14" t="s">
        <v>33</v>
      </c>
      <c r="AX300" s="14" t="s">
        <v>71</v>
      </c>
      <c r="AY300" s="255" t="s">
        <v>207</v>
      </c>
    </row>
    <row r="301" s="14" customFormat="1">
      <c r="A301" s="14"/>
      <c r="B301" s="245"/>
      <c r="C301" s="246"/>
      <c r="D301" s="236" t="s">
        <v>218</v>
      </c>
      <c r="E301" s="247" t="s">
        <v>18</v>
      </c>
      <c r="F301" s="248" t="s">
        <v>1209</v>
      </c>
      <c r="G301" s="246"/>
      <c r="H301" s="249">
        <v>0.72999999999999998</v>
      </c>
      <c r="I301" s="250"/>
      <c r="J301" s="246"/>
      <c r="K301" s="246"/>
      <c r="L301" s="251"/>
      <c r="M301" s="252"/>
      <c r="N301" s="253"/>
      <c r="O301" s="253"/>
      <c r="P301" s="253"/>
      <c r="Q301" s="253"/>
      <c r="R301" s="253"/>
      <c r="S301" s="253"/>
      <c r="T301" s="25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5" t="s">
        <v>218</v>
      </c>
      <c r="AU301" s="255" t="s">
        <v>83</v>
      </c>
      <c r="AV301" s="14" t="s">
        <v>80</v>
      </c>
      <c r="AW301" s="14" t="s">
        <v>33</v>
      </c>
      <c r="AX301" s="14" t="s">
        <v>71</v>
      </c>
      <c r="AY301" s="255" t="s">
        <v>207</v>
      </c>
    </row>
    <row r="302" s="14" customFormat="1">
      <c r="A302" s="14"/>
      <c r="B302" s="245"/>
      <c r="C302" s="246"/>
      <c r="D302" s="236" t="s">
        <v>218</v>
      </c>
      <c r="E302" s="247" t="s">
        <v>18</v>
      </c>
      <c r="F302" s="248" t="s">
        <v>1210</v>
      </c>
      <c r="G302" s="246"/>
      <c r="H302" s="249">
        <v>0.64000000000000001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218</v>
      </c>
      <c r="AU302" s="255" t="s">
        <v>83</v>
      </c>
      <c r="AV302" s="14" t="s">
        <v>80</v>
      </c>
      <c r="AW302" s="14" t="s">
        <v>33</v>
      </c>
      <c r="AX302" s="14" t="s">
        <v>71</v>
      </c>
      <c r="AY302" s="255" t="s">
        <v>207</v>
      </c>
    </row>
    <row r="303" s="15" customFormat="1">
      <c r="A303" s="15"/>
      <c r="B303" s="256"/>
      <c r="C303" s="257"/>
      <c r="D303" s="236" t="s">
        <v>218</v>
      </c>
      <c r="E303" s="258" t="s">
        <v>18</v>
      </c>
      <c r="F303" s="259" t="s">
        <v>238</v>
      </c>
      <c r="G303" s="257"/>
      <c r="H303" s="260">
        <v>91.150000000000006</v>
      </c>
      <c r="I303" s="261"/>
      <c r="J303" s="257"/>
      <c r="K303" s="257"/>
      <c r="L303" s="262"/>
      <c r="M303" s="263"/>
      <c r="N303" s="264"/>
      <c r="O303" s="264"/>
      <c r="P303" s="264"/>
      <c r="Q303" s="264"/>
      <c r="R303" s="264"/>
      <c r="S303" s="264"/>
      <c r="T303" s="26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66" t="s">
        <v>218</v>
      </c>
      <c r="AU303" s="266" t="s">
        <v>83</v>
      </c>
      <c r="AV303" s="15" t="s">
        <v>83</v>
      </c>
      <c r="AW303" s="15" t="s">
        <v>33</v>
      </c>
      <c r="AX303" s="15" t="s">
        <v>71</v>
      </c>
      <c r="AY303" s="266" t="s">
        <v>207</v>
      </c>
    </row>
    <row r="304" s="13" customFormat="1">
      <c r="A304" s="13"/>
      <c r="B304" s="234"/>
      <c r="C304" s="235"/>
      <c r="D304" s="236" t="s">
        <v>218</v>
      </c>
      <c r="E304" s="237" t="s">
        <v>18</v>
      </c>
      <c r="F304" s="238" t="s">
        <v>1211</v>
      </c>
      <c r="G304" s="235"/>
      <c r="H304" s="237" t="s">
        <v>18</v>
      </c>
      <c r="I304" s="239"/>
      <c r="J304" s="235"/>
      <c r="K304" s="235"/>
      <c r="L304" s="240"/>
      <c r="M304" s="241"/>
      <c r="N304" s="242"/>
      <c r="O304" s="242"/>
      <c r="P304" s="242"/>
      <c r="Q304" s="242"/>
      <c r="R304" s="242"/>
      <c r="S304" s="242"/>
      <c r="T304" s="24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4" t="s">
        <v>218</v>
      </c>
      <c r="AU304" s="244" t="s">
        <v>83</v>
      </c>
      <c r="AV304" s="13" t="s">
        <v>76</v>
      </c>
      <c r="AW304" s="13" t="s">
        <v>33</v>
      </c>
      <c r="AX304" s="13" t="s">
        <v>71</v>
      </c>
      <c r="AY304" s="244" t="s">
        <v>207</v>
      </c>
    </row>
    <row r="305" s="13" customFormat="1">
      <c r="A305" s="13"/>
      <c r="B305" s="234"/>
      <c r="C305" s="235"/>
      <c r="D305" s="236" t="s">
        <v>218</v>
      </c>
      <c r="E305" s="237" t="s">
        <v>18</v>
      </c>
      <c r="F305" s="238" t="s">
        <v>1042</v>
      </c>
      <c r="G305" s="235"/>
      <c r="H305" s="237" t="s">
        <v>18</v>
      </c>
      <c r="I305" s="239"/>
      <c r="J305" s="235"/>
      <c r="K305" s="235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218</v>
      </c>
      <c r="AU305" s="244" t="s">
        <v>83</v>
      </c>
      <c r="AV305" s="13" t="s">
        <v>76</v>
      </c>
      <c r="AW305" s="13" t="s">
        <v>33</v>
      </c>
      <c r="AX305" s="13" t="s">
        <v>71</v>
      </c>
      <c r="AY305" s="244" t="s">
        <v>207</v>
      </c>
    </row>
    <row r="306" s="14" customFormat="1">
      <c r="A306" s="14"/>
      <c r="B306" s="245"/>
      <c r="C306" s="246"/>
      <c r="D306" s="236" t="s">
        <v>218</v>
      </c>
      <c r="E306" s="247" t="s">
        <v>18</v>
      </c>
      <c r="F306" s="248" t="s">
        <v>1212</v>
      </c>
      <c r="G306" s="246"/>
      <c r="H306" s="249">
        <v>6.75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218</v>
      </c>
      <c r="AU306" s="255" t="s">
        <v>83</v>
      </c>
      <c r="AV306" s="14" t="s">
        <v>80</v>
      </c>
      <c r="AW306" s="14" t="s">
        <v>33</v>
      </c>
      <c r="AX306" s="14" t="s">
        <v>71</v>
      </c>
      <c r="AY306" s="255" t="s">
        <v>207</v>
      </c>
    </row>
    <row r="307" s="13" customFormat="1">
      <c r="A307" s="13"/>
      <c r="B307" s="234"/>
      <c r="C307" s="235"/>
      <c r="D307" s="236" t="s">
        <v>218</v>
      </c>
      <c r="E307" s="237" t="s">
        <v>18</v>
      </c>
      <c r="F307" s="238" t="s">
        <v>1213</v>
      </c>
      <c r="G307" s="235"/>
      <c r="H307" s="237" t="s">
        <v>18</v>
      </c>
      <c r="I307" s="239"/>
      <c r="J307" s="235"/>
      <c r="K307" s="235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218</v>
      </c>
      <c r="AU307" s="244" t="s">
        <v>83</v>
      </c>
      <c r="AV307" s="13" t="s">
        <v>76</v>
      </c>
      <c r="AW307" s="13" t="s">
        <v>33</v>
      </c>
      <c r="AX307" s="13" t="s">
        <v>71</v>
      </c>
      <c r="AY307" s="244" t="s">
        <v>207</v>
      </c>
    </row>
    <row r="308" s="14" customFormat="1">
      <c r="A308" s="14"/>
      <c r="B308" s="245"/>
      <c r="C308" s="246"/>
      <c r="D308" s="236" t="s">
        <v>218</v>
      </c>
      <c r="E308" s="247" t="s">
        <v>18</v>
      </c>
      <c r="F308" s="248" t="s">
        <v>376</v>
      </c>
      <c r="G308" s="246"/>
      <c r="H308" s="249">
        <v>0.56000000000000005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218</v>
      </c>
      <c r="AU308" s="255" t="s">
        <v>83</v>
      </c>
      <c r="AV308" s="14" t="s">
        <v>80</v>
      </c>
      <c r="AW308" s="14" t="s">
        <v>33</v>
      </c>
      <c r="AX308" s="14" t="s">
        <v>71</v>
      </c>
      <c r="AY308" s="255" t="s">
        <v>207</v>
      </c>
    </row>
    <row r="309" s="13" customFormat="1">
      <c r="A309" s="13"/>
      <c r="B309" s="234"/>
      <c r="C309" s="235"/>
      <c r="D309" s="236" t="s">
        <v>218</v>
      </c>
      <c r="E309" s="237" t="s">
        <v>18</v>
      </c>
      <c r="F309" s="238" t="s">
        <v>1129</v>
      </c>
      <c r="G309" s="235"/>
      <c r="H309" s="237" t="s">
        <v>18</v>
      </c>
      <c r="I309" s="239"/>
      <c r="J309" s="235"/>
      <c r="K309" s="235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218</v>
      </c>
      <c r="AU309" s="244" t="s">
        <v>83</v>
      </c>
      <c r="AV309" s="13" t="s">
        <v>76</v>
      </c>
      <c r="AW309" s="13" t="s">
        <v>33</v>
      </c>
      <c r="AX309" s="13" t="s">
        <v>71</v>
      </c>
      <c r="AY309" s="244" t="s">
        <v>207</v>
      </c>
    </row>
    <row r="310" s="14" customFormat="1">
      <c r="A310" s="14"/>
      <c r="B310" s="245"/>
      <c r="C310" s="246"/>
      <c r="D310" s="236" t="s">
        <v>218</v>
      </c>
      <c r="E310" s="247" t="s">
        <v>18</v>
      </c>
      <c r="F310" s="248" t="s">
        <v>1214</v>
      </c>
      <c r="G310" s="246"/>
      <c r="H310" s="249">
        <v>1.73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218</v>
      </c>
      <c r="AU310" s="255" t="s">
        <v>83</v>
      </c>
      <c r="AV310" s="14" t="s">
        <v>80</v>
      </c>
      <c r="AW310" s="14" t="s">
        <v>33</v>
      </c>
      <c r="AX310" s="14" t="s">
        <v>71</v>
      </c>
      <c r="AY310" s="255" t="s">
        <v>207</v>
      </c>
    </row>
    <row r="311" s="13" customFormat="1">
      <c r="A311" s="13"/>
      <c r="B311" s="234"/>
      <c r="C311" s="235"/>
      <c r="D311" s="236" t="s">
        <v>218</v>
      </c>
      <c r="E311" s="237" t="s">
        <v>18</v>
      </c>
      <c r="F311" s="238" t="s">
        <v>780</v>
      </c>
      <c r="G311" s="235"/>
      <c r="H311" s="237" t="s">
        <v>18</v>
      </c>
      <c r="I311" s="239"/>
      <c r="J311" s="235"/>
      <c r="K311" s="235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218</v>
      </c>
      <c r="AU311" s="244" t="s">
        <v>83</v>
      </c>
      <c r="AV311" s="13" t="s">
        <v>76</v>
      </c>
      <c r="AW311" s="13" t="s">
        <v>33</v>
      </c>
      <c r="AX311" s="13" t="s">
        <v>71</v>
      </c>
      <c r="AY311" s="244" t="s">
        <v>207</v>
      </c>
    </row>
    <row r="312" s="14" customFormat="1">
      <c r="A312" s="14"/>
      <c r="B312" s="245"/>
      <c r="C312" s="246"/>
      <c r="D312" s="236" t="s">
        <v>218</v>
      </c>
      <c r="E312" s="247" t="s">
        <v>18</v>
      </c>
      <c r="F312" s="248" t="s">
        <v>1215</v>
      </c>
      <c r="G312" s="246"/>
      <c r="H312" s="249">
        <v>0.64000000000000001</v>
      </c>
      <c r="I312" s="250"/>
      <c r="J312" s="246"/>
      <c r="K312" s="246"/>
      <c r="L312" s="251"/>
      <c r="M312" s="252"/>
      <c r="N312" s="253"/>
      <c r="O312" s="253"/>
      <c r="P312" s="253"/>
      <c r="Q312" s="253"/>
      <c r="R312" s="253"/>
      <c r="S312" s="253"/>
      <c r="T312" s="25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5" t="s">
        <v>218</v>
      </c>
      <c r="AU312" s="255" t="s">
        <v>83</v>
      </c>
      <c r="AV312" s="14" t="s">
        <v>80</v>
      </c>
      <c r="AW312" s="14" t="s">
        <v>33</v>
      </c>
      <c r="AX312" s="14" t="s">
        <v>71</v>
      </c>
      <c r="AY312" s="255" t="s">
        <v>207</v>
      </c>
    </row>
    <row r="313" s="13" customFormat="1">
      <c r="A313" s="13"/>
      <c r="B313" s="234"/>
      <c r="C313" s="235"/>
      <c r="D313" s="236" t="s">
        <v>218</v>
      </c>
      <c r="E313" s="237" t="s">
        <v>18</v>
      </c>
      <c r="F313" s="238" t="s">
        <v>1216</v>
      </c>
      <c r="G313" s="235"/>
      <c r="H313" s="237" t="s">
        <v>18</v>
      </c>
      <c r="I313" s="239"/>
      <c r="J313" s="235"/>
      <c r="K313" s="235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218</v>
      </c>
      <c r="AU313" s="244" t="s">
        <v>83</v>
      </c>
      <c r="AV313" s="13" t="s">
        <v>76</v>
      </c>
      <c r="AW313" s="13" t="s">
        <v>33</v>
      </c>
      <c r="AX313" s="13" t="s">
        <v>71</v>
      </c>
      <c r="AY313" s="244" t="s">
        <v>207</v>
      </c>
    </row>
    <row r="314" s="14" customFormat="1">
      <c r="A314" s="14"/>
      <c r="B314" s="245"/>
      <c r="C314" s="246"/>
      <c r="D314" s="236" t="s">
        <v>218</v>
      </c>
      <c r="E314" s="247" t="s">
        <v>18</v>
      </c>
      <c r="F314" s="248" t="s">
        <v>1217</v>
      </c>
      <c r="G314" s="246"/>
      <c r="H314" s="249">
        <v>5.5700000000000003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218</v>
      </c>
      <c r="AU314" s="255" t="s">
        <v>83</v>
      </c>
      <c r="AV314" s="14" t="s">
        <v>80</v>
      </c>
      <c r="AW314" s="14" t="s">
        <v>33</v>
      </c>
      <c r="AX314" s="14" t="s">
        <v>71</v>
      </c>
      <c r="AY314" s="255" t="s">
        <v>207</v>
      </c>
    </row>
    <row r="315" s="14" customFormat="1">
      <c r="A315" s="14"/>
      <c r="B315" s="245"/>
      <c r="C315" s="246"/>
      <c r="D315" s="236" t="s">
        <v>218</v>
      </c>
      <c r="E315" s="247" t="s">
        <v>18</v>
      </c>
      <c r="F315" s="248" t="s">
        <v>1218</v>
      </c>
      <c r="G315" s="246"/>
      <c r="H315" s="249">
        <v>3.6400000000000001</v>
      </c>
      <c r="I315" s="250"/>
      <c r="J315" s="246"/>
      <c r="K315" s="246"/>
      <c r="L315" s="251"/>
      <c r="M315" s="252"/>
      <c r="N315" s="253"/>
      <c r="O315" s="253"/>
      <c r="P315" s="253"/>
      <c r="Q315" s="253"/>
      <c r="R315" s="253"/>
      <c r="S315" s="253"/>
      <c r="T315" s="25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5" t="s">
        <v>218</v>
      </c>
      <c r="AU315" s="255" t="s">
        <v>83</v>
      </c>
      <c r="AV315" s="14" t="s">
        <v>80</v>
      </c>
      <c r="AW315" s="14" t="s">
        <v>33</v>
      </c>
      <c r="AX315" s="14" t="s">
        <v>71</v>
      </c>
      <c r="AY315" s="255" t="s">
        <v>207</v>
      </c>
    </row>
    <row r="316" s="15" customFormat="1">
      <c r="A316" s="15"/>
      <c r="B316" s="256"/>
      <c r="C316" s="257"/>
      <c r="D316" s="236" t="s">
        <v>218</v>
      </c>
      <c r="E316" s="258" t="s">
        <v>18</v>
      </c>
      <c r="F316" s="259" t="s">
        <v>238</v>
      </c>
      <c r="G316" s="257"/>
      <c r="H316" s="260">
        <v>18.890000000000001</v>
      </c>
      <c r="I316" s="261"/>
      <c r="J316" s="257"/>
      <c r="K316" s="257"/>
      <c r="L316" s="262"/>
      <c r="M316" s="263"/>
      <c r="N316" s="264"/>
      <c r="O316" s="264"/>
      <c r="P316" s="264"/>
      <c r="Q316" s="264"/>
      <c r="R316" s="264"/>
      <c r="S316" s="264"/>
      <c r="T316" s="26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66" t="s">
        <v>218</v>
      </c>
      <c r="AU316" s="266" t="s">
        <v>83</v>
      </c>
      <c r="AV316" s="15" t="s">
        <v>83</v>
      </c>
      <c r="AW316" s="15" t="s">
        <v>33</v>
      </c>
      <c r="AX316" s="15" t="s">
        <v>71</v>
      </c>
      <c r="AY316" s="266" t="s">
        <v>207</v>
      </c>
    </row>
    <row r="317" s="13" customFormat="1">
      <c r="A317" s="13"/>
      <c r="B317" s="234"/>
      <c r="C317" s="235"/>
      <c r="D317" s="236" t="s">
        <v>218</v>
      </c>
      <c r="E317" s="237" t="s">
        <v>18</v>
      </c>
      <c r="F317" s="238" t="s">
        <v>1219</v>
      </c>
      <c r="G317" s="235"/>
      <c r="H317" s="237" t="s">
        <v>18</v>
      </c>
      <c r="I317" s="239"/>
      <c r="J317" s="235"/>
      <c r="K317" s="235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218</v>
      </c>
      <c r="AU317" s="244" t="s">
        <v>83</v>
      </c>
      <c r="AV317" s="13" t="s">
        <v>76</v>
      </c>
      <c r="AW317" s="13" t="s">
        <v>33</v>
      </c>
      <c r="AX317" s="13" t="s">
        <v>71</v>
      </c>
      <c r="AY317" s="244" t="s">
        <v>207</v>
      </c>
    </row>
    <row r="318" s="14" customFormat="1">
      <c r="A318" s="14"/>
      <c r="B318" s="245"/>
      <c r="C318" s="246"/>
      <c r="D318" s="236" t="s">
        <v>218</v>
      </c>
      <c r="E318" s="247" t="s">
        <v>18</v>
      </c>
      <c r="F318" s="248" t="s">
        <v>1220</v>
      </c>
      <c r="G318" s="246"/>
      <c r="H318" s="249">
        <v>7.54</v>
      </c>
      <c r="I318" s="250"/>
      <c r="J318" s="246"/>
      <c r="K318" s="246"/>
      <c r="L318" s="251"/>
      <c r="M318" s="252"/>
      <c r="N318" s="253"/>
      <c r="O318" s="253"/>
      <c r="P318" s="253"/>
      <c r="Q318" s="253"/>
      <c r="R318" s="253"/>
      <c r="S318" s="253"/>
      <c r="T318" s="25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5" t="s">
        <v>218</v>
      </c>
      <c r="AU318" s="255" t="s">
        <v>83</v>
      </c>
      <c r="AV318" s="14" t="s">
        <v>80</v>
      </c>
      <c r="AW318" s="14" t="s">
        <v>33</v>
      </c>
      <c r="AX318" s="14" t="s">
        <v>71</v>
      </c>
      <c r="AY318" s="255" t="s">
        <v>207</v>
      </c>
    </row>
    <row r="319" s="14" customFormat="1">
      <c r="A319" s="14"/>
      <c r="B319" s="245"/>
      <c r="C319" s="246"/>
      <c r="D319" s="236" t="s">
        <v>218</v>
      </c>
      <c r="E319" s="247" t="s">
        <v>18</v>
      </c>
      <c r="F319" s="248" t="s">
        <v>1221</v>
      </c>
      <c r="G319" s="246"/>
      <c r="H319" s="249">
        <v>212.88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218</v>
      </c>
      <c r="AU319" s="255" t="s">
        <v>83</v>
      </c>
      <c r="AV319" s="14" t="s">
        <v>80</v>
      </c>
      <c r="AW319" s="14" t="s">
        <v>33</v>
      </c>
      <c r="AX319" s="14" t="s">
        <v>71</v>
      </c>
      <c r="AY319" s="255" t="s">
        <v>207</v>
      </c>
    </row>
    <row r="320" s="15" customFormat="1">
      <c r="A320" s="15"/>
      <c r="B320" s="256"/>
      <c r="C320" s="257"/>
      <c r="D320" s="236" t="s">
        <v>218</v>
      </c>
      <c r="E320" s="258" t="s">
        <v>18</v>
      </c>
      <c r="F320" s="259" t="s">
        <v>238</v>
      </c>
      <c r="G320" s="257"/>
      <c r="H320" s="260">
        <v>220.41999999999999</v>
      </c>
      <c r="I320" s="261"/>
      <c r="J320" s="257"/>
      <c r="K320" s="257"/>
      <c r="L320" s="262"/>
      <c r="M320" s="263"/>
      <c r="N320" s="264"/>
      <c r="O320" s="264"/>
      <c r="P320" s="264"/>
      <c r="Q320" s="264"/>
      <c r="R320" s="264"/>
      <c r="S320" s="264"/>
      <c r="T320" s="26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6" t="s">
        <v>218</v>
      </c>
      <c r="AU320" s="266" t="s">
        <v>83</v>
      </c>
      <c r="AV320" s="15" t="s">
        <v>83</v>
      </c>
      <c r="AW320" s="15" t="s">
        <v>33</v>
      </c>
      <c r="AX320" s="15" t="s">
        <v>71</v>
      </c>
      <c r="AY320" s="266" t="s">
        <v>207</v>
      </c>
    </row>
    <row r="321" s="16" customFormat="1">
      <c r="A321" s="16"/>
      <c r="B321" s="267"/>
      <c r="C321" s="268"/>
      <c r="D321" s="236" t="s">
        <v>218</v>
      </c>
      <c r="E321" s="269" t="s">
        <v>18</v>
      </c>
      <c r="F321" s="270" t="s">
        <v>244</v>
      </c>
      <c r="G321" s="268"/>
      <c r="H321" s="271">
        <v>330.45999999999998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T321" s="277" t="s">
        <v>218</v>
      </c>
      <c r="AU321" s="277" t="s">
        <v>83</v>
      </c>
      <c r="AV321" s="16" t="s">
        <v>89</v>
      </c>
      <c r="AW321" s="16" t="s">
        <v>33</v>
      </c>
      <c r="AX321" s="16" t="s">
        <v>76</v>
      </c>
      <c r="AY321" s="277" t="s">
        <v>207</v>
      </c>
    </row>
    <row r="322" s="2" customFormat="1" ht="16.5" customHeight="1">
      <c r="A322" s="42"/>
      <c r="B322" s="43"/>
      <c r="C322" s="217" t="s">
        <v>431</v>
      </c>
      <c r="D322" s="217" t="s">
        <v>211</v>
      </c>
      <c r="E322" s="218" t="s">
        <v>1222</v>
      </c>
      <c r="F322" s="219" t="s">
        <v>1223</v>
      </c>
      <c r="G322" s="220" t="s">
        <v>129</v>
      </c>
      <c r="H322" s="221">
        <v>210.97999999999999</v>
      </c>
      <c r="I322" s="222"/>
      <c r="J322" s="221">
        <f>ROUND(I322*H322,2)</f>
        <v>0</v>
      </c>
      <c r="K322" s="219" t="s">
        <v>214</v>
      </c>
      <c r="L322" s="48"/>
      <c r="M322" s="223" t="s">
        <v>18</v>
      </c>
      <c r="N322" s="224" t="s">
        <v>42</v>
      </c>
      <c r="O322" s="88"/>
      <c r="P322" s="225">
        <f>O322*H322</f>
        <v>0</v>
      </c>
      <c r="Q322" s="225">
        <v>0.0030000000000000001</v>
      </c>
      <c r="R322" s="225">
        <f>Q322*H322</f>
        <v>0.63293999999999995</v>
      </c>
      <c r="S322" s="225">
        <v>0</v>
      </c>
      <c r="T322" s="226">
        <f>S322*H322</f>
        <v>0</v>
      </c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R322" s="227" t="s">
        <v>89</v>
      </c>
      <c r="AT322" s="227" t="s">
        <v>211</v>
      </c>
      <c r="AU322" s="227" t="s">
        <v>83</v>
      </c>
      <c r="AY322" s="21" t="s">
        <v>207</v>
      </c>
      <c r="BE322" s="228">
        <f>IF(N322="základní",J322,0)</f>
        <v>0</v>
      </c>
      <c r="BF322" s="228">
        <f>IF(N322="snížená",J322,0)</f>
        <v>0</v>
      </c>
      <c r="BG322" s="228">
        <f>IF(N322="zákl. přenesená",J322,0)</f>
        <v>0</v>
      </c>
      <c r="BH322" s="228">
        <f>IF(N322="sníž. přenesená",J322,0)</f>
        <v>0</v>
      </c>
      <c r="BI322" s="228">
        <f>IF(N322="nulová",J322,0)</f>
        <v>0</v>
      </c>
      <c r="BJ322" s="21" t="s">
        <v>76</v>
      </c>
      <c r="BK322" s="228">
        <f>ROUND(I322*H322,2)</f>
        <v>0</v>
      </c>
      <c r="BL322" s="21" t="s">
        <v>89</v>
      </c>
      <c r="BM322" s="227" t="s">
        <v>1224</v>
      </c>
    </row>
    <row r="323" s="2" customFormat="1">
      <c r="A323" s="42"/>
      <c r="B323" s="43"/>
      <c r="C323" s="44"/>
      <c r="D323" s="229" t="s">
        <v>216</v>
      </c>
      <c r="E323" s="44"/>
      <c r="F323" s="230" t="s">
        <v>1225</v>
      </c>
      <c r="G323" s="44"/>
      <c r="H323" s="44"/>
      <c r="I323" s="231"/>
      <c r="J323" s="44"/>
      <c r="K323" s="44"/>
      <c r="L323" s="48"/>
      <c r="M323" s="232"/>
      <c r="N323" s="233"/>
      <c r="O323" s="88"/>
      <c r="P323" s="88"/>
      <c r="Q323" s="88"/>
      <c r="R323" s="88"/>
      <c r="S323" s="88"/>
      <c r="T323" s="89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T323" s="21" t="s">
        <v>216</v>
      </c>
      <c r="AU323" s="21" t="s">
        <v>83</v>
      </c>
    </row>
    <row r="324" s="14" customFormat="1">
      <c r="A324" s="14"/>
      <c r="B324" s="245"/>
      <c r="C324" s="246"/>
      <c r="D324" s="236" t="s">
        <v>218</v>
      </c>
      <c r="E324" s="247" t="s">
        <v>18</v>
      </c>
      <c r="F324" s="248" t="s">
        <v>1179</v>
      </c>
      <c r="G324" s="246"/>
      <c r="H324" s="249">
        <v>330.45999999999998</v>
      </c>
      <c r="I324" s="250"/>
      <c r="J324" s="246"/>
      <c r="K324" s="246"/>
      <c r="L324" s="251"/>
      <c r="M324" s="252"/>
      <c r="N324" s="253"/>
      <c r="O324" s="253"/>
      <c r="P324" s="253"/>
      <c r="Q324" s="253"/>
      <c r="R324" s="253"/>
      <c r="S324" s="253"/>
      <c r="T324" s="25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5" t="s">
        <v>218</v>
      </c>
      <c r="AU324" s="255" t="s">
        <v>83</v>
      </c>
      <c r="AV324" s="14" t="s">
        <v>80</v>
      </c>
      <c r="AW324" s="14" t="s">
        <v>33</v>
      </c>
      <c r="AX324" s="14" t="s">
        <v>71</v>
      </c>
      <c r="AY324" s="255" t="s">
        <v>207</v>
      </c>
    </row>
    <row r="325" s="14" customFormat="1">
      <c r="A325" s="14"/>
      <c r="B325" s="245"/>
      <c r="C325" s="246"/>
      <c r="D325" s="236" t="s">
        <v>218</v>
      </c>
      <c r="E325" s="247" t="s">
        <v>18</v>
      </c>
      <c r="F325" s="248" t="s">
        <v>1180</v>
      </c>
      <c r="G325" s="246"/>
      <c r="H325" s="249">
        <v>11.060000000000001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218</v>
      </c>
      <c r="AU325" s="255" t="s">
        <v>83</v>
      </c>
      <c r="AV325" s="14" t="s">
        <v>80</v>
      </c>
      <c r="AW325" s="14" t="s">
        <v>33</v>
      </c>
      <c r="AX325" s="14" t="s">
        <v>71</v>
      </c>
      <c r="AY325" s="255" t="s">
        <v>207</v>
      </c>
    </row>
    <row r="326" s="13" customFormat="1">
      <c r="A326" s="13"/>
      <c r="B326" s="234"/>
      <c r="C326" s="235"/>
      <c r="D326" s="236" t="s">
        <v>218</v>
      </c>
      <c r="E326" s="237" t="s">
        <v>18</v>
      </c>
      <c r="F326" s="238" t="s">
        <v>1226</v>
      </c>
      <c r="G326" s="235"/>
      <c r="H326" s="237" t="s">
        <v>18</v>
      </c>
      <c r="I326" s="239"/>
      <c r="J326" s="235"/>
      <c r="K326" s="235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218</v>
      </c>
      <c r="AU326" s="244" t="s">
        <v>83</v>
      </c>
      <c r="AV326" s="13" t="s">
        <v>76</v>
      </c>
      <c r="AW326" s="13" t="s">
        <v>33</v>
      </c>
      <c r="AX326" s="13" t="s">
        <v>71</v>
      </c>
      <c r="AY326" s="244" t="s">
        <v>207</v>
      </c>
    </row>
    <row r="327" s="14" customFormat="1">
      <c r="A327" s="14"/>
      <c r="B327" s="245"/>
      <c r="C327" s="246"/>
      <c r="D327" s="236" t="s">
        <v>218</v>
      </c>
      <c r="E327" s="247" t="s">
        <v>18</v>
      </c>
      <c r="F327" s="248" t="s">
        <v>1227</v>
      </c>
      <c r="G327" s="246"/>
      <c r="H327" s="249">
        <v>-87.560000000000002</v>
      </c>
      <c r="I327" s="250"/>
      <c r="J327" s="246"/>
      <c r="K327" s="246"/>
      <c r="L327" s="251"/>
      <c r="M327" s="252"/>
      <c r="N327" s="253"/>
      <c r="O327" s="253"/>
      <c r="P327" s="253"/>
      <c r="Q327" s="253"/>
      <c r="R327" s="253"/>
      <c r="S327" s="253"/>
      <c r="T327" s="25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5" t="s">
        <v>218</v>
      </c>
      <c r="AU327" s="255" t="s">
        <v>83</v>
      </c>
      <c r="AV327" s="14" t="s">
        <v>80</v>
      </c>
      <c r="AW327" s="14" t="s">
        <v>33</v>
      </c>
      <c r="AX327" s="14" t="s">
        <v>71</v>
      </c>
      <c r="AY327" s="255" t="s">
        <v>207</v>
      </c>
    </row>
    <row r="328" s="14" customFormat="1">
      <c r="A328" s="14"/>
      <c r="B328" s="245"/>
      <c r="C328" s="246"/>
      <c r="D328" s="236" t="s">
        <v>218</v>
      </c>
      <c r="E328" s="247" t="s">
        <v>18</v>
      </c>
      <c r="F328" s="248" t="s">
        <v>1228</v>
      </c>
      <c r="G328" s="246"/>
      <c r="H328" s="249">
        <v>-25.969999999999999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218</v>
      </c>
      <c r="AU328" s="255" t="s">
        <v>83</v>
      </c>
      <c r="AV328" s="14" t="s">
        <v>80</v>
      </c>
      <c r="AW328" s="14" t="s">
        <v>33</v>
      </c>
      <c r="AX328" s="14" t="s">
        <v>71</v>
      </c>
      <c r="AY328" s="255" t="s">
        <v>207</v>
      </c>
    </row>
    <row r="329" s="14" customFormat="1">
      <c r="A329" s="14"/>
      <c r="B329" s="245"/>
      <c r="C329" s="246"/>
      <c r="D329" s="236" t="s">
        <v>218</v>
      </c>
      <c r="E329" s="247" t="s">
        <v>18</v>
      </c>
      <c r="F329" s="248" t="s">
        <v>1229</v>
      </c>
      <c r="G329" s="246"/>
      <c r="H329" s="249">
        <v>-17.010000000000002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218</v>
      </c>
      <c r="AU329" s="255" t="s">
        <v>83</v>
      </c>
      <c r="AV329" s="14" t="s">
        <v>80</v>
      </c>
      <c r="AW329" s="14" t="s">
        <v>33</v>
      </c>
      <c r="AX329" s="14" t="s">
        <v>71</v>
      </c>
      <c r="AY329" s="255" t="s">
        <v>207</v>
      </c>
    </row>
    <row r="330" s="16" customFormat="1">
      <c r="A330" s="16"/>
      <c r="B330" s="267"/>
      <c r="C330" s="268"/>
      <c r="D330" s="236" t="s">
        <v>218</v>
      </c>
      <c r="E330" s="269" t="s">
        <v>18</v>
      </c>
      <c r="F330" s="270" t="s">
        <v>244</v>
      </c>
      <c r="G330" s="268"/>
      <c r="H330" s="271">
        <v>210.97999999999999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T330" s="277" t="s">
        <v>218</v>
      </c>
      <c r="AU330" s="277" t="s">
        <v>83</v>
      </c>
      <c r="AV330" s="16" t="s">
        <v>89</v>
      </c>
      <c r="AW330" s="16" t="s">
        <v>33</v>
      </c>
      <c r="AX330" s="16" t="s">
        <v>76</v>
      </c>
      <c r="AY330" s="277" t="s">
        <v>207</v>
      </c>
    </row>
    <row r="331" s="2" customFormat="1" ht="16.5" customHeight="1">
      <c r="A331" s="42"/>
      <c r="B331" s="43"/>
      <c r="C331" s="217" t="s">
        <v>436</v>
      </c>
      <c r="D331" s="217" t="s">
        <v>211</v>
      </c>
      <c r="E331" s="218" t="s">
        <v>1230</v>
      </c>
      <c r="F331" s="219" t="s">
        <v>1231</v>
      </c>
      <c r="G331" s="220" t="s">
        <v>129</v>
      </c>
      <c r="H331" s="221">
        <v>6</v>
      </c>
      <c r="I331" s="222"/>
      <c r="J331" s="221">
        <f>ROUND(I331*H331,2)</f>
        <v>0</v>
      </c>
      <c r="K331" s="219" t="s">
        <v>214</v>
      </c>
      <c r="L331" s="48"/>
      <c r="M331" s="223" t="s">
        <v>18</v>
      </c>
      <c r="N331" s="224" t="s">
        <v>42</v>
      </c>
      <c r="O331" s="88"/>
      <c r="P331" s="225">
        <f>O331*H331</f>
        <v>0</v>
      </c>
      <c r="Q331" s="225">
        <v>0.041200000000000001</v>
      </c>
      <c r="R331" s="225">
        <f>Q331*H331</f>
        <v>0.2472</v>
      </c>
      <c r="S331" s="225">
        <v>0</v>
      </c>
      <c r="T331" s="226">
        <f>S331*H331</f>
        <v>0</v>
      </c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R331" s="227" t="s">
        <v>89</v>
      </c>
      <c r="AT331" s="227" t="s">
        <v>211</v>
      </c>
      <c r="AU331" s="227" t="s">
        <v>83</v>
      </c>
      <c r="AY331" s="21" t="s">
        <v>207</v>
      </c>
      <c r="BE331" s="228">
        <f>IF(N331="základní",J331,0)</f>
        <v>0</v>
      </c>
      <c r="BF331" s="228">
        <f>IF(N331="snížená",J331,0)</f>
        <v>0</v>
      </c>
      <c r="BG331" s="228">
        <f>IF(N331="zákl. přenesená",J331,0)</f>
        <v>0</v>
      </c>
      <c r="BH331" s="228">
        <f>IF(N331="sníž. přenesená",J331,0)</f>
        <v>0</v>
      </c>
      <c r="BI331" s="228">
        <f>IF(N331="nulová",J331,0)</f>
        <v>0</v>
      </c>
      <c r="BJ331" s="21" t="s">
        <v>76</v>
      </c>
      <c r="BK331" s="228">
        <f>ROUND(I331*H331,2)</f>
        <v>0</v>
      </c>
      <c r="BL331" s="21" t="s">
        <v>89</v>
      </c>
      <c r="BM331" s="227" t="s">
        <v>1232</v>
      </c>
    </row>
    <row r="332" s="2" customFormat="1">
      <c r="A332" s="42"/>
      <c r="B332" s="43"/>
      <c r="C332" s="44"/>
      <c r="D332" s="229" t="s">
        <v>216</v>
      </c>
      <c r="E332" s="44"/>
      <c r="F332" s="230" t="s">
        <v>1233</v>
      </c>
      <c r="G332" s="44"/>
      <c r="H332" s="44"/>
      <c r="I332" s="231"/>
      <c r="J332" s="44"/>
      <c r="K332" s="44"/>
      <c r="L332" s="48"/>
      <c r="M332" s="232"/>
      <c r="N332" s="233"/>
      <c r="O332" s="88"/>
      <c r="P332" s="88"/>
      <c r="Q332" s="88"/>
      <c r="R332" s="88"/>
      <c r="S332" s="88"/>
      <c r="T332" s="89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T332" s="21" t="s">
        <v>216</v>
      </c>
      <c r="AU332" s="21" t="s">
        <v>83</v>
      </c>
    </row>
    <row r="333" s="13" customFormat="1">
      <c r="A333" s="13"/>
      <c r="B333" s="234"/>
      <c r="C333" s="235"/>
      <c r="D333" s="236" t="s">
        <v>218</v>
      </c>
      <c r="E333" s="237" t="s">
        <v>18</v>
      </c>
      <c r="F333" s="238" t="s">
        <v>395</v>
      </c>
      <c r="G333" s="235"/>
      <c r="H333" s="237" t="s">
        <v>18</v>
      </c>
      <c r="I333" s="239"/>
      <c r="J333" s="235"/>
      <c r="K333" s="235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218</v>
      </c>
      <c r="AU333" s="244" t="s">
        <v>83</v>
      </c>
      <c r="AV333" s="13" t="s">
        <v>76</v>
      </c>
      <c r="AW333" s="13" t="s">
        <v>33</v>
      </c>
      <c r="AX333" s="13" t="s">
        <v>71</v>
      </c>
      <c r="AY333" s="244" t="s">
        <v>207</v>
      </c>
    </row>
    <row r="334" s="14" customFormat="1">
      <c r="A334" s="14"/>
      <c r="B334" s="245"/>
      <c r="C334" s="246"/>
      <c r="D334" s="236" t="s">
        <v>218</v>
      </c>
      <c r="E334" s="247" t="s">
        <v>18</v>
      </c>
      <c r="F334" s="248" t="s">
        <v>1234</v>
      </c>
      <c r="G334" s="246"/>
      <c r="H334" s="249">
        <v>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218</v>
      </c>
      <c r="AU334" s="255" t="s">
        <v>83</v>
      </c>
      <c r="AV334" s="14" t="s">
        <v>80</v>
      </c>
      <c r="AW334" s="14" t="s">
        <v>33</v>
      </c>
      <c r="AX334" s="14" t="s">
        <v>76</v>
      </c>
      <c r="AY334" s="255" t="s">
        <v>207</v>
      </c>
    </row>
    <row r="335" s="2" customFormat="1" ht="16.5" customHeight="1">
      <c r="A335" s="42"/>
      <c r="B335" s="43"/>
      <c r="C335" s="217" t="s">
        <v>499</v>
      </c>
      <c r="D335" s="217" t="s">
        <v>211</v>
      </c>
      <c r="E335" s="218" t="s">
        <v>1235</v>
      </c>
      <c r="F335" s="219" t="s">
        <v>1236</v>
      </c>
      <c r="G335" s="220" t="s">
        <v>317</v>
      </c>
      <c r="H335" s="221">
        <v>2.6000000000000001</v>
      </c>
      <c r="I335" s="222"/>
      <c r="J335" s="221">
        <f>ROUND(I335*H335,2)</f>
        <v>0</v>
      </c>
      <c r="K335" s="219" t="s">
        <v>214</v>
      </c>
      <c r="L335" s="48"/>
      <c r="M335" s="223" t="s">
        <v>18</v>
      </c>
      <c r="N335" s="224" t="s">
        <v>42</v>
      </c>
      <c r="O335" s="88"/>
      <c r="P335" s="225">
        <f>O335*H335</f>
        <v>0</v>
      </c>
      <c r="Q335" s="225">
        <v>0.0015</v>
      </c>
      <c r="R335" s="225">
        <f>Q335*H335</f>
        <v>0.0039000000000000003</v>
      </c>
      <c r="S335" s="225">
        <v>0</v>
      </c>
      <c r="T335" s="226">
        <f>S335*H335</f>
        <v>0</v>
      </c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R335" s="227" t="s">
        <v>89</v>
      </c>
      <c r="AT335" s="227" t="s">
        <v>211</v>
      </c>
      <c r="AU335" s="227" t="s">
        <v>83</v>
      </c>
      <c r="AY335" s="21" t="s">
        <v>207</v>
      </c>
      <c r="BE335" s="228">
        <f>IF(N335="základní",J335,0)</f>
        <v>0</v>
      </c>
      <c r="BF335" s="228">
        <f>IF(N335="snížená",J335,0)</f>
        <v>0</v>
      </c>
      <c r="BG335" s="228">
        <f>IF(N335="zákl. přenesená",J335,0)</f>
        <v>0</v>
      </c>
      <c r="BH335" s="228">
        <f>IF(N335="sníž. přenesená",J335,0)</f>
        <v>0</v>
      </c>
      <c r="BI335" s="228">
        <f>IF(N335="nulová",J335,0)</f>
        <v>0</v>
      </c>
      <c r="BJ335" s="21" t="s">
        <v>76</v>
      </c>
      <c r="BK335" s="228">
        <f>ROUND(I335*H335,2)</f>
        <v>0</v>
      </c>
      <c r="BL335" s="21" t="s">
        <v>89</v>
      </c>
      <c r="BM335" s="227" t="s">
        <v>1237</v>
      </c>
    </row>
    <row r="336" s="2" customFormat="1">
      <c r="A336" s="42"/>
      <c r="B336" s="43"/>
      <c r="C336" s="44"/>
      <c r="D336" s="229" t="s">
        <v>216</v>
      </c>
      <c r="E336" s="44"/>
      <c r="F336" s="230" t="s">
        <v>1238</v>
      </c>
      <c r="G336" s="44"/>
      <c r="H336" s="44"/>
      <c r="I336" s="231"/>
      <c r="J336" s="44"/>
      <c r="K336" s="44"/>
      <c r="L336" s="48"/>
      <c r="M336" s="232"/>
      <c r="N336" s="233"/>
      <c r="O336" s="88"/>
      <c r="P336" s="88"/>
      <c r="Q336" s="88"/>
      <c r="R336" s="88"/>
      <c r="S336" s="88"/>
      <c r="T336" s="89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T336" s="21" t="s">
        <v>216</v>
      </c>
      <c r="AU336" s="21" t="s">
        <v>83</v>
      </c>
    </row>
    <row r="337" s="13" customFormat="1">
      <c r="A337" s="13"/>
      <c r="B337" s="234"/>
      <c r="C337" s="235"/>
      <c r="D337" s="236" t="s">
        <v>218</v>
      </c>
      <c r="E337" s="237" t="s">
        <v>18</v>
      </c>
      <c r="F337" s="238" t="s">
        <v>1239</v>
      </c>
      <c r="G337" s="235"/>
      <c r="H337" s="237" t="s">
        <v>18</v>
      </c>
      <c r="I337" s="239"/>
      <c r="J337" s="235"/>
      <c r="K337" s="235"/>
      <c r="L337" s="240"/>
      <c r="M337" s="241"/>
      <c r="N337" s="242"/>
      <c r="O337" s="242"/>
      <c r="P337" s="242"/>
      <c r="Q337" s="242"/>
      <c r="R337" s="242"/>
      <c r="S337" s="242"/>
      <c r="T337" s="24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4" t="s">
        <v>218</v>
      </c>
      <c r="AU337" s="244" t="s">
        <v>83</v>
      </c>
      <c r="AV337" s="13" t="s">
        <v>76</v>
      </c>
      <c r="AW337" s="13" t="s">
        <v>33</v>
      </c>
      <c r="AX337" s="13" t="s">
        <v>71</v>
      </c>
      <c r="AY337" s="244" t="s">
        <v>207</v>
      </c>
    </row>
    <row r="338" s="14" customFormat="1">
      <c r="A338" s="14"/>
      <c r="B338" s="245"/>
      <c r="C338" s="246"/>
      <c r="D338" s="236" t="s">
        <v>218</v>
      </c>
      <c r="E338" s="247" t="s">
        <v>18</v>
      </c>
      <c r="F338" s="248" t="s">
        <v>1240</v>
      </c>
      <c r="G338" s="246"/>
      <c r="H338" s="249">
        <v>2.6000000000000001</v>
      </c>
      <c r="I338" s="250"/>
      <c r="J338" s="246"/>
      <c r="K338" s="246"/>
      <c r="L338" s="251"/>
      <c r="M338" s="252"/>
      <c r="N338" s="253"/>
      <c r="O338" s="253"/>
      <c r="P338" s="253"/>
      <c r="Q338" s="253"/>
      <c r="R338" s="253"/>
      <c r="S338" s="253"/>
      <c r="T338" s="25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5" t="s">
        <v>218</v>
      </c>
      <c r="AU338" s="255" t="s">
        <v>83</v>
      </c>
      <c r="AV338" s="14" t="s">
        <v>80</v>
      </c>
      <c r="AW338" s="14" t="s">
        <v>33</v>
      </c>
      <c r="AX338" s="14" t="s">
        <v>76</v>
      </c>
      <c r="AY338" s="255" t="s">
        <v>207</v>
      </c>
    </row>
    <row r="339" s="2" customFormat="1" ht="16.5" customHeight="1">
      <c r="A339" s="42"/>
      <c r="B339" s="43"/>
      <c r="C339" s="217" t="s">
        <v>504</v>
      </c>
      <c r="D339" s="217" t="s">
        <v>211</v>
      </c>
      <c r="E339" s="218" t="s">
        <v>1241</v>
      </c>
      <c r="F339" s="219" t="s">
        <v>1242</v>
      </c>
      <c r="G339" s="220" t="s">
        <v>129</v>
      </c>
      <c r="H339" s="221">
        <v>4.0599999999999996</v>
      </c>
      <c r="I339" s="222"/>
      <c r="J339" s="221">
        <f>ROUND(I339*H339,2)</f>
        <v>0</v>
      </c>
      <c r="K339" s="219" t="s">
        <v>214</v>
      </c>
      <c r="L339" s="48"/>
      <c r="M339" s="223" t="s">
        <v>18</v>
      </c>
      <c r="N339" s="224" t="s">
        <v>42</v>
      </c>
      <c r="O339" s="88"/>
      <c r="P339" s="225">
        <f>O339*H339</f>
        <v>0</v>
      </c>
      <c r="Q339" s="225">
        <v>0.032730000000000002</v>
      </c>
      <c r="R339" s="225">
        <f>Q339*H339</f>
        <v>0.1328838</v>
      </c>
      <c r="S339" s="225">
        <v>0</v>
      </c>
      <c r="T339" s="226">
        <f>S339*H339</f>
        <v>0</v>
      </c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R339" s="227" t="s">
        <v>89</v>
      </c>
      <c r="AT339" s="227" t="s">
        <v>211</v>
      </c>
      <c r="AU339" s="227" t="s">
        <v>83</v>
      </c>
      <c r="AY339" s="21" t="s">
        <v>207</v>
      </c>
      <c r="BE339" s="228">
        <f>IF(N339="základní",J339,0)</f>
        <v>0</v>
      </c>
      <c r="BF339" s="228">
        <f>IF(N339="snížená",J339,0)</f>
        <v>0</v>
      </c>
      <c r="BG339" s="228">
        <f>IF(N339="zákl. přenesená",J339,0)</f>
        <v>0</v>
      </c>
      <c r="BH339" s="228">
        <f>IF(N339="sníž. přenesená",J339,0)</f>
        <v>0</v>
      </c>
      <c r="BI339" s="228">
        <f>IF(N339="nulová",J339,0)</f>
        <v>0</v>
      </c>
      <c r="BJ339" s="21" t="s">
        <v>76</v>
      </c>
      <c r="BK339" s="228">
        <f>ROUND(I339*H339,2)</f>
        <v>0</v>
      </c>
      <c r="BL339" s="21" t="s">
        <v>89</v>
      </c>
      <c r="BM339" s="227" t="s">
        <v>1243</v>
      </c>
    </row>
    <row r="340" s="2" customFormat="1">
      <c r="A340" s="42"/>
      <c r="B340" s="43"/>
      <c r="C340" s="44"/>
      <c r="D340" s="229" t="s">
        <v>216</v>
      </c>
      <c r="E340" s="44"/>
      <c r="F340" s="230" t="s">
        <v>1244</v>
      </c>
      <c r="G340" s="44"/>
      <c r="H340" s="44"/>
      <c r="I340" s="231"/>
      <c r="J340" s="44"/>
      <c r="K340" s="44"/>
      <c r="L340" s="48"/>
      <c r="M340" s="232"/>
      <c r="N340" s="233"/>
      <c r="O340" s="88"/>
      <c r="P340" s="88"/>
      <c r="Q340" s="88"/>
      <c r="R340" s="88"/>
      <c r="S340" s="88"/>
      <c r="T340" s="89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T340" s="21" t="s">
        <v>216</v>
      </c>
      <c r="AU340" s="21" t="s">
        <v>83</v>
      </c>
    </row>
    <row r="341" s="13" customFormat="1">
      <c r="A341" s="13"/>
      <c r="B341" s="234"/>
      <c r="C341" s="235"/>
      <c r="D341" s="236" t="s">
        <v>218</v>
      </c>
      <c r="E341" s="237" t="s">
        <v>18</v>
      </c>
      <c r="F341" s="238" t="s">
        <v>225</v>
      </c>
      <c r="G341" s="235"/>
      <c r="H341" s="237" t="s">
        <v>18</v>
      </c>
      <c r="I341" s="239"/>
      <c r="J341" s="235"/>
      <c r="K341" s="235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218</v>
      </c>
      <c r="AU341" s="244" t="s">
        <v>83</v>
      </c>
      <c r="AV341" s="13" t="s">
        <v>76</v>
      </c>
      <c r="AW341" s="13" t="s">
        <v>33</v>
      </c>
      <c r="AX341" s="13" t="s">
        <v>71</v>
      </c>
      <c r="AY341" s="244" t="s">
        <v>207</v>
      </c>
    </row>
    <row r="342" s="14" customFormat="1">
      <c r="A342" s="14"/>
      <c r="B342" s="245"/>
      <c r="C342" s="246"/>
      <c r="D342" s="236" t="s">
        <v>218</v>
      </c>
      <c r="E342" s="247" t="s">
        <v>18</v>
      </c>
      <c r="F342" s="248" t="s">
        <v>1245</v>
      </c>
      <c r="G342" s="246"/>
      <c r="H342" s="249">
        <v>4.0599999999999996</v>
      </c>
      <c r="I342" s="250"/>
      <c r="J342" s="246"/>
      <c r="K342" s="246"/>
      <c r="L342" s="251"/>
      <c r="M342" s="252"/>
      <c r="N342" s="253"/>
      <c r="O342" s="253"/>
      <c r="P342" s="253"/>
      <c r="Q342" s="253"/>
      <c r="R342" s="253"/>
      <c r="S342" s="253"/>
      <c r="T342" s="25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5" t="s">
        <v>218</v>
      </c>
      <c r="AU342" s="255" t="s">
        <v>83</v>
      </c>
      <c r="AV342" s="14" t="s">
        <v>80</v>
      </c>
      <c r="AW342" s="14" t="s">
        <v>33</v>
      </c>
      <c r="AX342" s="14" t="s">
        <v>76</v>
      </c>
      <c r="AY342" s="255" t="s">
        <v>207</v>
      </c>
    </row>
    <row r="343" s="2" customFormat="1" ht="21.75" customHeight="1">
      <c r="A343" s="42"/>
      <c r="B343" s="43"/>
      <c r="C343" s="217" t="s">
        <v>513</v>
      </c>
      <c r="D343" s="217" t="s">
        <v>211</v>
      </c>
      <c r="E343" s="218" t="s">
        <v>1246</v>
      </c>
      <c r="F343" s="219" t="s">
        <v>1247</v>
      </c>
      <c r="G343" s="220" t="s">
        <v>129</v>
      </c>
      <c r="H343" s="221">
        <v>460.85000000000002</v>
      </c>
      <c r="I343" s="222"/>
      <c r="J343" s="221">
        <f>ROUND(I343*H343,2)</f>
        <v>0</v>
      </c>
      <c r="K343" s="219" t="s">
        <v>214</v>
      </c>
      <c r="L343" s="48"/>
      <c r="M343" s="223" t="s">
        <v>18</v>
      </c>
      <c r="N343" s="224" t="s">
        <v>42</v>
      </c>
      <c r="O343" s="88"/>
      <c r="P343" s="225">
        <f>O343*H343</f>
        <v>0</v>
      </c>
      <c r="Q343" s="225">
        <v>0.0051999999999999998</v>
      </c>
      <c r="R343" s="225">
        <f>Q343*H343</f>
        <v>2.39642</v>
      </c>
      <c r="S343" s="225">
        <v>0</v>
      </c>
      <c r="T343" s="226">
        <f>S343*H343</f>
        <v>0</v>
      </c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R343" s="227" t="s">
        <v>89</v>
      </c>
      <c r="AT343" s="227" t="s">
        <v>211</v>
      </c>
      <c r="AU343" s="227" t="s">
        <v>83</v>
      </c>
      <c r="AY343" s="21" t="s">
        <v>207</v>
      </c>
      <c r="BE343" s="228">
        <f>IF(N343="základní",J343,0)</f>
        <v>0</v>
      </c>
      <c r="BF343" s="228">
        <f>IF(N343="snížená",J343,0)</f>
        <v>0</v>
      </c>
      <c r="BG343" s="228">
        <f>IF(N343="zákl. přenesená",J343,0)</f>
        <v>0</v>
      </c>
      <c r="BH343" s="228">
        <f>IF(N343="sníž. přenesená",J343,0)</f>
        <v>0</v>
      </c>
      <c r="BI343" s="228">
        <f>IF(N343="nulová",J343,0)</f>
        <v>0</v>
      </c>
      <c r="BJ343" s="21" t="s">
        <v>76</v>
      </c>
      <c r="BK343" s="228">
        <f>ROUND(I343*H343,2)</f>
        <v>0</v>
      </c>
      <c r="BL343" s="21" t="s">
        <v>89</v>
      </c>
      <c r="BM343" s="227" t="s">
        <v>1248</v>
      </c>
    </row>
    <row r="344" s="2" customFormat="1">
      <c r="A344" s="42"/>
      <c r="B344" s="43"/>
      <c r="C344" s="44"/>
      <c r="D344" s="229" t="s">
        <v>216</v>
      </c>
      <c r="E344" s="44"/>
      <c r="F344" s="230" t="s">
        <v>1249</v>
      </c>
      <c r="G344" s="44"/>
      <c r="H344" s="44"/>
      <c r="I344" s="231"/>
      <c r="J344" s="44"/>
      <c r="K344" s="44"/>
      <c r="L344" s="48"/>
      <c r="M344" s="232"/>
      <c r="N344" s="233"/>
      <c r="O344" s="88"/>
      <c r="P344" s="88"/>
      <c r="Q344" s="88"/>
      <c r="R344" s="88"/>
      <c r="S344" s="88"/>
      <c r="T344" s="89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T344" s="21" t="s">
        <v>216</v>
      </c>
      <c r="AU344" s="21" t="s">
        <v>83</v>
      </c>
    </row>
    <row r="345" s="14" customFormat="1">
      <c r="A345" s="14"/>
      <c r="B345" s="245"/>
      <c r="C345" s="246"/>
      <c r="D345" s="236" t="s">
        <v>218</v>
      </c>
      <c r="E345" s="247" t="s">
        <v>18</v>
      </c>
      <c r="F345" s="248" t="s">
        <v>929</v>
      </c>
      <c r="G345" s="246"/>
      <c r="H345" s="249">
        <v>225.68000000000001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218</v>
      </c>
      <c r="AU345" s="255" t="s">
        <v>83</v>
      </c>
      <c r="AV345" s="14" t="s">
        <v>80</v>
      </c>
      <c r="AW345" s="14" t="s">
        <v>33</v>
      </c>
      <c r="AX345" s="14" t="s">
        <v>71</v>
      </c>
      <c r="AY345" s="255" t="s">
        <v>207</v>
      </c>
    </row>
    <row r="346" s="14" customFormat="1">
      <c r="A346" s="14"/>
      <c r="B346" s="245"/>
      <c r="C346" s="246"/>
      <c r="D346" s="236" t="s">
        <v>218</v>
      </c>
      <c r="E346" s="247" t="s">
        <v>18</v>
      </c>
      <c r="F346" s="248" t="s">
        <v>950</v>
      </c>
      <c r="G346" s="246"/>
      <c r="H346" s="249">
        <v>235.16999999999999</v>
      </c>
      <c r="I346" s="250"/>
      <c r="J346" s="246"/>
      <c r="K346" s="246"/>
      <c r="L346" s="251"/>
      <c r="M346" s="252"/>
      <c r="N346" s="253"/>
      <c r="O346" s="253"/>
      <c r="P346" s="253"/>
      <c r="Q346" s="253"/>
      <c r="R346" s="253"/>
      <c r="S346" s="253"/>
      <c r="T346" s="25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5" t="s">
        <v>218</v>
      </c>
      <c r="AU346" s="255" t="s">
        <v>83</v>
      </c>
      <c r="AV346" s="14" t="s">
        <v>80</v>
      </c>
      <c r="AW346" s="14" t="s">
        <v>33</v>
      </c>
      <c r="AX346" s="14" t="s">
        <v>71</v>
      </c>
      <c r="AY346" s="255" t="s">
        <v>207</v>
      </c>
    </row>
    <row r="347" s="16" customFormat="1">
      <c r="A347" s="16"/>
      <c r="B347" s="267"/>
      <c r="C347" s="268"/>
      <c r="D347" s="236" t="s">
        <v>218</v>
      </c>
      <c r="E347" s="269" t="s">
        <v>18</v>
      </c>
      <c r="F347" s="270" t="s">
        <v>244</v>
      </c>
      <c r="G347" s="268"/>
      <c r="H347" s="271">
        <v>460.85000000000002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T347" s="277" t="s">
        <v>218</v>
      </c>
      <c r="AU347" s="277" t="s">
        <v>83</v>
      </c>
      <c r="AV347" s="16" t="s">
        <v>89</v>
      </c>
      <c r="AW347" s="16" t="s">
        <v>33</v>
      </c>
      <c r="AX347" s="16" t="s">
        <v>76</v>
      </c>
      <c r="AY347" s="277" t="s">
        <v>207</v>
      </c>
    </row>
    <row r="348" s="2" customFormat="1" ht="24.15" customHeight="1">
      <c r="A348" s="42"/>
      <c r="B348" s="43"/>
      <c r="C348" s="217" t="s">
        <v>519</v>
      </c>
      <c r="D348" s="217" t="s">
        <v>211</v>
      </c>
      <c r="E348" s="218" t="s">
        <v>1250</v>
      </c>
      <c r="F348" s="219" t="s">
        <v>1251</v>
      </c>
      <c r="G348" s="220" t="s">
        <v>129</v>
      </c>
      <c r="H348" s="221">
        <v>346.69999999999999</v>
      </c>
      <c r="I348" s="222"/>
      <c r="J348" s="221">
        <f>ROUND(I348*H348,2)</f>
        <v>0</v>
      </c>
      <c r="K348" s="219" t="s">
        <v>214</v>
      </c>
      <c r="L348" s="48"/>
      <c r="M348" s="223" t="s">
        <v>18</v>
      </c>
      <c r="N348" s="224" t="s">
        <v>42</v>
      </c>
      <c r="O348" s="88"/>
      <c r="P348" s="225">
        <f>O348*H348</f>
        <v>0</v>
      </c>
      <c r="Q348" s="225">
        <v>0.0207</v>
      </c>
      <c r="R348" s="225">
        <f>Q348*H348</f>
        <v>7.1766899999999998</v>
      </c>
      <c r="S348" s="225">
        <v>0</v>
      </c>
      <c r="T348" s="226">
        <f>S348*H348</f>
        <v>0</v>
      </c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R348" s="227" t="s">
        <v>89</v>
      </c>
      <c r="AT348" s="227" t="s">
        <v>211</v>
      </c>
      <c r="AU348" s="227" t="s">
        <v>83</v>
      </c>
      <c r="AY348" s="21" t="s">
        <v>207</v>
      </c>
      <c r="BE348" s="228">
        <f>IF(N348="základní",J348,0)</f>
        <v>0</v>
      </c>
      <c r="BF348" s="228">
        <f>IF(N348="snížená",J348,0)</f>
        <v>0</v>
      </c>
      <c r="BG348" s="228">
        <f>IF(N348="zákl. přenesená",J348,0)</f>
        <v>0</v>
      </c>
      <c r="BH348" s="228">
        <f>IF(N348="sníž. přenesená",J348,0)</f>
        <v>0</v>
      </c>
      <c r="BI348" s="228">
        <f>IF(N348="nulová",J348,0)</f>
        <v>0</v>
      </c>
      <c r="BJ348" s="21" t="s">
        <v>76</v>
      </c>
      <c r="BK348" s="228">
        <f>ROUND(I348*H348,2)</f>
        <v>0</v>
      </c>
      <c r="BL348" s="21" t="s">
        <v>89</v>
      </c>
      <c r="BM348" s="227" t="s">
        <v>1252</v>
      </c>
    </row>
    <row r="349" s="2" customFormat="1">
      <c r="A349" s="42"/>
      <c r="B349" s="43"/>
      <c r="C349" s="44"/>
      <c r="D349" s="229" t="s">
        <v>216</v>
      </c>
      <c r="E349" s="44"/>
      <c r="F349" s="230" t="s">
        <v>1253</v>
      </c>
      <c r="G349" s="44"/>
      <c r="H349" s="44"/>
      <c r="I349" s="231"/>
      <c r="J349" s="44"/>
      <c r="K349" s="44"/>
      <c r="L349" s="48"/>
      <c r="M349" s="232"/>
      <c r="N349" s="233"/>
      <c r="O349" s="88"/>
      <c r="P349" s="88"/>
      <c r="Q349" s="88"/>
      <c r="R349" s="88"/>
      <c r="S349" s="88"/>
      <c r="T349" s="89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T349" s="21" t="s">
        <v>216</v>
      </c>
      <c r="AU349" s="21" t="s">
        <v>83</v>
      </c>
    </row>
    <row r="350" s="13" customFormat="1">
      <c r="A350" s="13"/>
      <c r="B350" s="234"/>
      <c r="C350" s="235"/>
      <c r="D350" s="236" t="s">
        <v>218</v>
      </c>
      <c r="E350" s="237" t="s">
        <v>18</v>
      </c>
      <c r="F350" s="238" t="s">
        <v>441</v>
      </c>
      <c r="G350" s="235"/>
      <c r="H350" s="237" t="s">
        <v>18</v>
      </c>
      <c r="I350" s="239"/>
      <c r="J350" s="235"/>
      <c r="K350" s="235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218</v>
      </c>
      <c r="AU350" s="244" t="s">
        <v>83</v>
      </c>
      <c r="AV350" s="13" t="s">
        <v>76</v>
      </c>
      <c r="AW350" s="13" t="s">
        <v>33</v>
      </c>
      <c r="AX350" s="13" t="s">
        <v>71</v>
      </c>
      <c r="AY350" s="244" t="s">
        <v>207</v>
      </c>
    </row>
    <row r="351" s="13" customFormat="1">
      <c r="A351" s="13"/>
      <c r="B351" s="234"/>
      <c r="C351" s="235"/>
      <c r="D351" s="236" t="s">
        <v>218</v>
      </c>
      <c r="E351" s="237" t="s">
        <v>18</v>
      </c>
      <c r="F351" s="238" t="s">
        <v>442</v>
      </c>
      <c r="G351" s="235"/>
      <c r="H351" s="237" t="s">
        <v>18</v>
      </c>
      <c r="I351" s="239"/>
      <c r="J351" s="235"/>
      <c r="K351" s="235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218</v>
      </c>
      <c r="AU351" s="244" t="s">
        <v>83</v>
      </c>
      <c r="AV351" s="13" t="s">
        <v>76</v>
      </c>
      <c r="AW351" s="13" t="s">
        <v>33</v>
      </c>
      <c r="AX351" s="13" t="s">
        <v>71</v>
      </c>
      <c r="AY351" s="244" t="s">
        <v>207</v>
      </c>
    </row>
    <row r="352" s="14" customFormat="1">
      <c r="A352" s="14"/>
      <c r="B352" s="245"/>
      <c r="C352" s="246"/>
      <c r="D352" s="236" t="s">
        <v>218</v>
      </c>
      <c r="E352" s="247" t="s">
        <v>18</v>
      </c>
      <c r="F352" s="248" t="s">
        <v>443</v>
      </c>
      <c r="G352" s="246"/>
      <c r="H352" s="249">
        <v>122.14</v>
      </c>
      <c r="I352" s="250"/>
      <c r="J352" s="246"/>
      <c r="K352" s="246"/>
      <c r="L352" s="251"/>
      <c r="M352" s="252"/>
      <c r="N352" s="253"/>
      <c r="O352" s="253"/>
      <c r="P352" s="253"/>
      <c r="Q352" s="253"/>
      <c r="R352" s="253"/>
      <c r="S352" s="253"/>
      <c r="T352" s="25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5" t="s">
        <v>218</v>
      </c>
      <c r="AU352" s="255" t="s">
        <v>83</v>
      </c>
      <c r="AV352" s="14" t="s">
        <v>80</v>
      </c>
      <c r="AW352" s="14" t="s">
        <v>33</v>
      </c>
      <c r="AX352" s="14" t="s">
        <v>71</v>
      </c>
      <c r="AY352" s="255" t="s">
        <v>207</v>
      </c>
    </row>
    <row r="353" s="13" customFormat="1">
      <c r="A353" s="13"/>
      <c r="B353" s="234"/>
      <c r="C353" s="235"/>
      <c r="D353" s="236" t="s">
        <v>218</v>
      </c>
      <c r="E353" s="237" t="s">
        <v>18</v>
      </c>
      <c r="F353" s="238" t="s">
        <v>444</v>
      </c>
      <c r="G353" s="235"/>
      <c r="H353" s="237" t="s">
        <v>18</v>
      </c>
      <c r="I353" s="239"/>
      <c r="J353" s="235"/>
      <c r="K353" s="235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218</v>
      </c>
      <c r="AU353" s="244" t="s">
        <v>83</v>
      </c>
      <c r="AV353" s="13" t="s">
        <v>76</v>
      </c>
      <c r="AW353" s="13" t="s">
        <v>33</v>
      </c>
      <c r="AX353" s="13" t="s">
        <v>71</v>
      </c>
      <c r="AY353" s="244" t="s">
        <v>207</v>
      </c>
    </row>
    <row r="354" s="14" customFormat="1">
      <c r="A354" s="14"/>
      <c r="B354" s="245"/>
      <c r="C354" s="246"/>
      <c r="D354" s="236" t="s">
        <v>218</v>
      </c>
      <c r="E354" s="247" t="s">
        <v>18</v>
      </c>
      <c r="F354" s="248" t="s">
        <v>445</v>
      </c>
      <c r="G354" s="246"/>
      <c r="H354" s="249">
        <v>3.2000000000000002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218</v>
      </c>
      <c r="AU354" s="255" t="s">
        <v>83</v>
      </c>
      <c r="AV354" s="14" t="s">
        <v>80</v>
      </c>
      <c r="AW354" s="14" t="s">
        <v>33</v>
      </c>
      <c r="AX354" s="14" t="s">
        <v>71</v>
      </c>
      <c r="AY354" s="255" t="s">
        <v>207</v>
      </c>
    </row>
    <row r="355" s="14" customFormat="1">
      <c r="A355" s="14"/>
      <c r="B355" s="245"/>
      <c r="C355" s="246"/>
      <c r="D355" s="236" t="s">
        <v>218</v>
      </c>
      <c r="E355" s="247" t="s">
        <v>18</v>
      </c>
      <c r="F355" s="248" t="s">
        <v>446</v>
      </c>
      <c r="G355" s="246"/>
      <c r="H355" s="249">
        <v>49.810000000000002</v>
      </c>
      <c r="I355" s="250"/>
      <c r="J355" s="246"/>
      <c r="K355" s="246"/>
      <c r="L355" s="251"/>
      <c r="M355" s="252"/>
      <c r="N355" s="253"/>
      <c r="O355" s="253"/>
      <c r="P355" s="253"/>
      <c r="Q355" s="253"/>
      <c r="R355" s="253"/>
      <c r="S355" s="253"/>
      <c r="T355" s="25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5" t="s">
        <v>218</v>
      </c>
      <c r="AU355" s="255" t="s">
        <v>83</v>
      </c>
      <c r="AV355" s="14" t="s">
        <v>80</v>
      </c>
      <c r="AW355" s="14" t="s">
        <v>33</v>
      </c>
      <c r="AX355" s="14" t="s">
        <v>71</v>
      </c>
      <c r="AY355" s="255" t="s">
        <v>207</v>
      </c>
    </row>
    <row r="356" s="14" customFormat="1">
      <c r="A356" s="14"/>
      <c r="B356" s="245"/>
      <c r="C356" s="246"/>
      <c r="D356" s="236" t="s">
        <v>218</v>
      </c>
      <c r="E356" s="247" t="s">
        <v>18</v>
      </c>
      <c r="F356" s="248" t="s">
        <v>447</v>
      </c>
      <c r="G356" s="246"/>
      <c r="H356" s="249">
        <v>39.299999999999997</v>
      </c>
      <c r="I356" s="250"/>
      <c r="J356" s="246"/>
      <c r="K356" s="246"/>
      <c r="L356" s="251"/>
      <c r="M356" s="252"/>
      <c r="N356" s="253"/>
      <c r="O356" s="253"/>
      <c r="P356" s="253"/>
      <c r="Q356" s="253"/>
      <c r="R356" s="253"/>
      <c r="S356" s="253"/>
      <c r="T356" s="25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5" t="s">
        <v>218</v>
      </c>
      <c r="AU356" s="255" t="s">
        <v>83</v>
      </c>
      <c r="AV356" s="14" t="s">
        <v>80</v>
      </c>
      <c r="AW356" s="14" t="s">
        <v>33</v>
      </c>
      <c r="AX356" s="14" t="s">
        <v>71</v>
      </c>
      <c r="AY356" s="255" t="s">
        <v>207</v>
      </c>
    </row>
    <row r="357" s="13" customFormat="1">
      <c r="A357" s="13"/>
      <c r="B357" s="234"/>
      <c r="C357" s="235"/>
      <c r="D357" s="236" t="s">
        <v>218</v>
      </c>
      <c r="E357" s="237" t="s">
        <v>18</v>
      </c>
      <c r="F357" s="238" t="s">
        <v>448</v>
      </c>
      <c r="G357" s="235"/>
      <c r="H357" s="237" t="s">
        <v>18</v>
      </c>
      <c r="I357" s="239"/>
      <c r="J357" s="235"/>
      <c r="K357" s="235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218</v>
      </c>
      <c r="AU357" s="244" t="s">
        <v>83</v>
      </c>
      <c r="AV357" s="13" t="s">
        <v>76</v>
      </c>
      <c r="AW357" s="13" t="s">
        <v>33</v>
      </c>
      <c r="AX357" s="13" t="s">
        <v>71</v>
      </c>
      <c r="AY357" s="244" t="s">
        <v>207</v>
      </c>
    </row>
    <row r="358" s="14" customFormat="1">
      <c r="A358" s="14"/>
      <c r="B358" s="245"/>
      <c r="C358" s="246"/>
      <c r="D358" s="236" t="s">
        <v>218</v>
      </c>
      <c r="E358" s="247" t="s">
        <v>18</v>
      </c>
      <c r="F358" s="248" t="s">
        <v>450</v>
      </c>
      <c r="G358" s="246"/>
      <c r="H358" s="249">
        <v>-9.9700000000000006</v>
      </c>
      <c r="I358" s="250"/>
      <c r="J358" s="246"/>
      <c r="K358" s="246"/>
      <c r="L358" s="251"/>
      <c r="M358" s="252"/>
      <c r="N358" s="253"/>
      <c r="O358" s="253"/>
      <c r="P358" s="253"/>
      <c r="Q358" s="253"/>
      <c r="R358" s="253"/>
      <c r="S358" s="253"/>
      <c r="T358" s="25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5" t="s">
        <v>218</v>
      </c>
      <c r="AU358" s="255" t="s">
        <v>83</v>
      </c>
      <c r="AV358" s="14" t="s">
        <v>80</v>
      </c>
      <c r="AW358" s="14" t="s">
        <v>33</v>
      </c>
      <c r="AX358" s="14" t="s">
        <v>71</v>
      </c>
      <c r="AY358" s="255" t="s">
        <v>207</v>
      </c>
    </row>
    <row r="359" s="14" customFormat="1">
      <c r="A359" s="14"/>
      <c r="B359" s="245"/>
      <c r="C359" s="246"/>
      <c r="D359" s="236" t="s">
        <v>218</v>
      </c>
      <c r="E359" s="247" t="s">
        <v>18</v>
      </c>
      <c r="F359" s="248" t="s">
        <v>451</v>
      </c>
      <c r="G359" s="246"/>
      <c r="H359" s="249">
        <v>11.380000000000001</v>
      </c>
      <c r="I359" s="250"/>
      <c r="J359" s="246"/>
      <c r="K359" s="246"/>
      <c r="L359" s="251"/>
      <c r="M359" s="252"/>
      <c r="N359" s="253"/>
      <c r="O359" s="253"/>
      <c r="P359" s="253"/>
      <c r="Q359" s="253"/>
      <c r="R359" s="253"/>
      <c r="S359" s="253"/>
      <c r="T359" s="25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5" t="s">
        <v>218</v>
      </c>
      <c r="AU359" s="255" t="s">
        <v>83</v>
      </c>
      <c r="AV359" s="14" t="s">
        <v>80</v>
      </c>
      <c r="AW359" s="14" t="s">
        <v>33</v>
      </c>
      <c r="AX359" s="14" t="s">
        <v>71</v>
      </c>
      <c r="AY359" s="255" t="s">
        <v>207</v>
      </c>
    </row>
    <row r="360" s="14" customFormat="1">
      <c r="A360" s="14"/>
      <c r="B360" s="245"/>
      <c r="C360" s="246"/>
      <c r="D360" s="236" t="s">
        <v>218</v>
      </c>
      <c r="E360" s="247" t="s">
        <v>18</v>
      </c>
      <c r="F360" s="248" t="s">
        <v>452</v>
      </c>
      <c r="G360" s="246"/>
      <c r="H360" s="249">
        <v>-7.0899999999999999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218</v>
      </c>
      <c r="AU360" s="255" t="s">
        <v>83</v>
      </c>
      <c r="AV360" s="14" t="s">
        <v>80</v>
      </c>
      <c r="AW360" s="14" t="s">
        <v>33</v>
      </c>
      <c r="AX360" s="14" t="s">
        <v>71</v>
      </c>
      <c r="AY360" s="255" t="s">
        <v>207</v>
      </c>
    </row>
    <row r="361" s="14" customFormat="1">
      <c r="A361" s="14"/>
      <c r="B361" s="245"/>
      <c r="C361" s="246"/>
      <c r="D361" s="236" t="s">
        <v>218</v>
      </c>
      <c r="E361" s="247" t="s">
        <v>18</v>
      </c>
      <c r="F361" s="248" t="s">
        <v>453</v>
      </c>
      <c r="G361" s="246"/>
      <c r="H361" s="249">
        <v>7.7800000000000002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218</v>
      </c>
      <c r="AU361" s="255" t="s">
        <v>83</v>
      </c>
      <c r="AV361" s="14" t="s">
        <v>80</v>
      </c>
      <c r="AW361" s="14" t="s">
        <v>33</v>
      </c>
      <c r="AX361" s="14" t="s">
        <v>71</v>
      </c>
      <c r="AY361" s="255" t="s">
        <v>207</v>
      </c>
    </row>
    <row r="362" s="14" customFormat="1">
      <c r="A362" s="14"/>
      <c r="B362" s="245"/>
      <c r="C362" s="246"/>
      <c r="D362" s="236" t="s">
        <v>218</v>
      </c>
      <c r="E362" s="247" t="s">
        <v>18</v>
      </c>
      <c r="F362" s="248" t="s">
        <v>454</v>
      </c>
      <c r="G362" s="246"/>
      <c r="H362" s="249">
        <v>16</v>
      </c>
      <c r="I362" s="250"/>
      <c r="J362" s="246"/>
      <c r="K362" s="246"/>
      <c r="L362" s="251"/>
      <c r="M362" s="252"/>
      <c r="N362" s="253"/>
      <c r="O362" s="253"/>
      <c r="P362" s="253"/>
      <c r="Q362" s="253"/>
      <c r="R362" s="253"/>
      <c r="S362" s="253"/>
      <c r="T362" s="25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5" t="s">
        <v>218</v>
      </c>
      <c r="AU362" s="255" t="s">
        <v>83</v>
      </c>
      <c r="AV362" s="14" t="s">
        <v>80</v>
      </c>
      <c r="AW362" s="14" t="s">
        <v>33</v>
      </c>
      <c r="AX362" s="14" t="s">
        <v>71</v>
      </c>
      <c r="AY362" s="255" t="s">
        <v>207</v>
      </c>
    </row>
    <row r="363" s="14" customFormat="1">
      <c r="A363" s="14"/>
      <c r="B363" s="245"/>
      <c r="C363" s="246"/>
      <c r="D363" s="236" t="s">
        <v>218</v>
      </c>
      <c r="E363" s="247" t="s">
        <v>18</v>
      </c>
      <c r="F363" s="248" t="s">
        <v>455</v>
      </c>
      <c r="G363" s="246"/>
      <c r="H363" s="249">
        <v>-7.1900000000000004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218</v>
      </c>
      <c r="AU363" s="255" t="s">
        <v>83</v>
      </c>
      <c r="AV363" s="14" t="s">
        <v>80</v>
      </c>
      <c r="AW363" s="14" t="s">
        <v>33</v>
      </c>
      <c r="AX363" s="14" t="s">
        <v>71</v>
      </c>
      <c r="AY363" s="255" t="s">
        <v>207</v>
      </c>
    </row>
    <row r="364" s="14" customFormat="1">
      <c r="A364" s="14"/>
      <c r="B364" s="245"/>
      <c r="C364" s="246"/>
      <c r="D364" s="236" t="s">
        <v>218</v>
      </c>
      <c r="E364" s="247" t="s">
        <v>18</v>
      </c>
      <c r="F364" s="248" t="s">
        <v>456</v>
      </c>
      <c r="G364" s="246"/>
      <c r="H364" s="249">
        <v>-0.57999999999999996</v>
      </c>
      <c r="I364" s="250"/>
      <c r="J364" s="246"/>
      <c r="K364" s="246"/>
      <c r="L364" s="251"/>
      <c r="M364" s="252"/>
      <c r="N364" s="253"/>
      <c r="O364" s="253"/>
      <c r="P364" s="253"/>
      <c r="Q364" s="253"/>
      <c r="R364" s="253"/>
      <c r="S364" s="253"/>
      <c r="T364" s="25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5" t="s">
        <v>218</v>
      </c>
      <c r="AU364" s="255" t="s">
        <v>83</v>
      </c>
      <c r="AV364" s="14" t="s">
        <v>80</v>
      </c>
      <c r="AW364" s="14" t="s">
        <v>33</v>
      </c>
      <c r="AX364" s="14" t="s">
        <v>71</v>
      </c>
      <c r="AY364" s="255" t="s">
        <v>207</v>
      </c>
    </row>
    <row r="365" s="13" customFormat="1">
      <c r="A365" s="13"/>
      <c r="B365" s="234"/>
      <c r="C365" s="235"/>
      <c r="D365" s="236" t="s">
        <v>218</v>
      </c>
      <c r="E365" s="237" t="s">
        <v>18</v>
      </c>
      <c r="F365" s="238" t="s">
        <v>457</v>
      </c>
      <c r="G365" s="235"/>
      <c r="H365" s="237" t="s">
        <v>18</v>
      </c>
      <c r="I365" s="239"/>
      <c r="J365" s="235"/>
      <c r="K365" s="235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218</v>
      </c>
      <c r="AU365" s="244" t="s">
        <v>83</v>
      </c>
      <c r="AV365" s="13" t="s">
        <v>76</v>
      </c>
      <c r="AW365" s="13" t="s">
        <v>33</v>
      </c>
      <c r="AX365" s="13" t="s">
        <v>71</v>
      </c>
      <c r="AY365" s="244" t="s">
        <v>207</v>
      </c>
    </row>
    <row r="366" s="14" customFormat="1">
      <c r="A366" s="14"/>
      <c r="B366" s="245"/>
      <c r="C366" s="246"/>
      <c r="D366" s="236" t="s">
        <v>218</v>
      </c>
      <c r="E366" s="247" t="s">
        <v>18</v>
      </c>
      <c r="F366" s="248" t="s">
        <v>458</v>
      </c>
      <c r="G366" s="246"/>
      <c r="H366" s="249">
        <v>6.29</v>
      </c>
      <c r="I366" s="250"/>
      <c r="J366" s="246"/>
      <c r="K366" s="246"/>
      <c r="L366" s="251"/>
      <c r="M366" s="252"/>
      <c r="N366" s="253"/>
      <c r="O366" s="253"/>
      <c r="P366" s="253"/>
      <c r="Q366" s="253"/>
      <c r="R366" s="253"/>
      <c r="S366" s="253"/>
      <c r="T366" s="25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5" t="s">
        <v>218</v>
      </c>
      <c r="AU366" s="255" t="s">
        <v>83</v>
      </c>
      <c r="AV366" s="14" t="s">
        <v>80</v>
      </c>
      <c r="AW366" s="14" t="s">
        <v>33</v>
      </c>
      <c r="AX366" s="14" t="s">
        <v>71</v>
      </c>
      <c r="AY366" s="255" t="s">
        <v>207</v>
      </c>
    </row>
    <row r="367" s="14" customFormat="1">
      <c r="A367" s="14"/>
      <c r="B367" s="245"/>
      <c r="C367" s="246"/>
      <c r="D367" s="236" t="s">
        <v>218</v>
      </c>
      <c r="E367" s="247" t="s">
        <v>18</v>
      </c>
      <c r="F367" s="248" t="s">
        <v>459</v>
      </c>
      <c r="G367" s="246"/>
      <c r="H367" s="249">
        <v>9.6899999999999995</v>
      </c>
      <c r="I367" s="250"/>
      <c r="J367" s="246"/>
      <c r="K367" s="246"/>
      <c r="L367" s="251"/>
      <c r="M367" s="252"/>
      <c r="N367" s="253"/>
      <c r="O367" s="253"/>
      <c r="P367" s="253"/>
      <c r="Q367" s="253"/>
      <c r="R367" s="253"/>
      <c r="S367" s="253"/>
      <c r="T367" s="25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5" t="s">
        <v>218</v>
      </c>
      <c r="AU367" s="255" t="s">
        <v>83</v>
      </c>
      <c r="AV367" s="14" t="s">
        <v>80</v>
      </c>
      <c r="AW367" s="14" t="s">
        <v>33</v>
      </c>
      <c r="AX367" s="14" t="s">
        <v>71</v>
      </c>
      <c r="AY367" s="255" t="s">
        <v>207</v>
      </c>
    </row>
    <row r="368" s="14" customFormat="1">
      <c r="A368" s="14"/>
      <c r="B368" s="245"/>
      <c r="C368" s="246"/>
      <c r="D368" s="236" t="s">
        <v>218</v>
      </c>
      <c r="E368" s="247" t="s">
        <v>18</v>
      </c>
      <c r="F368" s="248" t="s">
        <v>460</v>
      </c>
      <c r="G368" s="246"/>
      <c r="H368" s="249">
        <v>112.16</v>
      </c>
      <c r="I368" s="250"/>
      <c r="J368" s="246"/>
      <c r="K368" s="246"/>
      <c r="L368" s="251"/>
      <c r="M368" s="252"/>
      <c r="N368" s="253"/>
      <c r="O368" s="253"/>
      <c r="P368" s="253"/>
      <c r="Q368" s="253"/>
      <c r="R368" s="253"/>
      <c r="S368" s="253"/>
      <c r="T368" s="25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5" t="s">
        <v>218</v>
      </c>
      <c r="AU368" s="255" t="s">
        <v>83</v>
      </c>
      <c r="AV368" s="14" t="s">
        <v>80</v>
      </c>
      <c r="AW368" s="14" t="s">
        <v>33</v>
      </c>
      <c r="AX368" s="14" t="s">
        <v>71</v>
      </c>
      <c r="AY368" s="255" t="s">
        <v>207</v>
      </c>
    </row>
    <row r="369" s="14" customFormat="1">
      <c r="A369" s="14"/>
      <c r="B369" s="245"/>
      <c r="C369" s="246"/>
      <c r="D369" s="236" t="s">
        <v>218</v>
      </c>
      <c r="E369" s="247" t="s">
        <v>18</v>
      </c>
      <c r="F369" s="248" t="s">
        <v>461</v>
      </c>
      <c r="G369" s="246"/>
      <c r="H369" s="249">
        <v>-14.9</v>
      </c>
      <c r="I369" s="250"/>
      <c r="J369" s="246"/>
      <c r="K369" s="246"/>
      <c r="L369" s="251"/>
      <c r="M369" s="252"/>
      <c r="N369" s="253"/>
      <c r="O369" s="253"/>
      <c r="P369" s="253"/>
      <c r="Q369" s="253"/>
      <c r="R369" s="253"/>
      <c r="S369" s="253"/>
      <c r="T369" s="25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5" t="s">
        <v>218</v>
      </c>
      <c r="AU369" s="255" t="s">
        <v>83</v>
      </c>
      <c r="AV369" s="14" t="s">
        <v>80</v>
      </c>
      <c r="AW369" s="14" t="s">
        <v>33</v>
      </c>
      <c r="AX369" s="14" t="s">
        <v>71</v>
      </c>
      <c r="AY369" s="255" t="s">
        <v>207</v>
      </c>
    </row>
    <row r="370" s="13" customFormat="1">
      <c r="A370" s="13"/>
      <c r="B370" s="234"/>
      <c r="C370" s="235"/>
      <c r="D370" s="236" t="s">
        <v>218</v>
      </c>
      <c r="E370" s="237" t="s">
        <v>18</v>
      </c>
      <c r="F370" s="238" t="s">
        <v>462</v>
      </c>
      <c r="G370" s="235"/>
      <c r="H370" s="237" t="s">
        <v>18</v>
      </c>
      <c r="I370" s="239"/>
      <c r="J370" s="235"/>
      <c r="K370" s="235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218</v>
      </c>
      <c r="AU370" s="244" t="s">
        <v>83</v>
      </c>
      <c r="AV370" s="13" t="s">
        <v>76</v>
      </c>
      <c r="AW370" s="13" t="s">
        <v>33</v>
      </c>
      <c r="AX370" s="13" t="s">
        <v>71</v>
      </c>
      <c r="AY370" s="244" t="s">
        <v>207</v>
      </c>
    </row>
    <row r="371" s="14" customFormat="1">
      <c r="A371" s="14"/>
      <c r="B371" s="245"/>
      <c r="C371" s="246"/>
      <c r="D371" s="236" t="s">
        <v>218</v>
      </c>
      <c r="E371" s="247" t="s">
        <v>18</v>
      </c>
      <c r="F371" s="248" t="s">
        <v>463</v>
      </c>
      <c r="G371" s="246"/>
      <c r="H371" s="249">
        <v>33.079999999999998</v>
      </c>
      <c r="I371" s="250"/>
      <c r="J371" s="246"/>
      <c r="K371" s="246"/>
      <c r="L371" s="251"/>
      <c r="M371" s="252"/>
      <c r="N371" s="253"/>
      <c r="O371" s="253"/>
      <c r="P371" s="253"/>
      <c r="Q371" s="253"/>
      <c r="R371" s="253"/>
      <c r="S371" s="253"/>
      <c r="T371" s="25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5" t="s">
        <v>218</v>
      </c>
      <c r="AU371" s="255" t="s">
        <v>83</v>
      </c>
      <c r="AV371" s="14" t="s">
        <v>80</v>
      </c>
      <c r="AW371" s="14" t="s">
        <v>33</v>
      </c>
      <c r="AX371" s="14" t="s">
        <v>71</v>
      </c>
      <c r="AY371" s="255" t="s">
        <v>207</v>
      </c>
    </row>
    <row r="372" s="13" customFormat="1">
      <c r="A372" s="13"/>
      <c r="B372" s="234"/>
      <c r="C372" s="235"/>
      <c r="D372" s="236" t="s">
        <v>218</v>
      </c>
      <c r="E372" s="237" t="s">
        <v>18</v>
      </c>
      <c r="F372" s="238" t="s">
        <v>464</v>
      </c>
      <c r="G372" s="235"/>
      <c r="H372" s="237" t="s">
        <v>18</v>
      </c>
      <c r="I372" s="239"/>
      <c r="J372" s="235"/>
      <c r="K372" s="235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218</v>
      </c>
      <c r="AU372" s="244" t="s">
        <v>83</v>
      </c>
      <c r="AV372" s="13" t="s">
        <v>76</v>
      </c>
      <c r="AW372" s="13" t="s">
        <v>33</v>
      </c>
      <c r="AX372" s="13" t="s">
        <v>71</v>
      </c>
      <c r="AY372" s="244" t="s">
        <v>207</v>
      </c>
    </row>
    <row r="373" s="14" customFormat="1">
      <c r="A373" s="14"/>
      <c r="B373" s="245"/>
      <c r="C373" s="246"/>
      <c r="D373" s="236" t="s">
        <v>218</v>
      </c>
      <c r="E373" s="247" t="s">
        <v>18</v>
      </c>
      <c r="F373" s="248" t="s">
        <v>465</v>
      </c>
      <c r="G373" s="246"/>
      <c r="H373" s="249">
        <v>39.460000000000001</v>
      </c>
      <c r="I373" s="250"/>
      <c r="J373" s="246"/>
      <c r="K373" s="246"/>
      <c r="L373" s="251"/>
      <c r="M373" s="252"/>
      <c r="N373" s="253"/>
      <c r="O373" s="253"/>
      <c r="P373" s="253"/>
      <c r="Q373" s="253"/>
      <c r="R373" s="253"/>
      <c r="S373" s="253"/>
      <c r="T373" s="25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5" t="s">
        <v>218</v>
      </c>
      <c r="AU373" s="255" t="s">
        <v>83</v>
      </c>
      <c r="AV373" s="14" t="s">
        <v>80</v>
      </c>
      <c r="AW373" s="14" t="s">
        <v>33</v>
      </c>
      <c r="AX373" s="14" t="s">
        <v>71</v>
      </c>
      <c r="AY373" s="255" t="s">
        <v>207</v>
      </c>
    </row>
    <row r="374" s="13" customFormat="1">
      <c r="A374" s="13"/>
      <c r="B374" s="234"/>
      <c r="C374" s="235"/>
      <c r="D374" s="236" t="s">
        <v>218</v>
      </c>
      <c r="E374" s="237" t="s">
        <v>18</v>
      </c>
      <c r="F374" s="238" t="s">
        <v>466</v>
      </c>
      <c r="G374" s="235"/>
      <c r="H374" s="237" t="s">
        <v>18</v>
      </c>
      <c r="I374" s="239"/>
      <c r="J374" s="235"/>
      <c r="K374" s="235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218</v>
      </c>
      <c r="AU374" s="244" t="s">
        <v>83</v>
      </c>
      <c r="AV374" s="13" t="s">
        <v>76</v>
      </c>
      <c r="AW374" s="13" t="s">
        <v>33</v>
      </c>
      <c r="AX374" s="13" t="s">
        <v>71</v>
      </c>
      <c r="AY374" s="244" t="s">
        <v>207</v>
      </c>
    </row>
    <row r="375" s="14" customFormat="1">
      <c r="A375" s="14"/>
      <c r="B375" s="245"/>
      <c r="C375" s="246"/>
      <c r="D375" s="236" t="s">
        <v>218</v>
      </c>
      <c r="E375" s="247" t="s">
        <v>18</v>
      </c>
      <c r="F375" s="248" t="s">
        <v>467</v>
      </c>
      <c r="G375" s="246"/>
      <c r="H375" s="249">
        <v>59.670000000000002</v>
      </c>
      <c r="I375" s="250"/>
      <c r="J375" s="246"/>
      <c r="K375" s="246"/>
      <c r="L375" s="251"/>
      <c r="M375" s="252"/>
      <c r="N375" s="253"/>
      <c r="O375" s="253"/>
      <c r="P375" s="253"/>
      <c r="Q375" s="253"/>
      <c r="R375" s="253"/>
      <c r="S375" s="253"/>
      <c r="T375" s="25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5" t="s">
        <v>218</v>
      </c>
      <c r="AU375" s="255" t="s">
        <v>83</v>
      </c>
      <c r="AV375" s="14" t="s">
        <v>80</v>
      </c>
      <c r="AW375" s="14" t="s">
        <v>33</v>
      </c>
      <c r="AX375" s="14" t="s">
        <v>71</v>
      </c>
      <c r="AY375" s="255" t="s">
        <v>207</v>
      </c>
    </row>
    <row r="376" s="14" customFormat="1">
      <c r="A376" s="14"/>
      <c r="B376" s="245"/>
      <c r="C376" s="246"/>
      <c r="D376" s="236" t="s">
        <v>218</v>
      </c>
      <c r="E376" s="247" t="s">
        <v>18</v>
      </c>
      <c r="F376" s="248" t="s">
        <v>468</v>
      </c>
      <c r="G376" s="246"/>
      <c r="H376" s="249">
        <v>44.359999999999999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218</v>
      </c>
      <c r="AU376" s="255" t="s">
        <v>83</v>
      </c>
      <c r="AV376" s="14" t="s">
        <v>80</v>
      </c>
      <c r="AW376" s="14" t="s">
        <v>33</v>
      </c>
      <c r="AX376" s="14" t="s">
        <v>71</v>
      </c>
      <c r="AY376" s="255" t="s">
        <v>207</v>
      </c>
    </row>
    <row r="377" s="14" customFormat="1">
      <c r="A377" s="14"/>
      <c r="B377" s="245"/>
      <c r="C377" s="246"/>
      <c r="D377" s="236" t="s">
        <v>218</v>
      </c>
      <c r="E377" s="247" t="s">
        <v>18</v>
      </c>
      <c r="F377" s="248" t="s">
        <v>469</v>
      </c>
      <c r="G377" s="246"/>
      <c r="H377" s="249">
        <v>45.369999999999997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218</v>
      </c>
      <c r="AU377" s="255" t="s">
        <v>83</v>
      </c>
      <c r="AV377" s="14" t="s">
        <v>80</v>
      </c>
      <c r="AW377" s="14" t="s">
        <v>33</v>
      </c>
      <c r="AX377" s="14" t="s">
        <v>71</v>
      </c>
      <c r="AY377" s="255" t="s">
        <v>207</v>
      </c>
    </row>
    <row r="378" s="14" customFormat="1">
      <c r="A378" s="14"/>
      <c r="B378" s="245"/>
      <c r="C378" s="246"/>
      <c r="D378" s="236" t="s">
        <v>218</v>
      </c>
      <c r="E378" s="247" t="s">
        <v>18</v>
      </c>
      <c r="F378" s="248" t="s">
        <v>470</v>
      </c>
      <c r="G378" s="246"/>
      <c r="H378" s="249">
        <v>81.189999999999998</v>
      </c>
      <c r="I378" s="250"/>
      <c r="J378" s="246"/>
      <c r="K378" s="246"/>
      <c r="L378" s="251"/>
      <c r="M378" s="252"/>
      <c r="N378" s="253"/>
      <c r="O378" s="253"/>
      <c r="P378" s="253"/>
      <c r="Q378" s="253"/>
      <c r="R378" s="253"/>
      <c r="S378" s="253"/>
      <c r="T378" s="25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5" t="s">
        <v>218</v>
      </c>
      <c r="AU378" s="255" t="s">
        <v>83</v>
      </c>
      <c r="AV378" s="14" t="s">
        <v>80</v>
      </c>
      <c r="AW378" s="14" t="s">
        <v>33</v>
      </c>
      <c r="AX378" s="14" t="s">
        <v>71</v>
      </c>
      <c r="AY378" s="255" t="s">
        <v>207</v>
      </c>
    </row>
    <row r="379" s="14" customFormat="1">
      <c r="A379" s="14"/>
      <c r="B379" s="245"/>
      <c r="C379" s="246"/>
      <c r="D379" s="236" t="s">
        <v>218</v>
      </c>
      <c r="E379" s="247" t="s">
        <v>18</v>
      </c>
      <c r="F379" s="248" t="s">
        <v>471</v>
      </c>
      <c r="G379" s="246"/>
      <c r="H379" s="249">
        <v>64.75</v>
      </c>
      <c r="I379" s="250"/>
      <c r="J379" s="246"/>
      <c r="K379" s="246"/>
      <c r="L379" s="251"/>
      <c r="M379" s="252"/>
      <c r="N379" s="253"/>
      <c r="O379" s="253"/>
      <c r="P379" s="253"/>
      <c r="Q379" s="253"/>
      <c r="R379" s="253"/>
      <c r="S379" s="253"/>
      <c r="T379" s="25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5" t="s">
        <v>218</v>
      </c>
      <c r="AU379" s="255" t="s">
        <v>83</v>
      </c>
      <c r="AV379" s="14" t="s">
        <v>80</v>
      </c>
      <c r="AW379" s="14" t="s">
        <v>33</v>
      </c>
      <c r="AX379" s="14" t="s">
        <v>71</v>
      </c>
      <c r="AY379" s="255" t="s">
        <v>207</v>
      </c>
    </row>
    <row r="380" s="15" customFormat="1">
      <c r="A380" s="15"/>
      <c r="B380" s="256"/>
      <c r="C380" s="257"/>
      <c r="D380" s="236" t="s">
        <v>218</v>
      </c>
      <c r="E380" s="258" t="s">
        <v>18</v>
      </c>
      <c r="F380" s="259" t="s">
        <v>238</v>
      </c>
      <c r="G380" s="257"/>
      <c r="H380" s="260">
        <v>705.89999999999998</v>
      </c>
      <c r="I380" s="261"/>
      <c r="J380" s="257"/>
      <c r="K380" s="257"/>
      <c r="L380" s="262"/>
      <c r="M380" s="263"/>
      <c r="N380" s="264"/>
      <c r="O380" s="264"/>
      <c r="P380" s="264"/>
      <c r="Q380" s="264"/>
      <c r="R380" s="264"/>
      <c r="S380" s="264"/>
      <c r="T380" s="26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66" t="s">
        <v>218</v>
      </c>
      <c r="AU380" s="266" t="s">
        <v>83</v>
      </c>
      <c r="AV380" s="15" t="s">
        <v>83</v>
      </c>
      <c r="AW380" s="15" t="s">
        <v>33</v>
      </c>
      <c r="AX380" s="15" t="s">
        <v>71</v>
      </c>
      <c r="AY380" s="266" t="s">
        <v>207</v>
      </c>
    </row>
    <row r="381" s="13" customFormat="1">
      <c r="A381" s="13"/>
      <c r="B381" s="234"/>
      <c r="C381" s="235"/>
      <c r="D381" s="236" t="s">
        <v>218</v>
      </c>
      <c r="E381" s="237" t="s">
        <v>18</v>
      </c>
      <c r="F381" s="238" t="s">
        <v>497</v>
      </c>
      <c r="G381" s="235"/>
      <c r="H381" s="237" t="s">
        <v>18</v>
      </c>
      <c r="I381" s="239"/>
      <c r="J381" s="235"/>
      <c r="K381" s="235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218</v>
      </c>
      <c r="AU381" s="244" t="s">
        <v>83</v>
      </c>
      <c r="AV381" s="13" t="s">
        <v>76</v>
      </c>
      <c r="AW381" s="13" t="s">
        <v>33</v>
      </c>
      <c r="AX381" s="13" t="s">
        <v>71</v>
      </c>
      <c r="AY381" s="244" t="s">
        <v>207</v>
      </c>
    </row>
    <row r="382" s="14" customFormat="1">
      <c r="A382" s="14"/>
      <c r="B382" s="245"/>
      <c r="C382" s="246"/>
      <c r="D382" s="236" t="s">
        <v>218</v>
      </c>
      <c r="E382" s="247" t="s">
        <v>18</v>
      </c>
      <c r="F382" s="248" t="s">
        <v>498</v>
      </c>
      <c r="G382" s="246"/>
      <c r="H382" s="249">
        <v>-249.16</v>
      </c>
      <c r="I382" s="250"/>
      <c r="J382" s="246"/>
      <c r="K382" s="246"/>
      <c r="L382" s="251"/>
      <c r="M382" s="252"/>
      <c r="N382" s="253"/>
      <c r="O382" s="253"/>
      <c r="P382" s="253"/>
      <c r="Q382" s="253"/>
      <c r="R382" s="253"/>
      <c r="S382" s="253"/>
      <c r="T382" s="25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5" t="s">
        <v>218</v>
      </c>
      <c r="AU382" s="255" t="s">
        <v>83</v>
      </c>
      <c r="AV382" s="14" t="s">
        <v>80</v>
      </c>
      <c r="AW382" s="14" t="s">
        <v>33</v>
      </c>
      <c r="AX382" s="14" t="s">
        <v>71</v>
      </c>
      <c r="AY382" s="255" t="s">
        <v>207</v>
      </c>
    </row>
    <row r="383" s="13" customFormat="1">
      <c r="A383" s="13"/>
      <c r="B383" s="234"/>
      <c r="C383" s="235"/>
      <c r="D383" s="236" t="s">
        <v>218</v>
      </c>
      <c r="E383" s="237" t="s">
        <v>18</v>
      </c>
      <c r="F383" s="238" t="s">
        <v>1254</v>
      </c>
      <c r="G383" s="235"/>
      <c r="H383" s="237" t="s">
        <v>18</v>
      </c>
      <c r="I383" s="239"/>
      <c r="J383" s="235"/>
      <c r="K383" s="235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218</v>
      </c>
      <c r="AU383" s="244" t="s">
        <v>83</v>
      </c>
      <c r="AV383" s="13" t="s">
        <v>76</v>
      </c>
      <c r="AW383" s="13" t="s">
        <v>33</v>
      </c>
      <c r="AX383" s="13" t="s">
        <v>71</v>
      </c>
      <c r="AY383" s="244" t="s">
        <v>207</v>
      </c>
    </row>
    <row r="384" s="14" customFormat="1">
      <c r="A384" s="14"/>
      <c r="B384" s="245"/>
      <c r="C384" s="246"/>
      <c r="D384" s="236" t="s">
        <v>218</v>
      </c>
      <c r="E384" s="247" t="s">
        <v>18</v>
      </c>
      <c r="F384" s="248" t="s">
        <v>1255</v>
      </c>
      <c r="G384" s="246"/>
      <c r="H384" s="249">
        <v>-110.04000000000001</v>
      </c>
      <c r="I384" s="250"/>
      <c r="J384" s="246"/>
      <c r="K384" s="246"/>
      <c r="L384" s="251"/>
      <c r="M384" s="252"/>
      <c r="N384" s="253"/>
      <c r="O384" s="253"/>
      <c r="P384" s="253"/>
      <c r="Q384" s="253"/>
      <c r="R384" s="253"/>
      <c r="S384" s="253"/>
      <c r="T384" s="25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5" t="s">
        <v>218</v>
      </c>
      <c r="AU384" s="255" t="s">
        <v>83</v>
      </c>
      <c r="AV384" s="14" t="s">
        <v>80</v>
      </c>
      <c r="AW384" s="14" t="s">
        <v>33</v>
      </c>
      <c r="AX384" s="14" t="s">
        <v>71</v>
      </c>
      <c r="AY384" s="255" t="s">
        <v>207</v>
      </c>
    </row>
    <row r="385" s="16" customFormat="1">
      <c r="A385" s="16"/>
      <c r="B385" s="267"/>
      <c r="C385" s="268"/>
      <c r="D385" s="236" t="s">
        <v>218</v>
      </c>
      <c r="E385" s="269" t="s">
        <v>18</v>
      </c>
      <c r="F385" s="270" t="s">
        <v>244</v>
      </c>
      <c r="G385" s="268"/>
      <c r="H385" s="271">
        <v>346.69999999999999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T385" s="277" t="s">
        <v>218</v>
      </c>
      <c r="AU385" s="277" t="s">
        <v>83</v>
      </c>
      <c r="AV385" s="16" t="s">
        <v>89</v>
      </c>
      <c r="AW385" s="16" t="s">
        <v>33</v>
      </c>
      <c r="AX385" s="16" t="s">
        <v>76</v>
      </c>
      <c r="AY385" s="277" t="s">
        <v>207</v>
      </c>
    </row>
    <row r="386" s="2" customFormat="1" ht="16.5" customHeight="1">
      <c r="A386" s="42"/>
      <c r="B386" s="43"/>
      <c r="C386" s="217" t="s">
        <v>524</v>
      </c>
      <c r="D386" s="217" t="s">
        <v>211</v>
      </c>
      <c r="E386" s="218" t="s">
        <v>1256</v>
      </c>
      <c r="F386" s="219" t="s">
        <v>1257</v>
      </c>
      <c r="G386" s="220" t="s">
        <v>129</v>
      </c>
      <c r="H386" s="221">
        <v>921.70000000000005</v>
      </c>
      <c r="I386" s="222"/>
      <c r="J386" s="221">
        <f>ROUND(I386*H386,2)</f>
        <v>0</v>
      </c>
      <c r="K386" s="219" t="s">
        <v>214</v>
      </c>
      <c r="L386" s="48"/>
      <c r="M386" s="223" t="s">
        <v>18</v>
      </c>
      <c r="N386" s="224" t="s">
        <v>42</v>
      </c>
      <c r="O386" s="88"/>
      <c r="P386" s="225">
        <f>O386*H386</f>
        <v>0</v>
      </c>
      <c r="Q386" s="225">
        <v>4.0000000000000003E-05</v>
      </c>
      <c r="R386" s="225">
        <f>Q386*H386</f>
        <v>0.036868000000000005</v>
      </c>
      <c r="S386" s="225">
        <v>6.0000000000000002E-05</v>
      </c>
      <c r="T386" s="226">
        <f>S386*H386</f>
        <v>0.055302000000000004</v>
      </c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R386" s="227" t="s">
        <v>89</v>
      </c>
      <c r="AT386" s="227" t="s">
        <v>211</v>
      </c>
      <c r="AU386" s="227" t="s">
        <v>83</v>
      </c>
      <c r="AY386" s="21" t="s">
        <v>207</v>
      </c>
      <c r="BE386" s="228">
        <f>IF(N386="základní",J386,0)</f>
        <v>0</v>
      </c>
      <c r="BF386" s="228">
        <f>IF(N386="snížená",J386,0)</f>
        <v>0</v>
      </c>
      <c r="BG386" s="228">
        <f>IF(N386="zákl. přenesená",J386,0)</f>
        <v>0</v>
      </c>
      <c r="BH386" s="228">
        <f>IF(N386="sníž. přenesená",J386,0)</f>
        <v>0</v>
      </c>
      <c r="BI386" s="228">
        <f>IF(N386="nulová",J386,0)</f>
        <v>0</v>
      </c>
      <c r="BJ386" s="21" t="s">
        <v>76</v>
      </c>
      <c r="BK386" s="228">
        <f>ROUND(I386*H386,2)</f>
        <v>0</v>
      </c>
      <c r="BL386" s="21" t="s">
        <v>89</v>
      </c>
      <c r="BM386" s="227" t="s">
        <v>1258</v>
      </c>
    </row>
    <row r="387" s="2" customFormat="1">
      <c r="A387" s="42"/>
      <c r="B387" s="43"/>
      <c r="C387" s="44"/>
      <c r="D387" s="229" t="s">
        <v>216</v>
      </c>
      <c r="E387" s="44"/>
      <c r="F387" s="230" t="s">
        <v>1259</v>
      </c>
      <c r="G387" s="44"/>
      <c r="H387" s="44"/>
      <c r="I387" s="231"/>
      <c r="J387" s="44"/>
      <c r="K387" s="44"/>
      <c r="L387" s="48"/>
      <c r="M387" s="232"/>
      <c r="N387" s="233"/>
      <c r="O387" s="88"/>
      <c r="P387" s="88"/>
      <c r="Q387" s="88"/>
      <c r="R387" s="88"/>
      <c r="S387" s="88"/>
      <c r="T387" s="89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T387" s="21" t="s">
        <v>216</v>
      </c>
      <c r="AU387" s="21" t="s">
        <v>83</v>
      </c>
    </row>
    <row r="388" s="14" customFormat="1">
      <c r="A388" s="14"/>
      <c r="B388" s="245"/>
      <c r="C388" s="246"/>
      <c r="D388" s="236" t="s">
        <v>218</v>
      </c>
      <c r="E388" s="247" t="s">
        <v>18</v>
      </c>
      <c r="F388" s="248" t="s">
        <v>929</v>
      </c>
      <c r="G388" s="246"/>
      <c r="H388" s="249">
        <v>225.68000000000001</v>
      </c>
      <c r="I388" s="250"/>
      <c r="J388" s="246"/>
      <c r="K388" s="246"/>
      <c r="L388" s="251"/>
      <c r="M388" s="252"/>
      <c r="N388" s="253"/>
      <c r="O388" s="253"/>
      <c r="P388" s="253"/>
      <c r="Q388" s="253"/>
      <c r="R388" s="253"/>
      <c r="S388" s="253"/>
      <c r="T388" s="25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55" t="s">
        <v>218</v>
      </c>
      <c r="AU388" s="255" t="s">
        <v>83</v>
      </c>
      <c r="AV388" s="14" t="s">
        <v>80</v>
      </c>
      <c r="AW388" s="14" t="s">
        <v>33</v>
      </c>
      <c r="AX388" s="14" t="s">
        <v>71</v>
      </c>
      <c r="AY388" s="255" t="s">
        <v>207</v>
      </c>
    </row>
    <row r="389" s="14" customFormat="1">
      <c r="A389" s="14"/>
      <c r="B389" s="245"/>
      <c r="C389" s="246"/>
      <c r="D389" s="236" t="s">
        <v>218</v>
      </c>
      <c r="E389" s="247" t="s">
        <v>18</v>
      </c>
      <c r="F389" s="248" t="s">
        <v>950</v>
      </c>
      <c r="G389" s="246"/>
      <c r="H389" s="249">
        <v>235.16999999999999</v>
      </c>
      <c r="I389" s="250"/>
      <c r="J389" s="246"/>
      <c r="K389" s="246"/>
      <c r="L389" s="251"/>
      <c r="M389" s="252"/>
      <c r="N389" s="253"/>
      <c r="O389" s="253"/>
      <c r="P389" s="253"/>
      <c r="Q389" s="253"/>
      <c r="R389" s="253"/>
      <c r="S389" s="253"/>
      <c r="T389" s="25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5" t="s">
        <v>218</v>
      </c>
      <c r="AU389" s="255" t="s">
        <v>83</v>
      </c>
      <c r="AV389" s="14" t="s">
        <v>80</v>
      </c>
      <c r="AW389" s="14" t="s">
        <v>33</v>
      </c>
      <c r="AX389" s="14" t="s">
        <v>71</v>
      </c>
      <c r="AY389" s="255" t="s">
        <v>207</v>
      </c>
    </row>
    <row r="390" s="16" customFormat="1">
      <c r="A390" s="16"/>
      <c r="B390" s="267"/>
      <c r="C390" s="268"/>
      <c r="D390" s="236" t="s">
        <v>218</v>
      </c>
      <c r="E390" s="269" t="s">
        <v>18</v>
      </c>
      <c r="F390" s="270" t="s">
        <v>244</v>
      </c>
      <c r="G390" s="268"/>
      <c r="H390" s="271">
        <v>460.85000000000002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T390" s="277" t="s">
        <v>218</v>
      </c>
      <c r="AU390" s="277" t="s">
        <v>83</v>
      </c>
      <c r="AV390" s="16" t="s">
        <v>89</v>
      </c>
      <c r="AW390" s="16" t="s">
        <v>33</v>
      </c>
      <c r="AX390" s="16" t="s">
        <v>71</v>
      </c>
      <c r="AY390" s="277" t="s">
        <v>207</v>
      </c>
    </row>
    <row r="391" s="2" customFormat="1" ht="21.75" customHeight="1">
      <c r="A391" s="42"/>
      <c r="B391" s="43"/>
      <c r="C391" s="217" t="s">
        <v>529</v>
      </c>
      <c r="D391" s="217" t="s">
        <v>211</v>
      </c>
      <c r="E391" s="218" t="s">
        <v>1260</v>
      </c>
      <c r="F391" s="219" t="s">
        <v>1261</v>
      </c>
      <c r="G391" s="220" t="s">
        <v>129</v>
      </c>
      <c r="H391" s="221">
        <v>54.350000000000001</v>
      </c>
      <c r="I391" s="222"/>
      <c r="J391" s="221">
        <f>ROUND(I391*H391,2)</f>
        <v>0</v>
      </c>
      <c r="K391" s="219" t="s">
        <v>214</v>
      </c>
      <c r="L391" s="48"/>
      <c r="M391" s="223" t="s">
        <v>18</v>
      </c>
      <c r="N391" s="224" t="s">
        <v>42</v>
      </c>
      <c r="O391" s="88"/>
      <c r="P391" s="225">
        <f>O391*H391</f>
        <v>0</v>
      </c>
      <c r="Q391" s="225">
        <v>9.0000000000000006E-05</v>
      </c>
      <c r="R391" s="225">
        <f>Q391*H391</f>
        <v>0.0048915</v>
      </c>
      <c r="S391" s="225">
        <v>6.0000000000000002E-05</v>
      </c>
      <c r="T391" s="226">
        <f>S391*H391</f>
        <v>0.003261</v>
      </c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R391" s="227" t="s">
        <v>89</v>
      </c>
      <c r="AT391" s="227" t="s">
        <v>211</v>
      </c>
      <c r="AU391" s="227" t="s">
        <v>83</v>
      </c>
      <c r="AY391" s="21" t="s">
        <v>207</v>
      </c>
      <c r="BE391" s="228">
        <f>IF(N391="základní",J391,0)</f>
        <v>0</v>
      </c>
      <c r="BF391" s="228">
        <f>IF(N391="snížená",J391,0)</f>
        <v>0</v>
      </c>
      <c r="BG391" s="228">
        <f>IF(N391="zákl. přenesená",J391,0)</f>
        <v>0</v>
      </c>
      <c r="BH391" s="228">
        <f>IF(N391="sníž. přenesená",J391,0)</f>
        <v>0</v>
      </c>
      <c r="BI391" s="228">
        <f>IF(N391="nulová",J391,0)</f>
        <v>0</v>
      </c>
      <c r="BJ391" s="21" t="s">
        <v>76</v>
      </c>
      <c r="BK391" s="228">
        <f>ROUND(I391*H391,2)</f>
        <v>0</v>
      </c>
      <c r="BL391" s="21" t="s">
        <v>89</v>
      </c>
      <c r="BM391" s="227" t="s">
        <v>1262</v>
      </c>
    </row>
    <row r="392" s="2" customFormat="1">
      <c r="A392" s="42"/>
      <c r="B392" s="43"/>
      <c r="C392" s="44"/>
      <c r="D392" s="229" t="s">
        <v>216</v>
      </c>
      <c r="E392" s="44"/>
      <c r="F392" s="230" t="s">
        <v>1263</v>
      </c>
      <c r="G392" s="44"/>
      <c r="H392" s="44"/>
      <c r="I392" s="231"/>
      <c r="J392" s="44"/>
      <c r="K392" s="44"/>
      <c r="L392" s="48"/>
      <c r="M392" s="232"/>
      <c r="N392" s="233"/>
      <c r="O392" s="88"/>
      <c r="P392" s="88"/>
      <c r="Q392" s="88"/>
      <c r="R392" s="88"/>
      <c r="S392" s="88"/>
      <c r="T392" s="89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T392" s="21" t="s">
        <v>216</v>
      </c>
      <c r="AU392" s="21" t="s">
        <v>83</v>
      </c>
    </row>
    <row r="393" s="16" customFormat="1">
      <c r="A393" s="16"/>
      <c r="B393" s="267"/>
      <c r="C393" s="268"/>
      <c r="D393" s="236" t="s">
        <v>218</v>
      </c>
      <c r="E393" s="269" t="s">
        <v>18</v>
      </c>
      <c r="F393" s="270" t="s">
        <v>244</v>
      </c>
      <c r="G393" s="268"/>
      <c r="H393" s="271">
        <v>54.350000000000001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T393" s="277" t="s">
        <v>218</v>
      </c>
      <c r="AU393" s="277" t="s">
        <v>83</v>
      </c>
      <c r="AV393" s="16" t="s">
        <v>89</v>
      </c>
      <c r="AW393" s="16" t="s">
        <v>33</v>
      </c>
      <c r="AX393" s="16" t="s">
        <v>71</v>
      </c>
      <c r="AY393" s="277" t="s">
        <v>207</v>
      </c>
    </row>
    <row r="394" s="12" customFormat="1" ht="20.88" customHeight="1">
      <c r="A394" s="12"/>
      <c r="B394" s="201"/>
      <c r="C394" s="202"/>
      <c r="D394" s="203" t="s">
        <v>70</v>
      </c>
      <c r="E394" s="215" t="s">
        <v>738</v>
      </c>
      <c r="F394" s="215" t="s">
        <v>1264</v>
      </c>
      <c r="G394" s="202"/>
      <c r="H394" s="202"/>
      <c r="I394" s="205"/>
      <c r="J394" s="216">
        <f>BK394</f>
        <v>0</v>
      </c>
      <c r="K394" s="202"/>
      <c r="L394" s="207"/>
      <c r="M394" s="208"/>
      <c r="N394" s="209"/>
      <c r="O394" s="209"/>
      <c r="P394" s="210">
        <f>SUM(P395:P418)</f>
        <v>0</v>
      </c>
      <c r="Q394" s="209"/>
      <c r="R394" s="210">
        <f>SUM(R395:R418)</f>
        <v>0.029262800000000002</v>
      </c>
      <c r="S394" s="209"/>
      <c r="T394" s="211">
        <f>SUM(T395:T418)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12" t="s">
        <v>76</v>
      </c>
      <c r="AT394" s="213" t="s">
        <v>70</v>
      </c>
      <c r="AU394" s="213" t="s">
        <v>80</v>
      </c>
      <c r="AY394" s="212" t="s">
        <v>207</v>
      </c>
      <c r="BK394" s="214">
        <f>SUM(BK395:BK418)</f>
        <v>0</v>
      </c>
    </row>
    <row r="395" s="2" customFormat="1" ht="16.5" customHeight="1">
      <c r="A395" s="42"/>
      <c r="B395" s="43"/>
      <c r="C395" s="217" t="s">
        <v>534</v>
      </c>
      <c r="D395" s="217" t="s">
        <v>211</v>
      </c>
      <c r="E395" s="218" t="s">
        <v>1265</v>
      </c>
      <c r="F395" s="219" t="s">
        <v>1266</v>
      </c>
      <c r="G395" s="220" t="s">
        <v>129</v>
      </c>
      <c r="H395" s="221">
        <v>0.56000000000000005</v>
      </c>
      <c r="I395" s="222"/>
      <c r="J395" s="221">
        <f>ROUND(I395*H395,2)</f>
        <v>0</v>
      </c>
      <c r="K395" s="219" t="s">
        <v>214</v>
      </c>
      <c r="L395" s="48"/>
      <c r="M395" s="223" t="s">
        <v>18</v>
      </c>
      <c r="N395" s="224" t="s">
        <v>42</v>
      </c>
      <c r="O395" s="88"/>
      <c r="P395" s="225">
        <f>O395*H395</f>
        <v>0</v>
      </c>
      <c r="Q395" s="225">
        <v>0.00025999999999999998</v>
      </c>
      <c r="R395" s="225">
        <f>Q395*H395</f>
        <v>0.00014559999999999999</v>
      </c>
      <c r="S395" s="225">
        <v>0</v>
      </c>
      <c r="T395" s="226">
        <f>S395*H395</f>
        <v>0</v>
      </c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R395" s="227" t="s">
        <v>89</v>
      </c>
      <c r="AT395" s="227" t="s">
        <v>211</v>
      </c>
      <c r="AU395" s="227" t="s">
        <v>83</v>
      </c>
      <c r="AY395" s="21" t="s">
        <v>207</v>
      </c>
      <c r="BE395" s="228">
        <f>IF(N395="základní",J395,0)</f>
        <v>0</v>
      </c>
      <c r="BF395" s="228">
        <f>IF(N395="snížená",J395,0)</f>
        <v>0</v>
      </c>
      <c r="BG395" s="228">
        <f>IF(N395="zákl. přenesená",J395,0)</f>
        <v>0</v>
      </c>
      <c r="BH395" s="228">
        <f>IF(N395="sníž. přenesená",J395,0)</f>
        <v>0</v>
      </c>
      <c r="BI395" s="228">
        <f>IF(N395="nulová",J395,0)</f>
        <v>0</v>
      </c>
      <c r="BJ395" s="21" t="s">
        <v>76</v>
      </c>
      <c r="BK395" s="228">
        <f>ROUND(I395*H395,2)</f>
        <v>0</v>
      </c>
      <c r="BL395" s="21" t="s">
        <v>89</v>
      </c>
      <c r="BM395" s="227" t="s">
        <v>1267</v>
      </c>
    </row>
    <row r="396" s="2" customFormat="1">
      <c r="A396" s="42"/>
      <c r="B396" s="43"/>
      <c r="C396" s="44"/>
      <c r="D396" s="229" t="s">
        <v>216</v>
      </c>
      <c r="E396" s="44"/>
      <c r="F396" s="230" t="s">
        <v>1268</v>
      </c>
      <c r="G396" s="44"/>
      <c r="H396" s="44"/>
      <c r="I396" s="231"/>
      <c r="J396" s="44"/>
      <c r="K396" s="44"/>
      <c r="L396" s="48"/>
      <c r="M396" s="232"/>
      <c r="N396" s="233"/>
      <c r="O396" s="88"/>
      <c r="P396" s="88"/>
      <c r="Q396" s="88"/>
      <c r="R396" s="88"/>
      <c r="S396" s="88"/>
      <c r="T396" s="89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T396" s="21" t="s">
        <v>216</v>
      </c>
      <c r="AU396" s="21" t="s">
        <v>83</v>
      </c>
    </row>
    <row r="397" s="13" customFormat="1">
      <c r="A397" s="13"/>
      <c r="B397" s="234"/>
      <c r="C397" s="235"/>
      <c r="D397" s="236" t="s">
        <v>218</v>
      </c>
      <c r="E397" s="237" t="s">
        <v>18</v>
      </c>
      <c r="F397" s="238" t="s">
        <v>1039</v>
      </c>
      <c r="G397" s="235"/>
      <c r="H397" s="237" t="s">
        <v>18</v>
      </c>
      <c r="I397" s="239"/>
      <c r="J397" s="235"/>
      <c r="K397" s="235"/>
      <c r="L397" s="240"/>
      <c r="M397" s="241"/>
      <c r="N397" s="242"/>
      <c r="O397" s="242"/>
      <c r="P397" s="242"/>
      <c r="Q397" s="242"/>
      <c r="R397" s="242"/>
      <c r="S397" s="242"/>
      <c r="T397" s="24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4" t="s">
        <v>218</v>
      </c>
      <c r="AU397" s="244" t="s">
        <v>83</v>
      </c>
      <c r="AV397" s="13" t="s">
        <v>76</v>
      </c>
      <c r="AW397" s="13" t="s">
        <v>33</v>
      </c>
      <c r="AX397" s="13" t="s">
        <v>71</v>
      </c>
      <c r="AY397" s="244" t="s">
        <v>207</v>
      </c>
    </row>
    <row r="398" s="14" customFormat="1">
      <c r="A398" s="14"/>
      <c r="B398" s="245"/>
      <c r="C398" s="246"/>
      <c r="D398" s="236" t="s">
        <v>218</v>
      </c>
      <c r="E398" s="247" t="s">
        <v>18</v>
      </c>
      <c r="F398" s="248" t="s">
        <v>376</v>
      </c>
      <c r="G398" s="246"/>
      <c r="H398" s="249">
        <v>0.56000000000000005</v>
      </c>
      <c r="I398" s="250"/>
      <c r="J398" s="246"/>
      <c r="K398" s="246"/>
      <c r="L398" s="251"/>
      <c r="M398" s="252"/>
      <c r="N398" s="253"/>
      <c r="O398" s="253"/>
      <c r="P398" s="253"/>
      <c r="Q398" s="253"/>
      <c r="R398" s="253"/>
      <c r="S398" s="253"/>
      <c r="T398" s="25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5" t="s">
        <v>218</v>
      </c>
      <c r="AU398" s="255" t="s">
        <v>83</v>
      </c>
      <c r="AV398" s="14" t="s">
        <v>80</v>
      </c>
      <c r="AW398" s="14" t="s">
        <v>33</v>
      </c>
      <c r="AX398" s="14" t="s">
        <v>76</v>
      </c>
      <c r="AY398" s="255" t="s">
        <v>207</v>
      </c>
    </row>
    <row r="399" s="2" customFormat="1" ht="21.75" customHeight="1">
      <c r="A399" s="42"/>
      <c r="B399" s="43"/>
      <c r="C399" s="217" t="s">
        <v>540</v>
      </c>
      <c r="D399" s="217" t="s">
        <v>211</v>
      </c>
      <c r="E399" s="218" t="s">
        <v>1269</v>
      </c>
      <c r="F399" s="219" t="s">
        <v>1270</v>
      </c>
      <c r="G399" s="220" t="s">
        <v>129</v>
      </c>
      <c r="H399" s="221">
        <v>0.56000000000000005</v>
      </c>
      <c r="I399" s="222"/>
      <c r="J399" s="221">
        <f>ROUND(I399*H399,2)</f>
        <v>0</v>
      </c>
      <c r="K399" s="219" t="s">
        <v>214</v>
      </c>
      <c r="L399" s="48"/>
      <c r="M399" s="223" t="s">
        <v>18</v>
      </c>
      <c r="N399" s="224" t="s">
        <v>42</v>
      </c>
      <c r="O399" s="88"/>
      <c r="P399" s="225">
        <f>O399*H399</f>
        <v>0</v>
      </c>
      <c r="Q399" s="225">
        <v>0.020480000000000002</v>
      </c>
      <c r="R399" s="225">
        <f>Q399*H399</f>
        <v>0.011468800000000001</v>
      </c>
      <c r="S399" s="225">
        <v>0</v>
      </c>
      <c r="T399" s="226">
        <f>S399*H399</f>
        <v>0</v>
      </c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R399" s="227" t="s">
        <v>89</v>
      </c>
      <c r="AT399" s="227" t="s">
        <v>211</v>
      </c>
      <c r="AU399" s="227" t="s">
        <v>83</v>
      </c>
      <c r="AY399" s="21" t="s">
        <v>207</v>
      </c>
      <c r="BE399" s="228">
        <f>IF(N399="základní",J399,0)</f>
        <v>0</v>
      </c>
      <c r="BF399" s="228">
        <f>IF(N399="snížená",J399,0)</f>
        <v>0</v>
      </c>
      <c r="BG399" s="228">
        <f>IF(N399="zákl. přenesená",J399,0)</f>
        <v>0</v>
      </c>
      <c r="BH399" s="228">
        <f>IF(N399="sníž. přenesená",J399,0)</f>
        <v>0</v>
      </c>
      <c r="BI399" s="228">
        <f>IF(N399="nulová",J399,0)</f>
        <v>0</v>
      </c>
      <c r="BJ399" s="21" t="s">
        <v>76</v>
      </c>
      <c r="BK399" s="228">
        <f>ROUND(I399*H399,2)</f>
        <v>0</v>
      </c>
      <c r="BL399" s="21" t="s">
        <v>89</v>
      </c>
      <c r="BM399" s="227" t="s">
        <v>1271</v>
      </c>
    </row>
    <row r="400" s="2" customFormat="1">
      <c r="A400" s="42"/>
      <c r="B400" s="43"/>
      <c r="C400" s="44"/>
      <c r="D400" s="229" t="s">
        <v>216</v>
      </c>
      <c r="E400" s="44"/>
      <c r="F400" s="230" t="s">
        <v>1272</v>
      </c>
      <c r="G400" s="44"/>
      <c r="H400" s="44"/>
      <c r="I400" s="231"/>
      <c r="J400" s="44"/>
      <c r="K400" s="44"/>
      <c r="L400" s="48"/>
      <c r="M400" s="232"/>
      <c r="N400" s="233"/>
      <c r="O400" s="88"/>
      <c r="P400" s="88"/>
      <c r="Q400" s="88"/>
      <c r="R400" s="88"/>
      <c r="S400" s="88"/>
      <c r="T400" s="89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T400" s="21" t="s">
        <v>216</v>
      </c>
      <c r="AU400" s="21" t="s">
        <v>83</v>
      </c>
    </row>
    <row r="401" s="13" customFormat="1">
      <c r="A401" s="13"/>
      <c r="B401" s="234"/>
      <c r="C401" s="235"/>
      <c r="D401" s="236" t="s">
        <v>218</v>
      </c>
      <c r="E401" s="237" t="s">
        <v>18</v>
      </c>
      <c r="F401" s="238" t="s">
        <v>1039</v>
      </c>
      <c r="G401" s="235"/>
      <c r="H401" s="237" t="s">
        <v>18</v>
      </c>
      <c r="I401" s="239"/>
      <c r="J401" s="235"/>
      <c r="K401" s="235"/>
      <c r="L401" s="240"/>
      <c r="M401" s="241"/>
      <c r="N401" s="242"/>
      <c r="O401" s="242"/>
      <c r="P401" s="242"/>
      <c r="Q401" s="242"/>
      <c r="R401" s="242"/>
      <c r="S401" s="242"/>
      <c r="T401" s="24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4" t="s">
        <v>218</v>
      </c>
      <c r="AU401" s="244" t="s">
        <v>83</v>
      </c>
      <c r="AV401" s="13" t="s">
        <v>76</v>
      </c>
      <c r="AW401" s="13" t="s">
        <v>33</v>
      </c>
      <c r="AX401" s="13" t="s">
        <v>71</v>
      </c>
      <c r="AY401" s="244" t="s">
        <v>207</v>
      </c>
    </row>
    <row r="402" s="14" customFormat="1">
      <c r="A402" s="14"/>
      <c r="B402" s="245"/>
      <c r="C402" s="246"/>
      <c r="D402" s="236" t="s">
        <v>218</v>
      </c>
      <c r="E402" s="247" t="s">
        <v>18</v>
      </c>
      <c r="F402" s="248" t="s">
        <v>376</v>
      </c>
      <c r="G402" s="246"/>
      <c r="H402" s="249">
        <v>0.56000000000000005</v>
      </c>
      <c r="I402" s="250"/>
      <c r="J402" s="246"/>
      <c r="K402" s="246"/>
      <c r="L402" s="251"/>
      <c r="M402" s="252"/>
      <c r="N402" s="253"/>
      <c r="O402" s="253"/>
      <c r="P402" s="253"/>
      <c r="Q402" s="253"/>
      <c r="R402" s="253"/>
      <c r="S402" s="253"/>
      <c r="T402" s="25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5" t="s">
        <v>218</v>
      </c>
      <c r="AU402" s="255" t="s">
        <v>83</v>
      </c>
      <c r="AV402" s="14" t="s">
        <v>80</v>
      </c>
      <c r="AW402" s="14" t="s">
        <v>33</v>
      </c>
      <c r="AX402" s="14" t="s">
        <v>71</v>
      </c>
      <c r="AY402" s="255" t="s">
        <v>207</v>
      </c>
    </row>
    <row r="403" s="2" customFormat="1" ht="16.5" customHeight="1">
      <c r="A403" s="42"/>
      <c r="B403" s="43"/>
      <c r="C403" s="217" t="s">
        <v>563</v>
      </c>
      <c r="D403" s="217" t="s">
        <v>211</v>
      </c>
      <c r="E403" s="218" t="s">
        <v>1273</v>
      </c>
      <c r="F403" s="219" t="s">
        <v>1274</v>
      </c>
      <c r="G403" s="220" t="s">
        <v>129</v>
      </c>
      <c r="H403" s="221">
        <v>2.1000000000000001</v>
      </c>
      <c r="I403" s="222"/>
      <c r="J403" s="221">
        <f>ROUND(I403*H403,2)</f>
        <v>0</v>
      </c>
      <c r="K403" s="219" t="s">
        <v>214</v>
      </c>
      <c r="L403" s="48"/>
      <c r="M403" s="223" t="s">
        <v>18</v>
      </c>
      <c r="N403" s="224" t="s">
        <v>42</v>
      </c>
      <c r="O403" s="88"/>
      <c r="P403" s="225">
        <f>O403*H403</f>
        <v>0</v>
      </c>
      <c r="Q403" s="225">
        <v>0.00022000000000000001</v>
      </c>
      <c r="R403" s="225">
        <f>Q403*H403</f>
        <v>0.00046200000000000006</v>
      </c>
      <c r="S403" s="225">
        <v>0</v>
      </c>
      <c r="T403" s="226">
        <f>S403*H403</f>
        <v>0</v>
      </c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R403" s="227" t="s">
        <v>89</v>
      </c>
      <c r="AT403" s="227" t="s">
        <v>211</v>
      </c>
      <c r="AU403" s="227" t="s">
        <v>83</v>
      </c>
      <c r="AY403" s="21" t="s">
        <v>207</v>
      </c>
      <c r="BE403" s="228">
        <f>IF(N403="základní",J403,0)</f>
        <v>0</v>
      </c>
      <c r="BF403" s="228">
        <f>IF(N403="snížená",J403,0)</f>
        <v>0</v>
      </c>
      <c r="BG403" s="228">
        <f>IF(N403="zákl. přenesená",J403,0)</f>
        <v>0</v>
      </c>
      <c r="BH403" s="228">
        <f>IF(N403="sníž. přenesená",J403,0)</f>
        <v>0</v>
      </c>
      <c r="BI403" s="228">
        <f>IF(N403="nulová",J403,0)</f>
        <v>0</v>
      </c>
      <c r="BJ403" s="21" t="s">
        <v>76</v>
      </c>
      <c r="BK403" s="228">
        <f>ROUND(I403*H403,2)</f>
        <v>0</v>
      </c>
      <c r="BL403" s="21" t="s">
        <v>89</v>
      </c>
      <c r="BM403" s="227" t="s">
        <v>1275</v>
      </c>
    </row>
    <row r="404" s="2" customFormat="1">
      <c r="A404" s="42"/>
      <c r="B404" s="43"/>
      <c r="C404" s="44"/>
      <c r="D404" s="229" t="s">
        <v>216</v>
      </c>
      <c r="E404" s="44"/>
      <c r="F404" s="230" t="s">
        <v>1276</v>
      </c>
      <c r="G404" s="44"/>
      <c r="H404" s="44"/>
      <c r="I404" s="231"/>
      <c r="J404" s="44"/>
      <c r="K404" s="44"/>
      <c r="L404" s="48"/>
      <c r="M404" s="232"/>
      <c r="N404" s="233"/>
      <c r="O404" s="88"/>
      <c r="P404" s="88"/>
      <c r="Q404" s="88"/>
      <c r="R404" s="88"/>
      <c r="S404" s="88"/>
      <c r="T404" s="89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T404" s="21" t="s">
        <v>216</v>
      </c>
      <c r="AU404" s="21" t="s">
        <v>83</v>
      </c>
    </row>
    <row r="405" s="13" customFormat="1">
      <c r="A405" s="13"/>
      <c r="B405" s="234"/>
      <c r="C405" s="235"/>
      <c r="D405" s="236" t="s">
        <v>218</v>
      </c>
      <c r="E405" s="237" t="s">
        <v>18</v>
      </c>
      <c r="F405" s="238" t="s">
        <v>1039</v>
      </c>
      <c r="G405" s="235"/>
      <c r="H405" s="237" t="s">
        <v>18</v>
      </c>
      <c r="I405" s="239"/>
      <c r="J405" s="235"/>
      <c r="K405" s="235"/>
      <c r="L405" s="240"/>
      <c r="M405" s="241"/>
      <c r="N405" s="242"/>
      <c r="O405" s="242"/>
      <c r="P405" s="242"/>
      <c r="Q405" s="242"/>
      <c r="R405" s="242"/>
      <c r="S405" s="242"/>
      <c r="T405" s="24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4" t="s">
        <v>218</v>
      </c>
      <c r="AU405" s="244" t="s">
        <v>83</v>
      </c>
      <c r="AV405" s="13" t="s">
        <v>76</v>
      </c>
      <c r="AW405" s="13" t="s">
        <v>33</v>
      </c>
      <c r="AX405" s="13" t="s">
        <v>71</v>
      </c>
      <c r="AY405" s="244" t="s">
        <v>207</v>
      </c>
    </row>
    <row r="406" s="14" customFormat="1">
      <c r="A406" s="14"/>
      <c r="B406" s="245"/>
      <c r="C406" s="246"/>
      <c r="D406" s="236" t="s">
        <v>218</v>
      </c>
      <c r="E406" s="247" t="s">
        <v>18</v>
      </c>
      <c r="F406" s="248" t="s">
        <v>1277</v>
      </c>
      <c r="G406" s="246"/>
      <c r="H406" s="249">
        <v>2.1000000000000001</v>
      </c>
      <c r="I406" s="250"/>
      <c r="J406" s="246"/>
      <c r="K406" s="246"/>
      <c r="L406" s="251"/>
      <c r="M406" s="252"/>
      <c r="N406" s="253"/>
      <c r="O406" s="253"/>
      <c r="P406" s="253"/>
      <c r="Q406" s="253"/>
      <c r="R406" s="253"/>
      <c r="S406" s="253"/>
      <c r="T406" s="25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5" t="s">
        <v>218</v>
      </c>
      <c r="AU406" s="255" t="s">
        <v>83</v>
      </c>
      <c r="AV406" s="14" t="s">
        <v>80</v>
      </c>
      <c r="AW406" s="14" t="s">
        <v>33</v>
      </c>
      <c r="AX406" s="14" t="s">
        <v>71</v>
      </c>
      <c r="AY406" s="255" t="s">
        <v>207</v>
      </c>
    </row>
    <row r="407" s="2" customFormat="1" ht="37.8" customHeight="1">
      <c r="A407" s="42"/>
      <c r="B407" s="43"/>
      <c r="C407" s="217" t="s">
        <v>569</v>
      </c>
      <c r="D407" s="217" t="s">
        <v>211</v>
      </c>
      <c r="E407" s="218" t="s">
        <v>1278</v>
      </c>
      <c r="F407" s="219" t="s">
        <v>1279</v>
      </c>
      <c r="G407" s="220" t="s">
        <v>129</v>
      </c>
      <c r="H407" s="221">
        <v>0.56000000000000005</v>
      </c>
      <c r="I407" s="222"/>
      <c r="J407" s="221">
        <f>ROUND(I407*H407,2)</f>
        <v>0</v>
      </c>
      <c r="K407" s="219" t="s">
        <v>214</v>
      </c>
      <c r="L407" s="48"/>
      <c r="M407" s="223" t="s">
        <v>18</v>
      </c>
      <c r="N407" s="224" t="s">
        <v>42</v>
      </c>
      <c r="O407" s="88"/>
      <c r="P407" s="225">
        <f>O407*H407</f>
        <v>0</v>
      </c>
      <c r="Q407" s="225">
        <v>0.013440000000000001</v>
      </c>
      <c r="R407" s="225">
        <f>Q407*H407</f>
        <v>0.0075264000000000008</v>
      </c>
      <c r="S407" s="225">
        <v>0</v>
      </c>
      <c r="T407" s="226">
        <f>S407*H407</f>
        <v>0</v>
      </c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R407" s="227" t="s">
        <v>89</v>
      </c>
      <c r="AT407" s="227" t="s">
        <v>211</v>
      </c>
      <c r="AU407" s="227" t="s">
        <v>83</v>
      </c>
      <c r="AY407" s="21" t="s">
        <v>207</v>
      </c>
      <c r="BE407" s="228">
        <f>IF(N407="základní",J407,0)</f>
        <v>0</v>
      </c>
      <c r="BF407" s="228">
        <f>IF(N407="snížená",J407,0)</f>
        <v>0</v>
      </c>
      <c r="BG407" s="228">
        <f>IF(N407="zákl. přenesená",J407,0)</f>
        <v>0</v>
      </c>
      <c r="BH407" s="228">
        <f>IF(N407="sníž. přenesená",J407,0)</f>
        <v>0</v>
      </c>
      <c r="BI407" s="228">
        <f>IF(N407="nulová",J407,0)</f>
        <v>0</v>
      </c>
      <c r="BJ407" s="21" t="s">
        <v>76</v>
      </c>
      <c r="BK407" s="228">
        <f>ROUND(I407*H407,2)</f>
        <v>0</v>
      </c>
      <c r="BL407" s="21" t="s">
        <v>89</v>
      </c>
      <c r="BM407" s="227" t="s">
        <v>1280</v>
      </c>
    </row>
    <row r="408" s="2" customFormat="1">
      <c r="A408" s="42"/>
      <c r="B408" s="43"/>
      <c r="C408" s="44"/>
      <c r="D408" s="229" t="s">
        <v>216</v>
      </c>
      <c r="E408" s="44"/>
      <c r="F408" s="230" t="s">
        <v>1281</v>
      </c>
      <c r="G408" s="44"/>
      <c r="H408" s="44"/>
      <c r="I408" s="231"/>
      <c r="J408" s="44"/>
      <c r="K408" s="44"/>
      <c r="L408" s="48"/>
      <c r="M408" s="232"/>
      <c r="N408" s="233"/>
      <c r="O408" s="88"/>
      <c r="P408" s="88"/>
      <c r="Q408" s="88"/>
      <c r="R408" s="88"/>
      <c r="S408" s="88"/>
      <c r="T408" s="89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T408" s="21" t="s">
        <v>216</v>
      </c>
      <c r="AU408" s="21" t="s">
        <v>83</v>
      </c>
    </row>
    <row r="409" s="13" customFormat="1">
      <c r="A409" s="13"/>
      <c r="B409" s="234"/>
      <c r="C409" s="235"/>
      <c r="D409" s="236" t="s">
        <v>218</v>
      </c>
      <c r="E409" s="237" t="s">
        <v>18</v>
      </c>
      <c r="F409" s="238" t="s">
        <v>1039</v>
      </c>
      <c r="G409" s="235"/>
      <c r="H409" s="237" t="s">
        <v>18</v>
      </c>
      <c r="I409" s="239"/>
      <c r="J409" s="235"/>
      <c r="K409" s="235"/>
      <c r="L409" s="240"/>
      <c r="M409" s="241"/>
      <c r="N409" s="242"/>
      <c r="O409" s="242"/>
      <c r="P409" s="242"/>
      <c r="Q409" s="242"/>
      <c r="R409" s="242"/>
      <c r="S409" s="242"/>
      <c r="T409" s="24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4" t="s">
        <v>218</v>
      </c>
      <c r="AU409" s="244" t="s">
        <v>83</v>
      </c>
      <c r="AV409" s="13" t="s">
        <v>76</v>
      </c>
      <c r="AW409" s="13" t="s">
        <v>33</v>
      </c>
      <c r="AX409" s="13" t="s">
        <v>71</v>
      </c>
      <c r="AY409" s="244" t="s">
        <v>207</v>
      </c>
    </row>
    <row r="410" s="14" customFormat="1">
      <c r="A410" s="14"/>
      <c r="B410" s="245"/>
      <c r="C410" s="246"/>
      <c r="D410" s="236" t="s">
        <v>218</v>
      </c>
      <c r="E410" s="247" t="s">
        <v>18</v>
      </c>
      <c r="F410" s="248" t="s">
        <v>376</v>
      </c>
      <c r="G410" s="246"/>
      <c r="H410" s="249">
        <v>0.56000000000000005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218</v>
      </c>
      <c r="AU410" s="255" t="s">
        <v>83</v>
      </c>
      <c r="AV410" s="14" t="s">
        <v>80</v>
      </c>
      <c r="AW410" s="14" t="s">
        <v>33</v>
      </c>
      <c r="AX410" s="14" t="s">
        <v>76</v>
      </c>
      <c r="AY410" s="255" t="s">
        <v>207</v>
      </c>
    </row>
    <row r="411" s="2" customFormat="1" ht="16.5" customHeight="1">
      <c r="A411" s="42"/>
      <c r="B411" s="43"/>
      <c r="C411" s="283" t="s">
        <v>575</v>
      </c>
      <c r="D411" s="283" t="s">
        <v>1282</v>
      </c>
      <c r="E411" s="284" t="s">
        <v>1283</v>
      </c>
      <c r="F411" s="285" t="s">
        <v>1284</v>
      </c>
      <c r="G411" s="286" t="s">
        <v>129</v>
      </c>
      <c r="H411" s="287">
        <v>0.56000000000000005</v>
      </c>
      <c r="I411" s="288"/>
      <c r="J411" s="287">
        <f>ROUND(I411*H411,2)</f>
        <v>0</v>
      </c>
      <c r="K411" s="285" t="s">
        <v>214</v>
      </c>
      <c r="L411" s="289"/>
      <c r="M411" s="290" t="s">
        <v>18</v>
      </c>
      <c r="N411" s="291" t="s">
        <v>42</v>
      </c>
      <c r="O411" s="88"/>
      <c r="P411" s="225">
        <f>O411*H411</f>
        <v>0</v>
      </c>
      <c r="Q411" s="225">
        <v>0.0030000000000000001</v>
      </c>
      <c r="R411" s="225">
        <f>Q411*H411</f>
        <v>0.0016800000000000003</v>
      </c>
      <c r="S411" s="225">
        <v>0</v>
      </c>
      <c r="T411" s="226">
        <f>S411*H411</f>
        <v>0</v>
      </c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R411" s="227" t="s">
        <v>124</v>
      </c>
      <c r="AT411" s="227" t="s">
        <v>1282</v>
      </c>
      <c r="AU411" s="227" t="s">
        <v>83</v>
      </c>
      <c r="AY411" s="21" t="s">
        <v>207</v>
      </c>
      <c r="BE411" s="228">
        <f>IF(N411="základní",J411,0)</f>
        <v>0</v>
      </c>
      <c r="BF411" s="228">
        <f>IF(N411="snížená",J411,0)</f>
        <v>0</v>
      </c>
      <c r="BG411" s="228">
        <f>IF(N411="zákl. přenesená",J411,0)</f>
        <v>0</v>
      </c>
      <c r="BH411" s="228">
        <f>IF(N411="sníž. přenesená",J411,0)</f>
        <v>0</v>
      </c>
      <c r="BI411" s="228">
        <f>IF(N411="nulová",J411,0)</f>
        <v>0</v>
      </c>
      <c r="BJ411" s="21" t="s">
        <v>76</v>
      </c>
      <c r="BK411" s="228">
        <f>ROUND(I411*H411,2)</f>
        <v>0</v>
      </c>
      <c r="BL411" s="21" t="s">
        <v>89</v>
      </c>
      <c r="BM411" s="227" t="s">
        <v>1285</v>
      </c>
    </row>
    <row r="412" s="2" customFormat="1">
      <c r="A412" s="42"/>
      <c r="B412" s="43"/>
      <c r="C412" s="44"/>
      <c r="D412" s="236" t="s">
        <v>653</v>
      </c>
      <c r="E412" s="44"/>
      <c r="F412" s="278" t="s">
        <v>1286</v>
      </c>
      <c r="G412" s="44"/>
      <c r="H412" s="44"/>
      <c r="I412" s="231"/>
      <c r="J412" s="44"/>
      <c r="K412" s="44"/>
      <c r="L412" s="48"/>
      <c r="M412" s="232"/>
      <c r="N412" s="233"/>
      <c r="O412" s="88"/>
      <c r="P412" s="88"/>
      <c r="Q412" s="88"/>
      <c r="R412" s="88"/>
      <c r="S412" s="88"/>
      <c r="T412" s="89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T412" s="21" t="s">
        <v>653</v>
      </c>
      <c r="AU412" s="21" t="s">
        <v>83</v>
      </c>
    </row>
    <row r="413" s="13" customFormat="1">
      <c r="A413" s="13"/>
      <c r="B413" s="234"/>
      <c r="C413" s="235"/>
      <c r="D413" s="236" t="s">
        <v>218</v>
      </c>
      <c r="E413" s="237" t="s">
        <v>18</v>
      </c>
      <c r="F413" s="238" t="s">
        <v>1039</v>
      </c>
      <c r="G413" s="235"/>
      <c r="H413" s="237" t="s">
        <v>18</v>
      </c>
      <c r="I413" s="239"/>
      <c r="J413" s="235"/>
      <c r="K413" s="235"/>
      <c r="L413" s="240"/>
      <c r="M413" s="241"/>
      <c r="N413" s="242"/>
      <c r="O413" s="242"/>
      <c r="P413" s="242"/>
      <c r="Q413" s="242"/>
      <c r="R413" s="242"/>
      <c r="S413" s="242"/>
      <c r="T413" s="24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44" t="s">
        <v>218</v>
      </c>
      <c r="AU413" s="244" t="s">
        <v>83</v>
      </c>
      <c r="AV413" s="13" t="s">
        <v>76</v>
      </c>
      <c r="AW413" s="13" t="s">
        <v>33</v>
      </c>
      <c r="AX413" s="13" t="s">
        <v>71</v>
      </c>
      <c r="AY413" s="244" t="s">
        <v>207</v>
      </c>
    </row>
    <row r="414" s="14" customFormat="1">
      <c r="A414" s="14"/>
      <c r="B414" s="245"/>
      <c r="C414" s="246"/>
      <c r="D414" s="236" t="s">
        <v>218</v>
      </c>
      <c r="E414" s="247" t="s">
        <v>18</v>
      </c>
      <c r="F414" s="248" t="s">
        <v>376</v>
      </c>
      <c r="G414" s="246"/>
      <c r="H414" s="249">
        <v>0.56000000000000005</v>
      </c>
      <c r="I414" s="250"/>
      <c r="J414" s="246"/>
      <c r="K414" s="246"/>
      <c r="L414" s="251"/>
      <c r="M414" s="252"/>
      <c r="N414" s="253"/>
      <c r="O414" s="253"/>
      <c r="P414" s="253"/>
      <c r="Q414" s="253"/>
      <c r="R414" s="253"/>
      <c r="S414" s="253"/>
      <c r="T414" s="25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5" t="s">
        <v>218</v>
      </c>
      <c r="AU414" s="255" t="s">
        <v>83</v>
      </c>
      <c r="AV414" s="14" t="s">
        <v>80</v>
      </c>
      <c r="AW414" s="14" t="s">
        <v>33</v>
      </c>
      <c r="AX414" s="14" t="s">
        <v>76</v>
      </c>
      <c r="AY414" s="255" t="s">
        <v>207</v>
      </c>
    </row>
    <row r="415" s="2" customFormat="1" ht="16.5" customHeight="1">
      <c r="A415" s="42"/>
      <c r="B415" s="43"/>
      <c r="C415" s="217" t="s">
        <v>580</v>
      </c>
      <c r="D415" s="217" t="s">
        <v>211</v>
      </c>
      <c r="E415" s="218" t="s">
        <v>1287</v>
      </c>
      <c r="F415" s="219" t="s">
        <v>1288</v>
      </c>
      <c r="G415" s="220" t="s">
        <v>129</v>
      </c>
      <c r="H415" s="221">
        <v>2.1000000000000001</v>
      </c>
      <c r="I415" s="222"/>
      <c r="J415" s="221">
        <f>ROUND(I415*H415,2)</f>
        <v>0</v>
      </c>
      <c r="K415" s="219" t="s">
        <v>214</v>
      </c>
      <c r="L415" s="48"/>
      <c r="M415" s="223" t="s">
        <v>18</v>
      </c>
      <c r="N415" s="224" t="s">
        <v>42</v>
      </c>
      <c r="O415" s="88"/>
      <c r="P415" s="225">
        <f>O415*H415</f>
        <v>0</v>
      </c>
      <c r="Q415" s="225">
        <v>0.0038</v>
      </c>
      <c r="R415" s="225">
        <f>Q415*H415</f>
        <v>0.007980000000000001</v>
      </c>
      <c r="S415" s="225">
        <v>0</v>
      </c>
      <c r="T415" s="226">
        <f>S415*H415</f>
        <v>0</v>
      </c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R415" s="227" t="s">
        <v>89</v>
      </c>
      <c r="AT415" s="227" t="s">
        <v>211</v>
      </c>
      <c r="AU415" s="227" t="s">
        <v>83</v>
      </c>
      <c r="AY415" s="21" t="s">
        <v>207</v>
      </c>
      <c r="BE415" s="228">
        <f>IF(N415="základní",J415,0)</f>
        <v>0</v>
      </c>
      <c r="BF415" s="228">
        <f>IF(N415="snížená",J415,0)</f>
        <v>0</v>
      </c>
      <c r="BG415" s="228">
        <f>IF(N415="zákl. přenesená",J415,0)</f>
        <v>0</v>
      </c>
      <c r="BH415" s="228">
        <f>IF(N415="sníž. přenesená",J415,0)</f>
        <v>0</v>
      </c>
      <c r="BI415" s="228">
        <f>IF(N415="nulová",J415,0)</f>
        <v>0</v>
      </c>
      <c r="BJ415" s="21" t="s">
        <v>76</v>
      </c>
      <c r="BK415" s="228">
        <f>ROUND(I415*H415,2)</f>
        <v>0</v>
      </c>
      <c r="BL415" s="21" t="s">
        <v>89</v>
      </c>
      <c r="BM415" s="227" t="s">
        <v>1289</v>
      </c>
    </row>
    <row r="416" s="2" customFormat="1">
      <c r="A416" s="42"/>
      <c r="B416" s="43"/>
      <c r="C416" s="44"/>
      <c r="D416" s="229" t="s">
        <v>216</v>
      </c>
      <c r="E416" s="44"/>
      <c r="F416" s="230" t="s">
        <v>1290</v>
      </c>
      <c r="G416" s="44"/>
      <c r="H416" s="44"/>
      <c r="I416" s="231"/>
      <c r="J416" s="44"/>
      <c r="K416" s="44"/>
      <c r="L416" s="48"/>
      <c r="M416" s="232"/>
      <c r="N416" s="233"/>
      <c r="O416" s="88"/>
      <c r="P416" s="88"/>
      <c r="Q416" s="88"/>
      <c r="R416" s="88"/>
      <c r="S416" s="88"/>
      <c r="T416" s="89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T416" s="21" t="s">
        <v>216</v>
      </c>
      <c r="AU416" s="21" t="s">
        <v>83</v>
      </c>
    </row>
    <row r="417" s="13" customFormat="1">
      <c r="A417" s="13"/>
      <c r="B417" s="234"/>
      <c r="C417" s="235"/>
      <c r="D417" s="236" t="s">
        <v>218</v>
      </c>
      <c r="E417" s="237" t="s">
        <v>18</v>
      </c>
      <c r="F417" s="238" t="s">
        <v>1039</v>
      </c>
      <c r="G417" s="235"/>
      <c r="H417" s="237" t="s">
        <v>18</v>
      </c>
      <c r="I417" s="239"/>
      <c r="J417" s="235"/>
      <c r="K417" s="235"/>
      <c r="L417" s="240"/>
      <c r="M417" s="241"/>
      <c r="N417" s="242"/>
      <c r="O417" s="242"/>
      <c r="P417" s="242"/>
      <c r="Q417" s="242"/>
      <c r="R417" s="242"/>
      <c r="S417" s="242"/>
      <c r="T417" s="24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4" t="s">
        <v>218</v>
      </c>
      <c r="AU417" s="244" t="s">
        <v>83</v>
      </c>
      <c r="AV417" s="13" t="s">
        <v>76</v>
      </c>
      <c r="AW417" s="13" t="s">
        <v>33</v>
      </c>
      <c r="AX417" s="13" t="s">
        <v>71</v>
      </c>
      <c r="AY417" s="244" t="s">
        <v>207</v>
      </c>
    </row>
    <row r="418" s="14" customFormat="1">
      <c r="A418" s="14"/>
      <c r="B418" s="245"/>
      <c r="C418" s="246"/>
      <c r="D418" s="236" t="s">
        <v>218</v>
      </c>
      <c r="E418" s="247" t="s">
        <v>18</v>
      </c>
      <c r="F418" s="248" t="s">
        <v>1277</v>
      </c>
      <c r="G418" s="246"/>
      <c r="H418" s="249">
        <v>2.1000000000000001</v>
      </c>
      <c r="I418" s="250"/>
      <c r="J418" s="246"/>
      <c r="K418" s="246"/>
      <c r="L418" s="251"/>
      <c r="M418" s="252"/>
      <c r="N418" s="253"/>
      <c r="O418" s="253"/>
      <c r="P418" s="253"/>
      <c r="Q418" s="253"/>
      <c r="R418" s="253"/>
      <c r="S418" s="253"/>
      <c r="T418" s="25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5" t="s">
        <v>218</v>
      </c>
      <c r="AU418" s="255" t="s">
        <v>83</v>
      </c>
      <c r="AV418" s="14" t="s">
        <v>80</v>
      </c>
      <c r="AW418" s="14" t="s">
        <v>33</v>
      </c>
      <c r="AX418" s="14" t="s">
        <v>76</v>
      </c>
      <c r="AY418" s="255" t="s">
        <v>207</v>
      </c>
    </row>
    <row r="419" s="12" customFormat="1" ht="20.88" customHeight="1">
      <c r="A419" s="12"/>
      <c r="B419" s="201"/>
      <c r="C419" s="202"/>
      <c r="D419" s="203" t="s">
        <v>70</v>
      </c>
      <c r="E419" s="215" t="s">
        <v>745</v>
      </c>
      <c r="F419" s="215" t="s">
        <v>1291</v>
      </c>
      <c r="G419" s="202"/>
      <c r="H419" s="202"/>
      <c r="I419" s="205"/>
      <c r="J419" s="216">
        <f>BK419</f>
        <v>0</v>
      </c>
      <c r="K419" s="202"/>
      <c r="L419" s="207"/>
      <c r="M419" s="208"/>
      <c r="N419" s="209"/>
      <c r="O419" s="209"/>
      <c r="P419" s="210">
        <f>SUM(P420:P501)</f>
        <v>0</v>
      </c>
      <c r="Q419" s="209"/>
      <c r="R419" s="210">
        <f>SUM(R420:R501)</f>
        <v>92.300397099999998</v>
      </c>
      <c r="S419" s="209"/>
      <c r="T419" s="211">
        <f>SUM(T420:T501)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12" t="s">
        <v>76</v>
      </c>
      <c r="AT419" s="213" t="s">
        <v>70</v>
      </c>
      <c r="AU419" s="213" t="s">
        <v>80</v>
      </c>
      <c r="AY419" s="212" t="s">
        <v>207</v>
      </c>
      <c r="BK419" s="214">
        <f>SUM(BK420:BK501)</f>
        <v>0</v>
      </c>
    </row>
    <row r="420" s="2" customFormat="1" ht="21.75" customHeight="1">
      <c r="A420" s="42"/>
      <c r="B420" s="43"/>
      <c r="C420" s="217" t="s">
        <v>584</v>
      </c>
      <c r="D420" s="217" t="s">
        <v>211</v>
      </c>
      <c r="E420" s="218" t="s">
        <v>1292</v>
      </c>
      <c r="F420" s="219" t="s">
        <v>1293</v>
      </c>
      <c r="G420" s="220" t="s">
        <v>161</v>
      </c>
      <c r="H420" s="221">
        <v>27.030000000000001</v>
      </c>
      <c r="I420" s="222"/>
      <c r="J420" s="221">
        <f>ROUND(I420*H420,2)</f>
        <v>0</v>
      </c>
      <c r="K420" s="219" t="s">
        <v>214</v>
      </c>
      <c r="L420" s="48"/>
      <c r="M420" s="223" t="s">
        <v>18</v>
      </c>
      <c r="N420" s="224" t="s">
        <v>42</v>
      </c>
      <c r="O420" s="88"/>
      <c r="P420" s="225">
        <f>O420*H420</f>
        <v>0</v>
      </c>
      <c r="Q420" s="225">
        <v>2.5018699999999998</v>
      </c>
      <c r="R420" s="225">
        <f>Q420*H420</f>
        <v>67.625546099999994</v>
      </c>
      <c r="S420" s="225">
        <v>0</v>
      </c>
      <c r="T420" s="226">
        <f>S420*H420</f>
        <v>0</v>
      </c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R420" s="227" t="s">
        <v>89</v>
      </c>
      <c r="AT420" s="227" t="s">
        <v>211</v>
      </c>
      <c r="AU420" s="227" t="s">
        <v>83</v>
      </c>
      <c r="AY420" s="21" t="s">
        <v>207</v>
      </c>
      <c r="BE420" s="228">
        <f>IF(N420="základní",J420,0)</f>
        <v>0</v>
      </c>
      <c r="BF420" s="228">
        <f>IF(N420="snížená",J420,0)</f>
        <v>0</v>
      </c>
      <c r="BG420" s="228">
        <f>IF(N420="zákl. přenesená",J420,0)</f>
        <v>0</v>
      </c>
      <c r="BH420" s="228">
        <f>IF(N420="sníž. přenesená",J420,0)</f>
        <v>0</v>
      </c>
      <c r="BI420" s="228">
        <f>IF(N420="nulová",J420,0)</f>
        <v>0</v>
      </c>
      <c r="BJ420" s="21" t="s">
        <v>76</v>
      </c>
      <c r="BK420" s="228">
        <f>ROUND(I420*H420,2)</f>
        <v>0</v>
      </c>
      <c r="BL420" s="21" t="s">
        <v>89</v>
      </c>
      <c r="BM420" s="227" t="s">
        <v>1294</v>
      </c>
    </row>
    <row r="421" s="2" customFormat="1">
      <c r="A421" s="42"/>
      <c r="B421" s="43"/>
      <c r="C421" s="44"/>
      <c r="D421" s="229" t="s">
        <v>216</v>
      </c>
      <c r="E421" s="44"/>
      <c r="F421" s="230" t="s">
        <v>1295</v>
      </c>
      <c r="G421" s="44"/>
      <c r="H421" s="44"/>
      <c r="I421" s="231"/>
      <c r="J421" s="44"/>
      <c r="K421" s="44"/>
      <c r="L421" s="48"/>
      <c r="M421" s="232"/>
      <c r="N421" s="233"/>
      <c r="O421" s="88"/>
      <c r="P421" s="88"/>
      <c r="Q421" s="88"/>
      <c r="R421" s="88"/>
      <c r="S421" s="88"/>
      <c r="T421" s="89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T421" s="21" t="s">
        <v>216</v>
      </c>
      <c r="AU421" s="21" t="s">
        <v>83</v>
      </c>
    </row>
    <row r="422" s="14" customFormat="1">
      <c r="A422" s="14"/>
      <c r="B422" s="245"/>
      <c r="C422" s="246"/>
      <c r="D422" s="236" t="s">
        <v>218</v>
      </c>
      <c r="E422" s="247" t="s">
        <v>18</v>
      </c>
      <c r="F422" s="248" t="s">
        <v>1296</v>
      </c>
      <c r="G422" s="246"/>
      <c r="H422" s="249">
        <v>2.9199999999999999</v>
      </c>
      <c r="I422" s="250"/>
      <c r="J422" s="246"/>
      <c r="K422" s="246"/>
      <c r="L422" s="251"/>
      <c r="M422" s="252"/>
      <c r="N422" s="253"/>
      <c r="O422" s="253"/>
      <c r="P422" s="253"/>
      <c r="Q422" s="253"/>
      <c r="R422" s="253"/>
      <c r="S422" s="253"/>
      <c r="T422" s="25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55" t="s">
        <v>218</v>
      </c>
      <c r="AU422" s="255" t="s">
        <v>83</v>
      </c>
      <c r="AV422" s="14" t="s">
        <v>80</v>
      </c>
      <c r="AW422" s="14" t="s">
        <v>33</v>
      </c>
      <c r="AX422" s="14" t="s">
        <v>71</v>
      </c>
      <c r="AY422" s="255" t="s">
        <v>207</v>
      </c>
    </row>
    <row r="423" s="14" customFormat="1">
      <c r="A423" s="14"/>
      <c r="B423" s="245"/>
      <c r="C423" s="246"/>
      <c r="D423" s="236" t="s">
        <v>218</v>
      </c>
      <c r="E423" s="247" t="s">
        <v>18</v>
      </c>
      <c r="F423" s="248" t="s">
        <v>1297</v>
      </c>
      <c r="G423" s="246"/>
      <c r="H423" s="249">
        <v>1.5800000000000001</v>
      </c>
      <c r="I423" s="250"/>
      <c r="J423" s="246"/>
      <c r="K423" s="246"/>
      <c r="L423" s="251"/>
      <c r="M423" s="252"/>
      <c r="N423" s="253"/>
      <c r="O423" s="253"/>
      <c r="P423" s="253"/>
      <c r="Q423" s="253"/>
      <c r="R423" s="253"/>
      <c r="S423" s="253"/>
      <c r="T423" s="25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5" t="s">
        <v>218</v>
      </c>
      <c r="AU423" s="255" t="s">
        <v>83</v>
      </c>
      <c r="AV423" s="14" t="s">
        <v>80</v>
      </c>
      <c r="AW423" s="14" t="s">
        <v>33</v>
      </c>
      <c r="AX423" s="14" t="s">
        <v>71</v>
      </c>
      <c r="AY423" s="255" t="s">
        <v>207</v>
      </c>
    </row>
    <row r="424" s="14" customFormat="1">
      <c r="A424" s="14"/>
      <c r="B424" s="245"/>
      <c r="C424" s="246"/>
      <c r="D424" s="236" t="s">
        <v>218</v>
      </c>
      <c r="E424" s="247" t="s">
        <v>18</v>
      </c>
      <c r="F424" s="248" t="s">
        <v>1298</v>
      </c>
      <c r="G424" s="246"/>
      <c r="H424" s="249">
        <v>1.9099999999999999</v>
      </c>
      <c r="I424" s="250"/>
      <c r="J424" s="246"/>
      <c r="K424" s="246"/>
      <c r="L424" s="251"/>
      <c r="M424" s="252"/>
      <c r="N424" s="253"/>
      <c r="O424" s="253"/>
      <c r="P424" s="253"/>
      <c r="Q424" s="253"/>
      <c r="R424" s="253"/>
      <c r="S424" s="253"/>
      <c r="T424" s="25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5" t="s">
        <v>218</v>
      </c>
      <c r="AU424" s="255" t="s">
        <v>83</v>
      </c>
      <c r="AV424" s="14" t="s">
        <v>80</v>
      </c>
      <c r="AW424" s="14" t="s">
        <v>33</v>
      </c>
      <c r="AX424" s="14" t="s">
        <v>71</v>
      </c>
      <c r="AY424" s="255" t="s">
        <v>207</v>
      </c>
    </row>
    <row r="425" s="14" customFormat="1">
      <c r="A425" s="14"/>
      <c r="B425" s="245"/>
      <c r="C425" s="246"/>
      <c r="D425" s="236" t="s">
        <v>218</v>
      </c>
      <c r="E425" s="247" t="s">
        <v>18</v>
      </c>
      <c r="F425" s="248" t="s">
        <v>1299</v>
      </c>
      <c r="G425" s="246"/>
      <c r="H425" s="249">
        <v>15.99</v>
      </c>
      <c r="I425" s="250"/>
      <c r="J425" s="246"/>
      <c r="K425" s="246"/>
      <c r="L425" s="251"/>
      <c r="M425" s="252"/>
      <c r="N425" s="253"/>
      <c r="O425" s="253"/>
      <c r="P425" s="253"/>
      <c r="Q425" s="253"/>
      <c r="R425" s="253"/>
      <c r="S425" s="253"/>
      <c r="T425" s="25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5" t="s">
        <v>218</v>
      </c>
      <c r="AU425" s="255" t="s">
        <v>83</v>
      </c>
      <c r="AV425" s="14" t="s">
        <v>80</v>
      </c>
      <c r="AW425" s="14" t="s">
        <v>33</v>
      </c>
      <c r="AX425" s="14" t="s">
        <v>71</v>
      </c>
      <c r="AY425" s="255" t="s">
        <v>207</v>
      </c>
    </row>
    <row r="426" s="14" customFormat="1">
      <c r="A426" s="14"/>
      <c r="B426" s="245"/>
      <c r="C426" s="246"/>
      <c r="D426" s="236" t="s">
        <v>218</v>
      </c>
      <c r="E426" s="247" t="s">
        <v>18</v>
      </c>
      <c r="F426" s="248" t="s">
        <v>1300</v>
      </c>
      <c r="G426" s="246"/>
      <c r="H426" s="249">
        <v>2.8599999999999999</v>
      </c>
      <c r="I426" s="250"/>
      <c r="J426" s="246"/>
      <c r="K426" s="246"/>
      <c r="L426" s="251"/>
      <c r="M426" s="252"/>
      <c r="N426" s="253"/>
      <c r="O426" s="253"/>
      <c r="P426" s="253"/>
      <c r="Q426" s="253"/>
      <c r="R426" s="253"/>
      <c r="S426" s="253"/>
      <c r="T426" s="25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5" t="s">
        <v>218</v>
      </c>
      <c r="AU426" s="255" t="s">
        <v>83</v>
      </c>
      <c r="AV426" s="14" t="s">
        <v>80</v>
      </c>
      <c r="AW426" s="14" t="s">
        <v>33</v>
      </c>
      <c r="AX426" s="14" t="s">
        <v>71</v>
      </c>
      <c r="AY426" s="255" t="s">
        <v>207</v>
      </c>
    </row>
    <row r="427" s="14" customFormat="1">
      <c r="A427" s="14"/>
      <c r="B427" s="245"/>
      <c r="C427" s="246"/>
      <c r="D427" s="236" t="s">
        <v>218</v>
      </c>
      <c r="E427" s="247" t="s">
        <v>18</v>
      </c>
      <c r="F427" s="248" t="s">
        <v>1301</v>
      </c>
      <c r="G427" s="246"/>
      <c r="H427" s="249">
        <v>0.57999999999999996</v>
      </c>
      <c r="I427" s="250"/>
      <c r="J427" s="246"/>
      <c r="K427" s="246"/>
      <c r="L427" s="251"/>
      <c r="M427" s="252"/>
      <c r="N427" s="253"/>
      <c r="O427" s="253"/>
      <c r="P427" s="253"/>
      <c r="Q427" s="253"/>
      <c r="R427" s="253"/>
      <c r="S427" s="253"/>
      <c r="T427" s="25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5" t="s">
        <v>218</v>
      </c>
      <c r="AU427" s="255" t="s">
        <v>83</v>
      </c>
      <c r="AV427" s="14" t="s">
        <v>80</v>
      </c>
      <c r="AW427" s="14" t="s">
        <v>33</v>
      </c>
      <c r="AX427" s="14" t="s">
        <v>71</v>
      </c>
      <c r="AY427" s="255" t="s">
        <v>207</v>
      </c>
    </row>
    <row r="428" s="14" customFormat="1">
      <c r="A428" s="14"/>
      <c r="B428" s="245"/>
      <c r="C428" s="246"/>
      <c r="D428" s="236" t="s">
        <v>218</v>
      </c>
      <c r="E428" s="247" t="s">
        <v>18</v>
      </c>
      <c r="F428" s="248" t="s">
        <v>1302</v>
      </c>
      <c r="G428" s="246"/>
      <c r="H428" s="249">
        <v>0.25</v>
      </c>
      <c r="I428" s="250"/>
      <c r="J428" s="246"/>
      <c r="K428" s="246"/>
      <c r="L428" s="251"/>
      <c r="M428" s="252"/>
      <c r="N428" s="253"/>
      <c r="O428" s="253"/>
      <c r="P428" s="253"/>
      <c r="Q428" s="253"/>
      <c r="R428" s="253"/>
      <c r="S428" s="253"/>
      <c r="T428" s="25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5" t="s">
        <v>218</v>
      </c>
      <c r="AU428" s="255" t="s">
        <v>83</v>
      </c>
      <c r="AV428" s="14" t="s">
        <v>80</v>
      </c>
      <c r="AW428" s="14" t="s">
        <v>33</v>
      </c>
      <c r="AX428" s="14" t="s">
        <v>71</v>
      </c>
      <c r="AY428" s="255" t="s">
        <v>207</v>
      </c>
    </row>
    <row r="429" s="14" customFormat="1">
      <c r="A429" s="14"/>
      <c r="B429" s="245"/>
      <c r="C429" s="246"/>
      <c r="D429" s="236" t="s">
        <v>218</v>
      </c>
      <c r="E429" s="247" t="s">
        <v>18</v>
      </c>
      <c r="F429" s="248" t="s">
        <v>1303</v>
      </c>
      <c r="G429" s="246"/>
      <c r="H429" s="249">
        <v>0.93999999999999995</v>
      </c>
      <c r="I429" s="250"/>
      <c r="J429" s="246"/>
      <c r="K429" s="246"/>
      <c r="L429" s="251"/>
      <c r="M429" s="252"/>
      <c r="N429" s="253"/>
      <c r="O429" s="253"/>
      <c r="P429" s="253"/>
      <c r="Q429" s="253"/>
      <c r="R429" s="253"/>
      <c r="S429" s="253"/>
      <c r="T429" s="25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5" t="s">
        <v>218</v>
      </c>
      <c r="AU429" s="255" t="s">
        <v>83</v>
      </c>
      <c r="AV429" s="14" t="s">
        <v>80</v>
      </c>
      <c r="AW429" s="14" t="s">
        <v>33</v>
      </c>
      <c r="AX429" s="14" t="s">
        <v>71</v>
      </c>
      <c r="AY429" s="255" t="s">
        <v>207</v>
      </c>
    </row>
    <row r="430" s="16" customFormat="1">
      <c r="A430" s="16"/>
      <c r="B430" s="267"/>
      <c r="C430" s="268"/>
      <c r="D430" s="236" t="s">
        <v>218</v>
      </c>
      <c r="E430" s="269" t="s">
        <v>18</v>
      </c>
      <c r="F430" s="270" t="s">
        <v>244</v>
      </c>
      <c r="G430" s="268"/>
      <c r="H430" s="271">
        <v>27.030000000000001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T430" s="277" t="s">
        <v>218</v>
      </c>
      <c r="AU430" s="277" t="s">
        <v>83</v>
      </c>
      <c r="AV430" s="16" t="s">
        <v>89</v>
      </c>
      <c r="AW430" s="16" t="s">
        <v>33</v>
      </c>
      <c r="AX430" s="16" t="s">
        <v>76</v>
      </c>
      <c r="AY430" s="277" t="s">
        <v>207</v>
      </c>
    </row>
    <row r="431" s="2" customFormat="1" ht="21.75" customHeight="1">
      <c r="A431" s="42"/>
      <c r="B431" s="43"/>
      <c r="C431" s="217" t="s">
        <v>590</v>
      </c>
      <c r="D431" s="217" t="s">
        <v>211</v>
      </c>
      <c r="E431" s="218" t="s">
        <v>1304</v>
      </c>
      <c r="F431" s="219" t="s">
        <v>1305</v>
      </c>
      <c r="G431" s="220" t="s">
        <v>161</v>
      </c>
      <c r="H431" s="221">
        <v>27.030000000000001</v>
      </c>
      <c r="I431" s="222"/>
      <c r="J431" s="221">
        <f>ROUND(I431*H431,2)</f>
        <v>0</v>
      </c>
      <c r="K431" s="219" t="s">
        <v>214</v>
      </c>
      <c r="L431" s="48"/>
      <c r="M431" s="223" t="s">
        <v>18</v>
      </c>
      <c r="N431" s="224" t="s">
        <v>42</v>
      </c>
      <c r="O431" s="88"/>
      <c r="P431" s="225">
        <f>O431*H431</f>
        <v>0</v>
      </c>
      <c r="Q431" s="225">
        <v>0</v>
      </c>
      <c r="R431" s="225">
        <f>Q431*H431</f>
        <v>0</v>
      </c>
      <c r="S431" s="225">
        <v>0</v>
      </c>
      <c r="T431" s="226">
        <f>S431*H431</f>
        <v>0</v>
      </c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R431" s="227" t="s">
        <v>89</v>
      </c>
      <c r="AT431" s="227" t="s">
        <v>211</v>
      </c>
      <c r="AU431" s="227" t="s">
        <v>83</v>
      </c>
      <c r="AY431" s="21" t="s">
        <v>207</v>
      </c>
      <c r="BE431" s="228">
        <f>IF(N431="základní",J431,0)</f>
        <v>0</v>
      </c>
      <c r="BF431" s="228">
        <f>IF(N431="snížená",J431,0)</f>
        <v>0</v>
      </c>
      <c r="BG431" s="228">
        <f>IF(N431="zákl. přenesená",J431,0)</f>
        <v>0</v>
      </c>
      <c r="BH431" s="228">
        <f>IF(N431="sníž. přenesená",J431,0)</f>
        <v>0</v>
      </c>
      <c r="BI431" s="228">
        <f>IF(N431="nulová",J431,0)</f>
        <v>0</v>
      </c>
      <c r="BJ431" s="21" t="s">
        <v>76</v>
      </c>
      <c r="BK431" s="228">
        <f>ROUND(I431*H431,2)</f>
        <v>0</v>
      </c>
      <c r="BL431" s="21" t="s">
        <v>89</v>
      </c>
      <c r="BM431" s="227" t="s">
        <v>1306</v>
      </c>
    </row>
    <row r="432" s="2" customFormat="1">
      <c r="A432" s="42"/>
      <c r="B432" s="43"/>
      <c r="C432" s="44"/>
      <c r="D432" s="229" t="s">
        <v>216</v>
      </c>
      <c r="E432" s="44"/>
      <c r="F432" s="230" t="s">
        <v>1307</v>
      </c>
      <c r="G432" s="44"/>
      <c r="H432" s="44"/>
      <c r="I432" s="231"/>
      <c r="J432" s="44"/>
      <c r="K432" s="44"/>
      <c r="L432" s="48"/>
      <c r="M432" s="232"/>
      <c r="N432" s="233"/>
      <c r="O432" s="88"/>
      <c r="P432" s="88"/>
      <c r="Q432" s="88"/>
      <c r="R432" s="88"/>
      <c r="S432" s="88"/>
      <c r="T432" s="89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T432" s="21" t="s">
        <v>216</v>
      </c>
      <c r="AU432" s="21" t="s">
        <v>83</v>
      </c>
    </row>
    <row r="433" s="14" customFormat="1">
      <c r="A433" s="14"/>
      <c r="B433" s="245"/>
      <c r="C433" s="246"/>
      <c r="D433" s="236" t="s">
        <v>218</v>
      </c>
      <c r="E433" s="247" t="s">
        <v>18</v>
      </c>
      <c r="F433" s="248" t="s">
        <v>1296</v>
      </c>
      <c r="G433" s="246"/>
      <c r="H433" s="249">
        <v>2.9199999999999999</v>
      </c>
      <c r="I433" s="250"/>
      <c r="J433" s="246"/>
      <c r="K433" s="246"/>
      <c r="L433" s="251"/>
      <c r="M433" s="252"/>
      <c r="N433" s="253"/>
      <c r="O433" s="253"/>
      <c r="P433" s="253"/>
      <c r="Q433" s="253"/>
      <c r="R433" s="253"/>
      <c r="S433" s="253"/>
      <c r="T433" s="25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5" t="s">
        <v>218</v>
      </c>
      <c r="AU433" s="255" t="s">
        <v>83</v>
      </c>
      <c r="AV433" s="14" t="s">
        <v>80</v>
      </c>
      <c r="AW433" s="14" t="s">
        <v>33</v>
      </c>
      <c r="AX433" s="14" t="s">
        <v>71</v>
      </c>
      <c r="AY433" s="255" t="s">
        <v>207</v>
      </c>
    </row>
    <row r="434" s="14" customFormat="1">
      <c r="A434" s="14"/>
      <c r="B434" s="245"/>
      <c r="C434" s="246"/>
      <c r="D434" s="236" t="s">
        <v>218</v>
      </c>
      <c r="E434" s="247" t="s">
        <v>18</v>
      </c>
      <c r="F434" s="248" t="s">
        <v>1297</v>
      </c>
      <c r="G434" s="246"/>
      <c r="H434" s="249">
        <v>1.5800000000000001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218</v>
      </c>
      <c r="AU434" s="255" t="s">
        <v>83</v>
      </c>
      <c r="AV434" s="14" t="s">
        <v>80</v>
      </c>
      <c r="AW434" s="14" t="s">
        <v>33</v>
      </c>
      <c r="AX434" s="14" t="s">
        <v>71</v>
      </c>
      <c r="AY434" s="255" t="s">
        <v>207</v>
      </c>
    </row>
    <row r="435" s="14" customFormat="1">
      <c r="A435" s="14"/>
      <c r="B435" s="245"/>
      <c r="C435" s="246"/>
      <c r="D435" s="236" t="s">
        <v>218</v>
      </c>
      <c r="E435" s="247" t="s">
        <v>18</v>
      </c>
      <c r="F435" s="248" t="s">
        <v>1298</v>
      </c>
      <c r="G435" s="246"/>
      <c r="H435" s="249">
        <v>1.9099999999999999</v>
      </c>
      <c r="I435" s="250"/>
      <c r="J435" s="246"/>
      <c r="K435" s="246"/>
      <c r="L435" s="251"/>
      <c r="M435" s="252"/>
      <c r="N435" s="253"/>
      <c r="O435" s="253"/>
      <c r="P435" s="253"/>
      <c r="Q435" s="253"/>
      <c r="R435" s="253"/>
      <c r="S435" s="253"/>
      <c r="T435" s="25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5" t="s">
        <v>218</v>
      </c>
      <c r="AU435" s="255" t="s">
        <v>83</v>
      </c>
      <c r="AV435" s="14" t="s">
        <v>80</v>
      </c>
      <c r="AW435" s="14" t="s">
        <v>33</v>
      </c>
      <c r="AX435" s="14" t="s">
        <v>71</v>
      </c>
      <c r="AY435" s="255" t="s">
        <v>207</v>
      </c>
    </row>
    <row r="436" s="14" customFormat="1">
      <c r="A436" s="14"/>
      <c r="B436" s="245"/>
      <c r="C436" s="246"/>
      <c r="D436" s="236" t="s">
        <v>218</v>
      </c>
      <c r="E436" s="247" t="s">
        <v>18</v>
      </c>
      <c r="F436" s="248" t="s">
        <v>1299</v>
      </c>
      <c r="G436" s="246"/>
      <c r="H436" s="249">
        <v>15.99</v>
      </c>
      <c r="I436" s="250"/>
      <c r="J436" s="246"/>
      <c r="K436" s="246"/>
      <c r="L436" s="251"/>
      <c r="M436" s="252"/>
      <c r="N436" s="253"/>
      <c r="O436" s="253"/>
      <c r="P436" s="253"/>
      <c r="Q436" s="253"/>
      <c r="R436" s="253"/>
      <c r="S436" s="253"/>
      <c r="T436" s="25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5" t="s">
        <v>218</v>
      </c>
      <c r="AU436" s="255" t="s">
        <v>83</v>
      </c>
      <c r="AV436" s="14" t="s">
        <v>80</v>
      </c>
      <c r="AW436" s="14" t="s">
        <v>33</v>
      </c>
      <c r="AX436" s="14" t="s">
        <v>71</v>
      </c>
      <c r="AY436" s="255" t="s">
        <v>207</v>
      </c>
    </row>
    <row r="437" s="14" customFormat="1">
      <c r="A437" s="14"/>
      <c r="B437" s="245"/>
      <c r="C437" s="246"/>
      <c r="D437" s="236" t="s">
        <v>218</v>
      </c>
      <c r="E437" s="247" t="s">
        <v>18</v>
      </c>
      <c r="F437" s="248" t="s">
        <v>1300</v>
      </c>
      <c r="G437" s="246"/>
      <c r="H437" s="249">
        <v>2.8599999999999999</v>
      </c>
      <c r="I437" s="250"/>
      <c r="J437" s="246"/>
      <c r="K437" s="246"/>
      <c r="L437" s="251"/>
      <c r="M437" s="252"/>
      <c r="N437" s="253"/>
      <c r="O437" s="253"/>
      <c r="P437" s="253"/>
      <c r="Q437" s="253"/>
      <c r="R437" s="253"/>
      <c r="S437" s="253"/>
      <c r="T437" s="25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5" t="s">
        <v>218</v>
      </c>
      <c r="AU437" s="255" t="s">
        <v>83</v>
      </c>
      <c r="AV437" s="14" t="s">
        <v>80</v>
      </c>
      <c r="AW437" s="14" t="s">
        <v>33</v>
      </c>
      <c r="AX437" s="14" t="s">
        <v>71</v>
      </c>
      <c r="AY437" s="255" t="s">
        <v>207</v>
      </c>
    </row>
    <row r="438" s="14" customFormat="1">
      <c r="A438" s="14"/>
      <c r="B438" s="245"/>
      <c r="C438" s="246"/>
      <c r="D438" s="236" t="s">
        <v>218</v>
      </c>
      <c r="E438" s="247" t="s">
        <v>18</v>
      </c>
      <c r="F438" s="248" t="s">
        <v>1301</v>
      </c>
      <c r="G438" s="246"/>
      <c r="H438" s="249">
        <v>0.57999999999999996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218</v>
      </c>
      <c r="AU438" s="255" t="s">
        <v>83</v>
      </c>
      <c r="AV438" s="14" t="s">
        <v>80</v>
      </c>
      <c r="AW438" s="14" t="s">
        <v>33</v>
      </c>
      <c r="AX438" s="14" t="s">
        <v>71</v>
      </c>
      <c r="AY438" s="255" t="s">
        <v>207</v>
      </c>
    </row>
    <row r="439" s="14" customFormat="1">
      <c r="A439" s="14"/>
      <c r="B439" s="245"/>
      <c r="C439" s="246"/>
      <c r="D439" s="236" t="s">
        <v>218</v>
      </c>
      <c r="E439" s="247" t="s">
        <v>18</v>
      </c>
      <c r="F439" s="248" t="s">
        <v>1302</v>
      </c>
      <c r="G439" s="246"/>
      <c r="H439" s="249">
        <v>0.25</v>
      </c>
      <c r="I439" s="250"/>
      <c r="J439" s="246"/>
      <c r="K439" s="246"/>
      <c r="L439" s="251"/>
      <c r="M439" s="252"/>
      <c r="N439" s="253"/>
      <c r="O439" s="253"/>
      <c r="P439" s="253"/>
      <c r="Q439" s="253"/>
      <c r="R439" s="253"/>
      <c r="S439" s="253"/>
      <c r="T439" s="25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5" t="s">
        <v>218</v>
      </c>
      <c r="AU439" s="255" t="s">
        <v>83</v>
      </c>
      <c r="AV439" s="14" t="s">
        <v>80</v>
      </c>
      <c r="AW439" s="14" t="s">
        <v>33</v>
      </c>
      <c r="AX439" s="14" t="s">
        <v>71</v>
      </c>
      <c r="AY439" s="255" t="s">
        <v>207</v>
      </c>
    </row>
    <row r="440" s="14" customFormat="1">
      <c r="A440" s="14"/>
      <c r="B440" s="245"/>
      <c r="C440" s="246"/>
      <c r="D440" s="236" t="s">
        <v>218</v>
      </c>
      <c r="E440" s="247" t="s">
        <v>18</v>
      </c>
      <c r="F440" s="248" t="s">
        <v>1303</v>
      </c>
      <c r="G440" s="246"/>
      <c r="H440" s="249">
        <v>0.93999999999999995</v>
      </c>
      <c r="I440" s="250"/>
      <c r="J440" s="246"/>
      <c r="K440" s="246"/>
      <c r="L440" s="251"/>
      <c r="M440" s="252"/>
      <c r="N440" s="253"/>
      <c r="O440" s="253"/>
      <c r="P440" s="253"/>
      <c r="Q440" s="253"/>
      <c r="R440" s="253"/>
      <c r="S440" s="253"/>
      <c r="T440" s="25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5" t="s">
        <v>218</v>
      </c>
      <c r="AU440" s="255" t="s">
        <v>83</v>
      </c>
      <c r="AV440" s="14" t="s">
        <v>80</v>
      </c>
      <c r="AW440" s="14" t="s">
        <v>33</v>
      </c>
      <c r="AX440" s="14" t="s">
        <v>71</v>
      </c>
      <c r="AY440" s="255" t="s">
        <v>207</v>
      </c>
    </row>
    <row r="441" s="2" customFormat="1" ht="16.5" customHeight="1">
      <c r="A441" s="42"/>
      <c r="B441" s="43"/>
      <c r="C441" s="217" t="s">
        <v>597</v>
      </c>
      <c r="D441" s="217" t="s">
        <v>211</v>
      </c>
      <c r="E441" s="218" t="s">
        <v>1308</v>
      </c>
      <c r="F441" s="219" t="s">
        <v>1309</v>
      </c>
      <c r="G441" s="220" t="s">
        <v>516</v>
      </c>
      <c r="H441" s="221">
        <v>0.55000000000000004</v>
      </c>
      <c r="I441" s="222"/>
      <c r="J441" s="221">
        <f>ROUND(I441*H441,2)</f>
        <v>0</v>
      </c>
      <c r="K441" s="219" t="s">
        <v>214</v>
      </c>
      <c r="L441" s="48"/>
      <c r="M441" s="223" t="s">
        <v>18</v>
      </c>
      <c r="N441" s="224" t="s">
        <v>42</v>
      </c>
      <c r="O441" s="88"/>
      <c r="P441" s="225">
        <f>O441*H441</f>
        <v>0</v>
      </c>
      <c r="Q441" s="225">
        <v>1.06277</v>
      </c>
      <c r="R441" s="225">
        <f>Q441*H441</f>
        <v>0.58452350000000008</v>
      </c>
      <c r="S441" s="225">
        <v>0</v>
      </c>
      <c r="T441" s="226">
        <f>S441*H441</f>
        <v>0</v>
      </c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R441" s="227" t="s">
        <v>89</v>
      </c>
      <c r="AT441" s="227" t="s">
        <v>211</v>
      </c>
      <c r="AU441" s="227" t="s">
        <v>83</v>
      </c>
      <c r="AY441" s="21" t="s">
        <v>207</v>
      </c>
      <c r="BE441" s="228">
        <f>IF(N441="základní",J441,0)</f>
        <v>0</v>
      </c>
      <c r="BF441" s="228">
        <f>IF(N441="snížená",J441,0)</f>
        <v>0</v>
      </c>
      <c r="BG441" s="228">
        <f>IF(N441="zákl. přenesená",J441,0)</f>
        <v>0</v>
      </c>
      <c r="BH441" s="228">
        <f>IF(N441="sníž. přenesená",J441,0)</f>
        <v>0</v>
      </c>
      <c r="BI441" s="228">
        <f>IF(N441="nulová",J441,0)</f>
        <v>0</v>
      </c>
      <c r="BJ441" s="21" t="s">
        <v>76</v>
      </c>
      <c r="BK441" s="228">
        <f>ROUND(I441*H441,2)</f>
        <v>0</v>
      </c>
      <c r="BL441" s="21" t="s">
        <v>89</v>
      </c>
      <c r="BM441" s="227" t="s">
        <v>1310</v>
      </c>
    </row>
    <row r="442" s="2" customFormat="1">
      <c r="A442" s="42"/>
      <c r="B442" s="43"/>
      <c r="C442" s="44"/>
      <c r="D442" s="229" t="s">
        <v>216</v>
      </c>
      <c r="E442" s="44"/>
      <c r="F442" s="230" t="s">
        <v>1311</v>
      </c>
      <c r="G442" s="44"/>
      <c r="H442" s="44"/>
      <c r="I442" s="231"/>
      <c r="J442" s="44"/>
      <c r="K442" s="44"/>
      <c r="L442" s="48"/>
      <c r="M442" s="232"/>
      <c r="N442" s="233"/>
      <c r="O442" s="88"/>
      <c r="P442" s="88"/>
      <c r="Q442" s="88"/>
      <c r="R442" s="88"/>
      <c r="S442" s="88"/>
      <c r="T442" s="89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T442" s="21" t="s">
        <v>216</v>
      </c>
      <c r="AU442" s="21" t="s">
        <v>83</v>
      </c>
    </row>
    <row r="443" s="13" customFormat="1">
      <c r="A443" s="13"/>
      <c r="B443" s="234"/>
      <c r="C443" s="235"/>
      <c r="D443" s="236" t="s">
        <v>218</v>
      </c>
      <c r="E443" s="237" t="s">
        <v>18</v>
      </c>
      <c r="F443" s="238" t="s">
        <v>1312</v>
      </c>
      <c r="G443" s="235"/>
      <c r="H443" s="237" t="s">
        <v>18</v>
      </c>
      <c r="I443" s="239"/>
      <c r="J443" s="235"/>
      <c r="K443" s="235"/>
      <c r="L443" s="240"/>
      <c r="M443" s="241"/>
      <c r="N443" s="242"/>
      <c r="O443" s="242"/>
      <c r="P443" s="242"/>
      <c r="Q443" s="242"/>
      <c r="R443" s="242"/>
      <c r="S443" s="242"/>
      <c r="T443" s="24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44" t="s">
        <v>218</v>
      </c>
      <c r="AU443" s="244" t="s">
        <v>83</v>
      </c>
      <c r="AV443" s="13" t="s">
        <v>76</v>
      </c>
      <c r="AW443" s="13" t="s">
        <v>33</v>
      </c>
      <c r="AX443" s="13" t="s">
        <v>71</v>
      </c>
      <c r="AY443" s="244" t="s">
        <v>207</v>
      </c>
    </row>
    <row r="444" s="14" customFormat="1">
      <c r="A444" s="14"/>
      <c r="B444" s="245"/>
      <c r="C444" s="246"/>
      <c r="D444" s="236" t="s">
        <v>218</v>
      </c>
      <c r="E444" s="247" t="s">
        <v>18</v>
      </c>
      <c r="F444" s="248" t="s">
        <v>1313</v>
      </c>
      <c r="G444" s="246"/>
      <c r="H444" s="249">
        <v>0.050000000000000003</v>
      </c>
      <c r="I444" s="250"/>
      <c r="J444" s="246"/>
      <c r="K444" s="246"/>
      <c r="L444" s="251"/>
      <c r="M444" s="252"/>
      <c r="N444" s="253"/>
      <c r="O444" s="253"/>
      <c r="P444" s="253"/>
      <c r="Q444" s="253"/>
      <c r="R444" s="253"/>
      <c r="S444" s="253"/>
      <c r="T444" s="25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55" t="s">
        <v>218</v>
      </c>
      <c r="AU444" s="255" t="s">
        <v>83</v>
      </c>
      <c r="AV444" s="14" t="s">
        <v>80</v>
      </c>
      <c r="AW444" s="14" t="s">
        <v>33</v>
      </c>
      <c r="AX444" s="14" t="s">
        <v>71</v>
      </c>
      <c r="AY444" s="255" t="s">
        <v>207</v>
      </c>
    </row>
    <row r="445" s="14" customFormat="1">
      <c r="A445" s="14"/>
      <c r="B445" s="245"/>
      <c r="C445" s="246"/>
      <c r="D445" s="236" t="s">
        <v>218</v>
      </c>
      <c r="E445" s="247" t="s">
        <v>18</v>
      </c>
      <c r="F445" s="248" t="s">
        <v>1314</v>
      </c>
      <c r="G445" s="246"/>
      <c r="H445" s="249">
        <v>0.029999999999999999</v>
      </c>
      <c r="I445" s="250"/>
      <c r="J445" s="246"/>
      <c r="K445" s="246"/>
      <c r="L445" s="251"/>
      <c r="M445" s="252"/>
      <c r="N445" s="253"/>
      <c r="O445" s="253"/>
      <c r="P445" s="253"/>
      <c r="Q445" s="253"/>
      <c r="R445" s="253"/>
      <c r="S445" s="253"/>
      <c r="T445" s="25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5" t="s">
        <v>218</v>
      </c>
      <c r="AU445" s="255" t="s">
        <v>83</v>
      </c>
      <c r="AV445" s="14" t="s">
        <v>80</v>
      </c>
      <c r="AW445" s="14" t="s">
        <v>33</v>
      </c>
      <c r="AX445" s="14" t="s">
        <v>71</v>
      </c>
      <c r="AY445" s="255" t="s">
        <v>207</v>
      </c>
    </row>
    <row r="446" s="14" customFormat="1">
      <c r="A446" s="14"/>
      <c r="B446" s="245"/>
      <c r="C446" s="246"/>
      <c r="D446" s="236" t="s">
        <v>218</v>
      </c>
      <c r="E446" s="247" t="s">
        <v>18</v>
      </c>
      <c r="F446" s="248" t="s">
        <v>1315</v>
      </c>
      <c r="G446" s="246"/>
      <c r="H446" s="249">
        <v>0.029999999999999999</v>
      </c>
      <c r="I446" s="250"/>
      <c r="J446" s="246"/>
      <c r="K446" s="246"/>
      <c r="L446" s="251"/>
      <c r="M446" s="252"/>
      <c r="N446" s="253"/>
      <c r="O446" s="253"/>
      <c r="P446" s="253"/>
      <c r="Q446" s="253"/>
      <c r="R446" s="253"/>
      <c r="S446" s="253"/>
      <c r="T446" s="25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5" t="s">
        <v>218</v>
      </c>
      <c r="AU446" s="255" t="s">
        <v>83</v>
      </c>
      <c r="AV446" s="14" t="s">
        <v>80</v>
      </c>
      <c r="AW446" s="14" t="s">
        <v>33</v>
      </c>
      <c r="AX446" s="14" t="s">
        <v>71</v>
      </c>
      <c r="AY446" s="255" t="s">
        <v>207</v>
      </c>
    </row>
    <row r="447" s="14" customFormat="1">
      <c r="A447" s="14"/>
      <c r="B447" s="245"/>
      <c r="C447" s="246"/>
      <c r="D447" s="236" t="s">
        <v>218</v>
      </c>
      <c r="E447" s="247" t="s">
        <v>18</v>
      </c>
      <c r="F447" s="248" t="s">
        <v>1316</v>
      </c>
      <c r="G447" s="246"/>
      <c r="H447" s="249">
        <v>0.27000000000000002</v>
      </c>
      <c r="I447" s="250"/>
      <c r="J447" s="246"/>
      <c r="K447" s="246"/>
      <c r="L447" s="251"/>
      <c r="M447" s="252"/>
      <c r="N447" s="253"/>
      <c r="O447" s="253"/>
      <c r="P447" s="253"/>
      <c r="Q447" s="253"/>
      <c r="R447" s="253"/>
      <c r="S447" s="253"/>
      <c r="T447" s="25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5" t="s">
        <v>218</v>
      </c>
      <c r="AU447" s="255" t="s">
        <v>83</v>
      </c>
      <c r="AV447" s="14" t="s">
        <v>80</v>
      </c>
      <c r="AW447" s="14" t="s">
        <v>33</v>
      </c>
      <c r="AX447" s="14" t="s">
        <v>71</v>
      </c>
      <c r="AY447" s="255" t="s">
        <v>207</v>
      </c>
    </row>
    <row r="448" s="14" customFormat="1">
      <c r="A448" s="14"/>
      <c r="B448" s="245"/>
      <c r="C448" s="246"/>
      <c r="D448" s="236" t="s">
        <v>218</v>
      </c>
      <c r="E448" s="247" t="s">
        <v>18</v>
      </c>
      <c r="F448" s="248" t="s">
        <v>1317</v>
      </c>
      <c r="G448" s="246"/>
      <c r="H448" s="249">
        <v>0.050000000000000003</v>
      </c>
      <c r="I448" s="250"/>
      <c r="J448" s="246"/>
      <c r="K448" s="246"/>
      <c r="L448" s="251"/>
      <c r="M448" s="252"/>
      <c r="N448" s="253"/>
      <c r="O448" s="253"/>
      <c r="P448" s="253"/>
      <c r="Q448" s="253"/>
      <c r="R448" s="253"/>
      <c r="S448" s="253"/>
      <c r="T448" s="25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5" t="s">
        <v>218</v>
      </c>
      <c r="AU448" s="255" t="s">
        <v>83</v>
      </c>
      <c r="AV448" s="14" t="s">
        <v>80</v>
      </c>
      <c r="AW448" s="14" t="s">
        <v>33</v>
      </c>
      <c r="AX448" s="14" t="s">
        <v>71</v>
      </c>
      <c r="AY448" s="255" t="s">
        <v>207</v>
      </c>
    </row>
    <row r="449" s="14" customFormat="1">
      <c r="A449" s="14"/>
      <c r="B449" s="245"/>
      <c r="C449" s="246"/>
      <c r="D449" s="236" t="s">
        <v>218</v>
      </c>
      <c r="E449" s="247" t="s">
        <v>18</v>
      </c>
      <c r="F449" s="248" t="s">
        <v>1318</v>
      </c>
      <c r="G449" s="246"/>
      <c r="H449" s="249">
        <v>0.01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218</v>
      </c>
      <c r="AU449" s="255" t="s">
        <v>83</v>
      </c>
      <c r="AV449" s="14" t="s">
        <v>80</v>
      </c>
      <c r="AW449" s="14" t="s">
        <v>33</v>
      </c>
      <c r="AX449" s="14" t="s">
        <v>71</v>
      </c>
      <c r="AY449" s="255" t="s">
        <v>207</v>
      </c>
    </row>
    <row r="450" s="14" customFormat="1">
      <c r="A450" s="14"/>
      <c r="B450" s="245"/>
      <c r="C450" s="246"/>
      <c r="D450" s="236" t="s">
        <v>218</v>
      </c>
      <c r="E450" s="247" t="s">
        <v>18</v>
      </c>
      <c r="F450" s="248" t="s">
        <v>1319</v>
      </c>
      <c r="G450" s="246"/>
      <c r="H450" s="249">
        <v>0</v>
      </c>
      <c r="I450" s="250"/>
      <c r="J450" s="246"/>
      <c r="K450" s="246"/>
      <c r="L450" s="251"/>
      <c r="M450" s="252"/>
      <c r="N450" s="253"/>
      <c r="O450" s="253"/>
      <c r="P450" s="253"/>
      <c r="Q450" s="253"/>
      <c r="R450" s="253"/>
      <c r="S450" s="253"/>
      <c r="T450" s="25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5" t="s">
        <v>218</v>
      </c>
      <c r="AU450" s="255" t="s">
        <v>83</v>
      </c>
      <c r="AV450" s="14" t="s">
        <v>80</v>
      </c>
      <c r="AW450" s="14" t="s">
        <v>33</v>
      </c>
      <c r="AX450" s="14" t="s">
        <v>71</v>
      </c>
      <c r="AY450" s="255" t="s">
        <v>207</v>
      </c>
    </row>
    <row r="451" s="14" customFormat="1">
      <c r="A451" s="14"/>
      <c r="B451" s="245"/>
      <c r="C451" s="246"/>
      <c r="D451" s="236" t="s">
        <v>218</v>
      </c>
      <c r="E451" s="247" t="s">
        <v>18</v>
      </c>
      <c r="F451" s="248" t="s">
        <v>1320</v>
      </c>
      <c r="G451" s="246"/>
      <c r="H451" s="249">
        <v>0.02</v>
      </c>
      <c r="I451" s="250"/>
      <c r="J451" s="246"/>
      <c r="K451" s="246"/>
      <c r="L451" s="251"/>
      <c r="M451" s="252"/>
      <c r="N451" s="253"/>
      <c r="O451" s="253"/>
      <c r="P451" s="253"/>
      <c r="Q451" s="253"/>
      <c r="R451" s="253"/>
      <c r="S451" s="253"/>
      <c r="T451" s="25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55" t="s">
        <v>218</v>
      </c>
      <c r="AU451" s="255" t="s">
        <v>83</v>
      </c>
      <c r="AV451" s="14" t="s">
        <v>80</v>
      </c>
      <c r="AW451" s="14" t="s">
        <v>33</v>
      </c>
      <c r="AX451" s="14" t="s">
        <v>71</v>
      </c>
      <c r="AY451" s="255" t="s">
        <v>207</v>
      </c>
    </row>
    <row r="452" s="14" customFormat="1">
      <c r="A452" s="14"/>
      <c r="B452" s="245"/>
      <c r="C452" s="246"/>
      <c r="D452" s="236" t="s">
        <v>218</v>
      </c>
      <c r="E452" s="246"/>
      <c r="F452" s="248" t="s">
        <v>1321</v>
      </c>
      <c r="G452" s="246"/>
      <c r="H452" s="249">
        <v>0.55000000000000004</v>
      </c>
      <c r="I452" s="250"/>
      <c r="J452" s="246"/>
      <c r="K452" s="246"/>
      <c r="L452" s="251"/>
      <c r="M452" s="252"/>
      <c r="N452" s="253"/>
      <c r="O452" s="253"/>
      <c r="P452" s="253"/>
      <c r="Q452" s="253"/>
      <c r="R452" s="253"/>
      <c r="S452" s="253"/>
      <c r="T452" s="25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5" t="s">
        <v>218</v>
      </c>
      <c r="AU452" s="255" t="s">
        <v>83</v>
      </c>
      <c r="AV452" s="14" t="s">
        <v>80</v>
      </c>
      <c r="AW452" s="14" t="s">
        <v>4</v>
      </c>
      <c r="AX452" s="14" t="s">
        <v>76</v>
      </c>
      <c r="AY452" s="255" t="s">
        <v>207</v>
      </c>
    </row>
    <row r="453" s="2" customFormat="1" ht="16.5" customHeight="1">
      <c r="A453" s="42"/>
      <c r="B453" s="43"/>
      <c r="C453" s="217" t="s">
        <v>605</v>
      </c>
      <c r="D453" s="217" t="s">
        <v>211</v>
      </c>
      <c r="E453" s="218" t="s">
        <v>1322</v>
      </c>
      <c r="F453" s="219" t="s">
        <v>1323</v>
      </c>
      <c r="G453" s="220" t="s">
        <v>129</v>
      </c>
      <c r="H453" s="221">
        <v>122.49</v>
      </c>
      <c r="I453" s="222"/>
      <c r="J453" s="221">
        <f>ROUND(I453*H453,2)</f>
        <v>0</v>
      </c>
      <c r="K453" s="219" t="s">
        <v>214</v>
      </c>
      <c r="L453" s="48"/>
      <c r="M453" s="223" t="s">
        <v>18</v>
      </c>
      <c r="N453" s="224" t="s">
        <v>42</v>
      </c>
      <c r="O453" s="88"/>
      <c r="P453" s="225">
        <f>O453*H453</f>
        <v>0</v>
      </c>
      <c r="Q453" s="225">
        <v>0.11</v>
      </c>
      <c r="R453" s="225">
        <f>Q453*H453</f>
        <v>13.473899999999999</v>
      </c>
      <c r="S453" s="225">
        <v>0</v>
      </c>
      <c r="T453" s="226">
        <f>S453*H453</f>
        <v>0</v>
      </c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R453" s="227" t="s">
        <v>89</v>
      </c>
      <c r="AT453" s="227" t="s">
        <v>211</v>
      </c>
      <c r="AU453" s="227" t="s">
        <v>83</v>
      </c>
      <c r="AY453" s="21" t="s">
        <v>207</v>
      </c>
      <c r="BE453" s="228">
        <f>IF(N453="základní",J453,0)</f>
        <v>0</v>
      </c>
      <c r="BF453" s="228">
        <f>IF(N453="snížená",J453,0)</f>
        <v>0</v>
      </c>
      <c r="BG453" s="228">
        <f>IF(N453="zákl. přenesená",J453,0)</f>
        <v>0</v>
      </c>
      <c r="BH453" s="228">
        <f>IF(N453="sníž. přenesená",J453,0)</f>
        <v>0</v>
      </c>
      <c r="BI453" s="228">
        <f>IF(N453="nulová",J453,0)</f>
        <v>0</v>
      </c>
      <c r="BJ453" s="21" t="s">
        <v>76</v>
      </c>
      <c r="BK453" s="228">
        <f>ROUND(I453*H453,2)</f>
        <v>0</v>
      </c>
      <c r="BL453" s="21" t="s">
        <v>89</v>
      </c>
      <c r="BM453" s="227" t="s">
        <v>1324</v>
      </c>
    </row>
    <row r="454" s="2" customFormat="1">
      <c r="A454" s="42"/>
      <c r="B454" s="43"/>
      <c r="C454" s="44"/>
      <c r="D454" s="229" t="s">
        <v>216</v>
      </c>
      <c r="E454" s="44"/>
      <c r="F454" s="230" t="s">
        <v>1325</v>
      </c>
      <c r="G454" s="44"/>
      <c r="H454" s="44"/>
      <c r="I454" s="231"/>
      <c r="J454" s="44"/>
      <c r="K454" s="44"/>
      <c r="L454" s="48"/>
      <c r="M454" s="232"/>
      <c r="N454" s="233"/>
      <c r="O454" s="88"/>
      <c r="P454" s="88"/>
      <c r="Q454" s="88"/>
      <c r="R454" s="88"/>
      <c r="S454" s="88"/>
      <c r="T454" s="89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T454" s="21" t="s">
        <v>216</v>
      </c>
      <c r="AU454" s="21" t="s">
        <v>83</v>
      </c>
    </row>
    <row r="455" s="14" customFormat="1">
      <c r="A455" s="14"/>
      <c r="B455" s="245"/>
      <c r="C455" s="246"/>
      <c r="D455" s="236" t="s">
        <v>218</v>
      </c>
      <c r="E455" s="247" t="s">
        <v>18</v>
      </c>
      <c r="F455" s="248" t="s">
        <v>962</v>
      </c>
      <c r="G455" s="246"/>
      <c r="H455" s="249">
        <v>114.06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218</v>
      </c>
      <c r="AU455" s="255" t="s">
        <v>83</v>
      </c>
      <c r="AV455" s="14" t="s">
        <v>80</v>
      </c>
      <c r="AW455" s="14" t="s">
        <v>33</v>
      </c>
      <c r="AX455" s="14" t="s">
        <v>71</v>
      </c>
      <c r="AY455" s="255" t="s">
        <v>207</v>
      </c>
    </row>
    <row r="456" s="14" customFormat="1">
      <c r="A456" s="14"/>
      <c r="B456" s="245"/>
      <c r="C456" s="246"/>
      <c r="D456" s="236" t="s">
        <v>218</v>
      </c>
      <c r="E456" s="247" t="s">
        <v>18</v>
      </c>
      <c r="F456" s="248" t="s">
        <v>983</v>
      </c>
      <c r="G456" s="246"/>
      <c r="H456" s="249">
        <v>8.4299999999999997</v>
      </c>
      <c r="I456" s="250"/>
      <c r="J456" s="246"/>
      <c r="K456" s="246"/>
      <c r="L456" s="251"/>
      <c r="M456" s="252"/>
      <c r="N456" s="253"/>
      <c r="O456" s="253"/>
      <c r="P456" s="253"/>
      <c r="Q456" s="253"/>
      <c r="R456" s="253"/>
      <c r="S456" s="253"/>
      <c r="T456" s="25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55" t="s">
        <v>218</v>
      </c>
      <c r="AU456" s="255" t="s">
        <v>83</v>
      </c>
      <c r="AV456" s="14" t="s">
        <v>80</v>
      </c>
      <c r="AW456" s="14" t="s">
        <v>33</v>
      </c>
      <c r="AX456" s="14" t="s">
        <v>71</v>
      </c>
      <c r="AY456" s="255" t="s">
        <v>207</v>
      </c>
    </row>
    <row r="457" s="16" customFormat="1">
      <c r="A457" s="16"/>
      <c r="B457" s="267"/>
      <c r="C457" s="268"/>
      <c r="D457" s="236" t="s">
        <v>218</v>
      </c>
      <c r="E457" s="269" t="s">
        <v>18</v>
      </c>
      <c r="F457" s="270" t="s">
        <v>244</v>
      </c>
      <c r="G457" s="268"/>
      <c r="H457" s="271">
        <v>122.49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T457" s="277" t="s">
        <v>218</v>
      </c>
      <c r="AU457" s="277" t="s">
        <v>83</v>
      </c>
      <c r="AV457" s="16" t="s">
        <v>89</v>
      </c>
      <c r="AW457" s="16" t="s">
        <v>33</v>
      </c>
      <c r="AX457" s="16" t="s">
        <v>76</v>
      </c>
      <c r="AY457" s="277" t="s">
        <v>207</v>
      </c>
    </row>
    <row r="458" s="2" customFormat="1" ht="24.15" customHeight="1">
      <c r="A458" s="42"/>
      <c r="B458" s="43"/>
      <c r="C458" s="217" t="s">
        <v>614</v>
      </c>
      <c r="D458" s="217" t="s">
        <v>211</v>
      </c>
      <c r="E458" s="218" t="s">
        <v>1326</v>
      </c>
      <c r="F458" s="219" t="s">
        <v>1327</v>
      </c>
      <c r="G458" s="220" t="s">
        <v>129</v>
      </c>
      <c r="H458" s="221">
        <v>244.97999999999999</v>
      </c>
      <c r="I458" s="222"/>
      <c r="J458" s="221">
        <f>ROUND(I458*H458,2)</f>
        <v>0</v>
      </c>
      <c r="K458" s="219" t="s">
        <v>214</v>
      </c>
      <c r="L458" s="48"/>
      <c r="M458" s="223" t="s">
        <v>18</v>
      </c>
      <c r="N458" s="224" t="s">
        <v>42</v>
      </c>
      <c r="O458" s="88"/>
      <c r="P458" s="225">
        <f>O458*H458</f>
        <v>0</v>
      </c>
      <c r="Q458" s="225">
        <v>0.010999999999999999</v>
      </c>
      <c r="R458" s="225">
        <f>Q458*H458</f>
        <v>2.6947799999999997</v>
      </c>
      <c r="S458" s="225">
        <v>0</v>
      </c>
      <c r="T458" s="226">
        <f>S458*H458</f>
        <v>0</v>
      </c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R458" s="227" t="s">
        <v>89</v>
      </c>
      <c r="AT458" s="227" t="s">
        <v>211</v>
      </c>
      <c r="AU458" s="227" t="s">
        <v>83</v>
      </c>
      <c r="AY458" s="21" t="s">
        <v>207</v>
      </c>
      <c r="BE458" s="228">
        <f>IF(N458="základní",J458,0)</f>
        <v>0</v>
      </c>
      <c r="BF458" s="228">
        <f>IF(N458="snížená",J458,0)</f>
        <v>0</v>
      </c>
      <c r="BG458" s="228">
        <f>IF(N458="zákl. přenesená",J458,0)</f>
        <v>0</v>
      </c>
      <c r="BH458" s="228">
        <f>IF(N458="sníž. přenesená",J458,0)</f>
        <v>0</v>
      </c>
      <c r="BI458" s="228">
        <f>IF(N458="nulová",J458,0)</f>
        <v>0</v>
      </c>
      <c r="BJ458" s="21" t="s">
        <v>76</v>
      </c>
      <c r="BK458" s="228">
        <f>ROUND(I458*H458,2)</f>
        <v>0</v>
      </c>
      <c r="BL458" s="21" t="s">
        <v>89</v>
      </c>
      <c r="BM458" s="227" t="s">
        <v>1328</v>
      </c>
    </row>
    <row r="459" s="2" customFormat="1">
      <c r="A459" s="42"/>
      <c r="B459" s="43"/>
      <c r="C459" s="44"/>
      <c r="D459" s="229" t="s">
        <v>216</v>
      </c>
      <c r="E459" s="44"/>
      <c r="F459" s="230" t="s">
        <v>1329</v>
      </c>
      <c r="G459" s="44"/>
      <c r="H459" s="44"/>
      <c r="I459" s="231"/>
      <c r="J459" s="44"/>
      <c r="K459" s="44"/>
      <c r="L459" s="48"/>
      <c r="M459" s="232"/>
      <c r="N459" s="233"/>
      <c r="O459" s="88"/>
      <c r="P459" s="88"/>
      <c r="Q459" s="88"/>
      <c r="R459" s="88"/>
      <c r="S459" s="88"/>
      <c r="T459" s="89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T459" s="21" t="s">
        <v>216</v>
      </c>
      <c r="AU459" s="21" t="s">
        <v>83</v>
      </c>
    </row>
    <row r="460" s="14" customFormat="1">
      <c r="A460" s="14"/>
      <c r="B460" s="245"/>
      <c r="C460" s="246"/>
      <c r="D460" s="236" t="s">
        <v>218</v>
      </c>
      <c r="E460" s="247" t="s">
        <v>18</v>
      </c>
      <c r="F460" s="248" t="s">
        <v>962</v>
      </c>
      <c r="G460" s="246"/>
      <c r="H460" s="249">
        <v>114.06</v>
      </c>
      <c r="I460" s="250"/>
      <c r="J460" s="246"/>
      <c r="K460" s="246"/>
      <c r="L460" s="251"/>
      <c r="M460" s="252"/>
      <c r="N460" s="253"/>
      <c r="O460" s="253"/>
      <c r="P460" s="253"/>
      <c r="Q460" s="253"/>
      <c r="R460" s="253"/>
      <c r="S460" s="253"/>
      <c r="T460" s="25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55" t="s">
        <v>218</v>
      </c>
      <c r="AU460" s="255" t="s">
        <v>83</v>
      </c>
      <c r="AV460" s="14" t="s">
        <v>80</v>
      </c>
      <c r="AW460" s="14" t="s">
        <v>33</v>
      </c>
      <c r="AX460" s="14" t="s">
        <v>71</v>
      </c>
      <c r="AY460" s="255" t="s">
        <v>207</v>
      </c>
    </row>
    <row r="461" s="14" customFormat="1">
      <c r="A461" s="14"/>
      <c r="B461" s="245"/>
      <c r="C461" s="246"/>
      <c r="D461" s="236" t="s">
        <v>218</v>
      </c>
      <c r="E461" s="247" t="s">
        <v>18</v>
      </c>
      <c r="F461" s="248" t="s">
        <v>983</v>
      </c>
      <c r="G461" s="246"/>
      <c r="H461" s="249">
        <v>8.4299999999999997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218</v>
      </c>
      <c r="AU461" s="255" t="s">
        <v>83</v>
      </c>
      <c r="AV461" s="14" t="s">
        <v>80</v>
      </c>
      <c r="AW461" s="14" t="s">
        <v>33</v>
      </c>
      <c r="AX461" s="14" t="s">
        <v>71</v>
      </c>
      <c r="AY461" s="255" t="s">
        <v>207</v>
      </c>
    </row>
    <row r="462" s="16" customFormat="1">
      <c r="A462" s="16"/>
      <c r="B462" s="267"/>
      <c r="C462" s="268"/>
      <c r="D462" s="236" t="s">
        <v>218</v>
      </c>
      <c r="E462" s="269" t="s">
        <v>18</v>
      </c>
      <c r="F462" s="270" t="s">
        <v>244</v>
      </c>
      <c r="G462" s="268"/>
      <c r="H462" s="271">
        <v>122.49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T462" s="277" t="s">
        <v>218</v>
      </c>
      <c r="AU462" s="277" t="s">
        <v>83</v>
      </c>
      <c r="AV462" s="16" t="s">
        <v>89</v>
      </c>
      <c r="AW462" s="16" t="s">
        <v>33</v>
      </c>
      <c r="AX462" s="16" t="s">
        <v>76</v>
      </c>
      <c r="AY462" s="277" t="s">
        <v>207</v>
      </c>
    </row>
    <row r="463" s="14" customFormat="1">
      <c r="A463" s="14"/>
      <c r="B463" s="245"/>
      <c r="C463" s="246"/>
      <c r="D463" s="236" t="s">
        <v>218</v>
      </c>
      <c r="E463" s="246"/>
      <c r="F463" s="248" t="s">
        <v>1330</v>
      </c>
      <c r="G463" s="246"/>
      <c r="H463" s="249">
        <v>244.97999999999999</v>
      </c>
      <c r="I463" s="250"/>
      <c r="J463" s="246"/>
      <c r="K463" s="246"/>
      <c r="L463" s="251"/>
      <c r="M463" s="252"/>
      <c r="N463" s="253"/>
      <c r="O463" s="253"/>
      <c r="P463" s="253"/>
      <c r="Q463" s="253"/>
      <c r="R463" s="253"/>
      <c r="S463" s="253"/>
      <c r="T463" s="25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5" t="s">
        <v>218</v>
      </c>
      <c r="AU463" s="255" t="s">
        <v>83</v>
      </c>
      <c r="AV463" s="14" t="s">
        <v>80</v>
      </c>
      <c r="AW463" s="14" t="s">
        <v>4</v>
      </c>
      <c r="AX463" s="14" t="s">
        <v>76</v>
      </c>
      <c r="AY463" s="255" t="s">
        <v>207</v>
      </c>
    </row>
    <row r="464" s="2" customFormat="1" ht="16.5" customHeight="1">
      <c r="A464" s="42"/>
      <c r="B464" s="43"/>
      <c r="C464" s="217" t="s">
        <v>625</v>
      </c>
      <c r="D464" s="217" t="s">
        <v>211</v>
      </c>
      <c r="E464" s="218" t="s">
        <v>1331</v>
      </c>
      <c r="F464" s="219" t="s">
        <v>1332</v>
      </c>
      <c r="G464" s="220" t="s">
        <v>129</v>
      </c>
      <c r="H464" s="221">
        <v>122.49</v>
      </c>
      <c r="I464" s="222"/>
      <c r="J464" s="221">
        <f>ROUND(I464*H464,2)</f>
        <v>0</v>
      </c>
      <c r="K464" s="219" t="s">
        <v>214</v>
      </c>
      <c r="L464" s="48"/>
      <c r="M464" s="223" t="s">
        <v>18</v>
      </c>
      <c r="N464" s="224" t="s">
        <v>42</v>
      </c>
      <c r="O464" s="88"/>
      <c r="P464" s="225">
        <f>O464*H464</f>
        <v>0</v>
      </c>
      <c r="Q464" s="225">
        <v>0.00012999999999999999</v>
      </c>
      <c r="R464" s="225">
        <f>Q464*H464</f>
        <v>0.015923699999999999</v>
      </c>
      <c r="S464" s="225">
        <v>0</v>
      </c>
      <c r="T464" s="226">
        <f>S464*H464</f>
        <v>0</v>
      </c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R464" s="227" t="s">
        <v>89</v>
      </c>
      <c r="AT464" s="227" t="s">
        <v>211</v>
      </c>
      <c r="AU464" s="227" t="s">
        <v>83</v>
      </c>
      <c r="AY464" s="21" t="s">
        <v>207</v>
      </c>
      <c r="BE464" s="228">
        <f>IF(N464="základní",J464,0)</f>
        <v>0</v>
      </c>
      <c r="BF464" s="228">
        <f>IF(N464="snížená",J464,0)</f>
        <v>0</v>
      </c>
      <c r="BG464" s="228">
        <f>IF(N464="zákl. přenesená",J464,0)</f>
        <v>0</v>
      </c>
      <c r="BH464" s="228">
        <f>IF(N464="sníž. přenesená",J464,0)</f>
        <v>0</v>
      </c>
      <c r="BI464" s="228">
        <f>IF(N464="nulová",J464,0)</f>
        <v>0</v>
      </c>
      <c r="BJ464" s="21" t="s">
        <v>76</v>
      </c>
      <c r="BK464" s="228">
        <f>ROUND(I464*H464,2)</f>
        <v>0</v>
      </c>
      <c r="BL464" s="21" t="s">
        <v>89</v>
      </c>
      <c r="BM464" s="227" t="s">
        <v>1333</v>
      </c>
    </row>
    <row r="465" s="2" customFormat="1">
      <c r="A465" s="42"/>
      <c r="B465" s="43"/>
      <c r="C465" s="44"/>
      <c r="D465" s="229" t="s">
        <v>216</v>
      </c>
      <c r="E465" s="44"/>
      <c r="F465" s="230" t="s">
        <v>1334</v>
      </c>
      <c r="G465" s="44"/>
      <c r="H465" s="44"/>
      <c r="I465" s="231"/>
      <c r="J465" s="44"/>
      <c r="K465" s="44"/>
      <c r="L465" s="48"/>
      <c r="M465" s="232"/>
      <c r="N465" s="233"/>
      <c r="O465" s="88"/>
      <c r="P465" s="88"/>
      <c r="Q465" s="88"/>
      <c r="R465" s="88"/>
      <c r="S465" s="88"/>
      <c r="T465" s="89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T465" s="21" t="s">
        <v>216</v>
      </c>
      <c r="AU465" s="21" t="s">
        <v>83</v>
      </c>
    </row>
    <row r="466" s="14" customFormat="1">
      <c r="A466" s="14"/>
      <c r="B466" s="245"/>
      <c r="C466" s="246"/>
      <c r="D466" s="236" t="s">
        <v>218</v>
      </c>
      <c r="E466" s="247" t="s">
        <v>18</v>
      </c>
      <c r="F466" s="248" t="s">
        <v>962</v>
      </c>
      <c r="G466" s="246"/>
      <c r="H466" s="249">
        <v>114.06</v>
      </c>
      <c r="I466" s="250"/>
      <c r="J466" s="246"/>
      <c r="K466" s="246"/>
      <c r="L466" s="251"/>
      <c r="M466" s="252"/>
      <c r="N466" s="253"/>
      <c r="O466" s="253"/>
      <c r="P466" s="253"/>
      <c r="Q466" s="253"/>
      <c r="R466" s="253"/>
      <c r="S466" s="253"/>
      <c r="T466" s="25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5" t="s">
        <v>218</v>
      </c>
      <c r="AU466" s="255" t="s">
        <v>83</v>
      </c>
      <c r="AV466" s="14" t="s">
        <v>80</v>
      </c>
      <c r="AW466" s="14" t="s">
        <v>33</v>
      </c>
      <c r="AX466" s="14" t="s">
        <v>71</v>
      </c>
      <c r="AY466" s="255" t="s">
        <v>207</v>
      </c>
    </row>
    <row r="467" s="14" customFormat="1">
      <c r="A467" s="14"/>
      <c r="B467" s="245"/>
      <c r="C467" s="246"/>
      <c r="D467" s="236" t="s">
        <v>218</v>
      </c>
      <c r="E467" s="247" t="s">
        <v>18</v>
      </c>
      <c r="F467" s="248" t="s">
        <v>983</v>
      </c>
      <c r="G467" s="246"/>
      <c r="H467" s="249">
        <v>8.4299999999999997</v>
      </c>
      <c r="I467" s="250"/>
      <c r="J467" s="246"/>
      <c r="K467" s="246"/>
      <c r="L467" s="251"/>
      <c r="M467" s="252"/>
      <c r="N467" s="253"/>
      <c r="O467" s="253"/>
      <c r="P467" s="253"/>
      <c r="Q467" s="253"/>
      <c r="R467" s="253"/>
      <c r="S467" s="253"/>
      <c r="T467" s="25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5" t="s">
        <v>218</v>
      </c>
      <c r="AU467" s="255" t="s">
        <v>83</v>
      </c>
      <c r="AV467" s="14" t="s">
        <v>80</v>
      </c>
      <c r="AW467" s="14" t="s">
        <v>33</v>
      </c>
      <c r="AX467" s="14" t="s">
        <v>71</v>
      </c>
      <c r="AY467" s="255" t="s">
        <v>207</v>
      </c>
    </row>
    <row r="468" s="16" customFormat="1">
      <c r="A468" s="16"/>
      <c r="B468" s="267"/>
      <c r="C468" s="268"/>
      <c r="D468" s="236" t="s">
        <v>218</v>
      </c>
      <c r="E468" s="269" t="s">
        <v>18</v>
      </c>
      <c r="F468" s="270" t="s">
        <v>244</v>
      </c>
      <c r="G468" s="268"/>
      <c r="H468" s="271">
        <v>122.49</v>
      </c>
      <c r="I468" s="272"/>
      <c r="J468" s="268"/>
      <c r="K468" s="268"/>
      <c r="L468" s="273"/>
      <c r="M468" s="274"/>
      <c r="N468" s="275"/>
      <c r="O468" s="275"/>
      <c r="P468" s="275"/>
      <c r="Q468" s="275"/>
      <c r="R468" s="275"/>
      <c r="S468" s="275"/>
      <c r="T468" s="27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T468" s="277" t="s">
        <v>218</v>
      </c>
      <c r="AU468" s="277" t="s">
        <v>83</v>
      </c>
      <c r="AV468" s="16" t="s">
        <v>89</v>
      </c>
      <c r="AW468" s="16" t="s">
        <v>33</v>
      </c>
      <c r="AX468" s="16" t="s">
        <v>76</v>
      </c>
      <c r="AY468" s="277" t="s">
        <v>207</v>
      </c>
    </row>
    <row r="469" s="2" customFormat="1" ht="24.15" customHeight="1">
      <c r="A469" s="42"/>
      <c r="B469" s="43"/>
      <c r="C469" s="217" t="s">
        <v>638</v>
      </c>
      <c r="D469" s="217" t="s">
        <v>211</v>
      </c>
      <c r="E469" s="218" t="s">
        <v>1335</v>
      </c>
      <c r="F469" s="219" t="s">
        <v>1336</v>
      </c>
      <c r="G469" s="220" t="s">
        <v>317</v>
      </c>
      <c r="H469" s="221">
        <v>496.06999999999999</v>
      </c>
      <c r="I469" s="222"/>
      <c r="J469" s="221">
        <f>ROUND(I469*H469,2)</f>
        <v>0</v>
      </c>
      <c r="K469" s="219" t="s">
        <v>214</v>
      </c>
      <c r="L469" s="48"/>
      <c r="M469" s="223" t="s">
        <v>18</v>
      </c>
      <c r="N469" s="224" t="s">
        <v>42</v>
      </c>
      <c r="O469" s="88"/>
      <c r="P469" s="225">
        <f>O469*H469</f>
        <v>0</v>
      </c>
      <c r="Q469" s="225">
        <v>2.0000000000000002E-05</v>
      </c>
      <c r="R469" s="225">
        <f>Q469*H469</f>
        <v>0.0099214000000000004</v>
      </c>
      <c r="S469" s="225">
        <v>0</v>
      </c>
      <c r="T469" s="226">
        <f>S469*H469</f>
        <v>0</v>
      </c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R469" s="227" t="s">
        <v>89</v>
      </c>
      <c r="AT469" s="227" t="s">
        <v>211</v>
      </c>
      <c r="AU469" s="227" t="s">
        <v>83</v>
      </c>
      <c r="AY469" s="21" t="s">
        <v>207</v>
      </c>
      <c r="BE469" s="228">
        <f>IF(N469="základní",J469,0)</f>
        <v>0</v>
      </c>
      <c r="BF469" s="228">
        <f>IF(N469="snížená",J469,0)</f>
        <v>0</v>
      </c>
      <c r="BG469" s="228">
        <f>IF(N469="zákl. přenesená",J469,0)</f>
        <v>0</v>
      </c>
      <c r="BH469" s="228">
        <f>IF(N469="sníž. přenesená",J469,0)</f>
        <v>0</v>
      </c>
      <c r="BI469" s="228">
        <f>IF(N469="nulová",J469,0)</f>
        <v>0</v>
      </c>
      <c r="BJ469" s="21" t="s">
        <v>76</v>
      </c>
      <c r="BK469" s="228">
        <f>ROUND(I469*H469,2)</f>
        <v>0</v>
      </c>
      <c r="BL469" s="21" t="s">
        <v>89</v>
      </c>
      <c r="BM469" s="227" t="s">
        <v>1337</v>
      </c>
    </row>
    <row r="470" s="2" customFormat="1">
      <c r="A470" s="42"/>
      <c r="B470" s="43"/>
      <c r="C470" s="44"/>
      <c r="D470" s="229" t="s">
        <v>216</v>
      </c>
      <c r="E470" s="44"/>
      <c r="F470" s="230" t="s">
        <v>1338</v>
      </c>
      <c r="G470" s="44"/>
      <c r="H470" s="44"/>
      <c r="I470" s="231"/>
      <c r="J470" s="44"/>
      <c r="K470" s="44"/>
      <c r="L470" s="48"/>
      <c r="M470" s="232"/>
      <c r="N470" s="233"/>
      <c r="O470" s="88"/>
      <c r="P470" s="88"/>
      <c r="Q470" s="88"/>
      <c r="R470" s="88"/>
      <c r="S470" s="88"/>
      <c r="T470" s="89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T470" s="21" t="s">
        <v>216</v>
      </c>
      <c r="AU470" s="21" t="s">
        <v>83</v>
      </c>
    </row>
    <row r="471" s="13" customFormat="1">
      <c r="A471" s="13"/>
      <c r="B471" s="234"/>
      <c r="C471" s="235"/>
      <c r="D471" s="236" t="s">
        <v>218</v>
      </c>
      <c r="E471" s="237" t="s">
        <v>18</v>
      </c>
      <c r="F471" s="238" t="s">
        <v>1339</v>
      </c>
      <c r="G471" s="235"/>
      <c r="H471" s="237" t="s">
        <v>18</v>
      </c>
      <c r="I471" s="239"/>
      <c r="J471" s="235"/>
      <c r="K471" s="235"/>
      <c r="L471" s="240"/>
      <c r="M471" s="241"/>
      <c r="N471" s="242"/>
      <c r="O471" s="242"/>
      <c r="P471" s="242"/>
      <c r="Q471" s="242"/>
      <c r="R471" s="242"/>
      <c r="S471" s="242"/>
      <c r="T471" s="24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44" t="s">
        <v>218</v>
      </c>
      <c r="AU471" s="244" t="s">
        <v>83</v>
      </c>
      <c r="AV471" s="13" t="s">
        <v>76</v>
      </c>
      <c r="AW471" s="13" t="s">
        <v>33</v>
      </c>
      <c r="AX471" s="13" t="s">
        <v>71</v>
      </c>
      <c r="AY471" s="244" t="s">
        <v>207</v>
      </c>
    </row>
    <row r="472" s="14" customFormat="1">
      <c r="A472" s="14"/>
      <c r="B472" s="245"/>
      <c r="C472" s="246"/>
      <c r="D472" s="236" t="s">
        <v>218</v>
      </c>
      <c r="E472" s="247" t="s">
        <v>18</v>
      </c>
      <c r="F472" s="248" t="s">
        <v>914</v>
      </c>
      <c r="G472" s="246"/>
      <c r="H472" s="249">
        <v>62.450000000000003</v>
      </c>
      <c r="I472" s="250"/>
      <c r="J472" s="246"/>
      <c r="K472" s="246"/>
      <c r="L472" s="251"/>
      <c r="M472" s="252"/>
      <c r="N472" s="253"/>
      <c r="O472" s="253"/>
      <c r="P472" s="253"/>
      <c r="Q472" s="253"/>
      <c r="R472" s="253"/>
      <c r="S472" s="253"/>
      <c r="T472" s="25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5" t="s">
        <v>218</v>
      </c>
      <c r="AU472" s="255" t="s">
        <v>83</v>
      </c>
      <c r="AV472" s="14" t="s">
        <v>80</v>
      </c>
      <c r="AW472" s="14" t="s">
        <v>33</v>
      </c>
      <c r="AX472" s="14" t="s">
        <v>71</v>
      </c>
      <c r="AY472" s="255" t="s">
        <v>207</v>
      </c>
    </row>
    <row r="473" s="14" customFormat="1">
      <c r="A473" s="14"/>
      <c r="B473" s="245"/>
      <c r="C473" s="246"/>
      <c r="D473" s="236" t="s">
        <v>218</v>
      </c>
      <c r="E473" s="247" t="s">
        <v>18</v>
      </c>
      <c r="F473" s="248" t="s">
        <v>917</v>
      </c>
      <c r="G473" s="246"/>
      <c r="H473" s="249">
        <v>164.97999999999999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218</v>
      </c>
      <c r="AU473" s="255" t="s">
        <v>83</v>
      </c>
      <c r="AV473" s="14" t="s">
        <v>80</v>
      </c>
      <c r="AW473" s="14" t="s">
        <v>33</v>
      </c>
      <c r="AX473" s="14" t="s">
        <v>71</v>
      </c>
      <c r="AY473" s="255" t="s">
        <v>207</v>
      </c>
    </row>
    <row r="474" s="14" customFormat="1">
      <c r="A474" s="14"/>
      <c r="B474" s="245"/>
      <c r="C474" s="246"/>
      <c r="D474" s="236" t="s">
        <v>218</v>
      </c>
      <c r="E474" s="247" t="s">
        <v>18</v>
      </c>
      <c r="F474" s="248" t="s">
        <v>923</v>
      </c>
      <c r="G474" s="246"/>
      <c r="H474" s="249">
        <v>268.63999999999999</v>
      </c>
      <c r="I474" s="250"/>
      <c r="J474" s="246"/>
      <c r="K474" s="246"/>
      <c r="L474" s="251"/>
      <c r="M474" s="252"/>
      <c r="N474" s="253"/>
      <c r="O474" s="253"/>
      <c r="P474" s="253"/>
      <c r="Q474" s="253"/>
      <c r="R474" s="253"/>
      <c r="S474" s="253"/>
      <c r="T474" s="25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5" t="s">
        <v>218</v>
      </c>
      <c r="AU474" s="255" t="s">
        <v>83</v>
      </c>
      <c r="AV474" s="14" t="s">
        <v>80</v>
      </c>
      <c r="AW474" s="14" t="s">
        <v>33</v>
      </c>
      <c r="AX474" s="14" t="s">
        <v>71</v>
      </c>
      <c r="AY474" s="255" t="s">
        <v>207</v>
      </c>
    </row>
    <row r="475" s="2" customFormat="1" ht="16.5" customHeight="1">
      <c r="A475" s="42"/>
      <c r="B475" s="43"/>
      <c r="C475" s="217" t="s">
        <v>644</v>
      </c>
      <c r="D475" s="217" t="s">
        <v>211</v>
      </c>
      <c r="E475" s="218" t="s">
        <v>1340</v>
      </c>
      <c r="F475" s="219" t="s">
        <v>1341</v>
      </c>
      <c r="G475" s="220" t="s">
        <v>317</v>
      </c>
      <c r="H475" s="221">
        <v>520.88</v>
      </c>
      <c r="I475" s="222"/>
      <c r="J475" s="221">
        <f>ROUND(I475*H475,2)</f>
        <v>0</v>
      </c>
      <c r="K475" s="219" t="s">
        <v>214</v>
      </c>
      <c r="L475" s="48"/>
      <c r="M475" s="223" t="s">
        <v>18</v>
      </c>
      <c r="N475" s="224" t="s">
        <v>42</v>
      </c>
      <c r="O475" s="88"/>
      <c r="P475" s="225">
        <f>O475*H475</f>
        <v>0</v>
      </c>
      <c r="Q475" s="225">
        <v>0.00023000000000000001</v>
      </c>
      <c r="R475" s="225">
        <f>Q475*H475</f>
        <v>0.1198024</v>
      </c>
      <c r="S475" s="225">
        <v>0</v>
      </c>
      <c r="T475" s="226">
        <f>S475*H475</f>
        <v>0</v>
      </c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R475" s="227" t="s">
        <v>89</v>
      </c>
      <c r="AT475" s="227" t="s">
        <v>211</v>
      </c>
      <c r="AU475" s="227" t="s">
        <v>83</v>
      </c>
      <c r="AY475" s="21" t="s">
        <v>207</v>
      </c>
      <c r="BE475" s="228">
        <f>IF(N475="základní",J475,0)</f>
        <v>0</v>
      </c>
      <c r="BF475" s="228">
        <f>IF(N475="snížená",J475,0)</f>
        <v>0</v>
      </c>
      <c r="BG475" s="228">
        <f>IF(N475="zákl. přenesená",J475,0)</f>
        <v>0</v>
      </c>
      <c r="BH475" s="228">
        <f>IF(N475="sníž. přenesená",J475,0)</f>
        <v>0</v>
      </c>
      <c r="BI475" s="228">
        <f>IF(N475="nulová",J475,0)</f>
        <v>0</v>
      </c>
      <c r="BJ475" s="21" t="s">
        <v>76</v>
      </c>
      <c r="BK475" s="228">
        <f>ROUND(I475*H475,2)</f>
        <v>0</v>
      </c>
      <c r="BL475" s="21" t="s">
        <v>89</v>
      </c>
      <c r="BM475" s="227" t="s">
        <v>1342</v>
      </c>
    </row>
    <row r="476" s="2" customFormat="1">
      <c r="A476" s="42"/>
      <c r="B476" s="43"/>
      <c r="C476" s="44"/>
      <c r="D476" s="229" t="s">
        <v>216</v>
      </c>
      <c r="E476" s="44"/>
      <c r="F476" s="230" t="s">
        <v>1343</v>
      </c>
      <c r="G476" s="44"/>
      <c r="H476" s="44"/>
      <c r="I476" s="231"/>
      <c r="J476" s="44"/>
      <c r="K476" s="44"/>
      <c r="L476" s="48"/>
      <c r="M476" s="232"/>
      <c r="N476" s="233"/>
      <c r="O476" s="88"/>
      <c r="P476" s="88"/>
      <c r="Q476" s="88"/>
      <c r="R476" s="88"/>
      <c r="S476" s="88"/>
      <c r="T476" s="89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T476" s="21" t="s">
        <v>216</v>
      </c>
      <c r="AU476" s="21" t="s">
        <v>83</v>
      </c>
    </row>
    <row r="477" s="13" customFormat="1">
      <c r="A477" s="13"/>
      <c r="B477" s="234"/>
      <c r="C477" s="235"/>
      <c r="D477" s="236" t="s">
        <v>218</v>
      </c>
      <c r="E477" s="237" t="s">
        <v>18</v>
      </c>
      <c r="F477" s="238" t="s">
        <v>1344</v>
      </c>
      <c r="G477" s="235"/>
      <c r="H477" s="237" t="s">
        <v>18</v>
      </c>
      <c r="I477" s="239"/>
      <c r="J477" s="235"/>
      <c r="K477" s="235"/>
      <c r="L477" s="240"/>
      <c r="M477" s="241"/>
      <c r="N477" s="242"/>
      <c r="O477" s="242"/>
      <c r="P477" s="242"/>
      <c r="Q477" s="242"/>
      <c r="R477" s="242"/>
      <c r="S477" s="242"/>
      <c r="T477" s="24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44" t="s">
        <v>218</v>
      </c>
      <c r="AU477" s="244" t="s">
        <v>83</v>
      </c>
      <c r="AV477" s="13" t="s">
        <v>76</v>
      </c>
      <c r="AW477" s="13" t="s">
        <v>33</v>
      </c>
      <c r="AX477" s="13" t="s">
        <v>71</v>
      </c>
      <c r="AY477" s="244" t="s">
        <v>207</v>
      </c>
    </row>
    <row r="478" s="14" customFormat="1">
      <c r="A478" s="14"/>
      <c r="B478" s="245"/>
      <c r="C478" s="246"/>
      <c r="D478" s="236" t="s">
        <v>218</v>
      </c>
      <c r="E478" s="247" t="s">
        <v>18</v>
      </c>
      <c r="F478" s="248" t="s">
        <v>1345</v>
      </c>
      <c r="G478" s="246"/>
      <c r="H478" s="249">
        <v>24.809999999999999</v>
      </c>
      <c r="I478" s="250"/>
      <c r="J478" s="246"/>
      <c r="K478" s="246"/>
      <c r="L478" s="251"/>
      <c r="M478" s="252"/>
      <c r="N478" s="253"/>
      <c r="O478" s="253"/>
      <c r="P478" s="253"/>
      <c r="Q478" s="253"/>
      <c r="R478" s="253"/>
      <c r="S478" s="253"/>
      <c r="T478" s="25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55" t="s">
        <v>218</v>
      </c>
      <c r="AU478" s="255" t="s">
        <v>83</v>
      </c>
      <c r="AV478" s="14" t="s">
        <v>80</v>
      </c>
      <c r="AW478" s="14" t="s">
        <v>33</v>
      </c>
      <c r="AX478" s="14" t="s">
        <v>71</v>
      </c>
      <c r="AY478" s="255" t="s">
        <v>207</v>
      </c>
    </row>
    <row r="479" s="13" customFormat="1">
      <c r="A479" s="13"/>
      <c r="B479" s="234"/>
      <c r="C479" s="235"/>
      <c r="D479" s="236" t="s">
        <v>218</v>
      </c>
      <c r="E479" s="237" t="s">
        <v>18</v>
      </c>
      <c r="F479" s="238" t="s">
        <v>1339</v>
      </c>
      <c r="G479" s="235"/>
      <c r="H479" s="237" t="s">
        <v>18</v>
      </c>
      <c r="I479" s="239"/>
      <c r="J479" s="235"/>
      <c r="K479" s="235"/>
      <c r="L479" s="240"/>
      <c r="M479" s="241"/>
      <c r="N479" s="242"/>
      <c r="O479" s="242"/>
      <c r="P479" s="242"/>
      <c r="Q479" s="242"/>
      <c r="R479" s="242"/>
      <c r="S479" s="242"/>
      <c r="T479" s="24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44" t="s">
        <v>218</v>
      </c>
      <c r="AU479" s="244" t="s">
        <v>83</v>
      </c>
      <c r="AV479" s="13" t="s">
        <v>76</v>
      </c>
      <c r="AW479" s="13" t="s">
        <v>33</v>
      </c>
      <c r="AX479" s="13" t="s">
        <v>71</v>
      </c>
      <c r="AY479" s="244" t="s">
        <v>207</v>
      </c>
    </row>
    <row r="480" s="14" customFormat="1">
      <c r="A480" s="14"/>
      <c r="B480" s="245"/>
      <c r="C480" s="246"/>
      <c r="D480" s="236" t="s">
        <v>218</v>
      </c>
      <c r="E480" s="247" t="s">
        <v>18</v>
      </c>
      <c r="F480" s="248" t="s">
        <v>914</v>
      </c>
      <c r="G480" s="246"/>
      <c r="H480" s="249">
        <v>62.450000000000003</v>
      </c>
      <c r="I480" s="250"/>
      <c r="J480" s="246"/>
      <c r="K480" s="246"/>
      <c r="L480" s="251"/>
      <c r="M480" s="252"/>
      <c r="N480" s="253"/>
      <c r="O480" s="253"/>
      <c r="P480" s="253"/>
      <c r="Q480" s="253"/>
      <c r="R480" s="253"/>
      <c r="S480" s="253"/>
      <c r="T480" s="25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5" t="s">
        <v>218</v>
      </c>
      <c r="AU480" s="255" t="s">
        <v>83</v>
      </c>
      <c r="AV480" s="14" t="s">
        <v>80</v>
      </c>
      <c r="AW480" s="14" t="s">
        <v>33</v>
      </c>
      <c r="AX480" s="14" t="s">
        <v>71</v>
      </c>
      <c r="AY480" s="255" t="s">
        <v>207</v>
      </c>
    </row>
    <row r="481" s="14" customFormat="1">
      <c r="A481" s="14"/>
      <c r="B481" s="245"/>
      <c r="C481" s="246"/>
      <c r="D481" s="236" t="s">
        <v>218</v>
      </c>
      <c r="E481" s="247" t="s">
        <v>18</v>
      </c>
      <c r="F481" s="248" t="s">
        <v>917</v>
      </c>
      <c r="G481" s="246"/>
      <c r="H481" s="249">
        <v>164.97999999999999</v>
      </c>
      <c r="I481" s="250"/>
      <c r="J481" s="246"/>
      <c r="K481" s="246"/>
      <c r="L481" s="251"/>
      <c r="M481" s="252"/>
      <c r="N481" s="253"/>
      <c r="O481" s="253"/>
      <c r="P481" s="253"/>
      <c r="Q481" s="253"/>
      <c r="R481" s="253"/>
      <c r="S481" s="253"/>
      <c r="T481" s="25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55" t="s">
        <v>218</v>
      </c>
      <c r="AU481" s="255" t="s">
        <v>83</v>
      </c>
      <c r="AV481" s="14" t="s">
        <v>80</v>
      </c>
      <c r="AW481" s="14" t="s">
        <v>33</v>
      </c>
      <c r="AX481" s="14" t="s">
        <v>71</v>
      </c>
      <c r="AY481" s="255" t="s">
        <v>207</v>
      </c>
    </row>
    <row r="482" s="14" customFormat="1">
      <c r="A482" s="14"/>
      <c r="B482" s="245"/>
      <c r="C482" s="246"/>
      <c r="D482" s="236" t="s">
        <v>218</v>
      </c>
      <c r="E482" s="247" t="s">
        <v>18</v>
      </c>
      <c r="F482" s="248" t="s">
        <v>923</v>
      </c>
      <c r="G482" s="246"/>
      <c r="H482" s="249">
        <v>268.63999999999999</v>
      </c>
      <c r="I482" s="250"/>
      <c r="J482" s="246"/>
      <c r="K482" s="246"/>
      <c r="L482" s="251"/>
      <c r="M482" s="252"/>
      <c r="N482" s="253"/>
      <c r="O482" s="253"/>
      <c r="P482" s="253"/>
      <c r="Q482" s="253"/>
      <c r="R482" s="253"/>
      <c r="S482" s="253"/>
      <c r="T482" s="25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55" t="s">
        <v>218</v>
      </c>
      <c r="AU482" s="255" t="s">
        <v>83</v>
      </c>
      <c r="AV482" s="14" t="s">
        <v>80</v>
      </c>
      <c r="AW482" s="14" t="s">
        <v>33</v>
      </c>
      <c r="AX482" s="14" t="s">
        <v>71</v>
      </c>
      <c r="AY482" s="255" t="s">
        <v>207</v>
      </c>
    </row>
    <row r="483" s="2" customFormat="1" ht="24.15" customHeight="1">
      <c r="A483" s="42"/>
      <c r="B483" s="43"/>
      <c r="C483" s="217" t="s">
        <v>649</v>
      </c>
      <c r="D483" s="217" t="s">
        <v>211</v>
      </c>
      <c r="E483" s="218" t="s">
        <v>1346</v>
      </c>
      <c r="F483" s="219" t="s">
        <v>1347</v>
      </c>
      <c r="G483" s="220" t="s">
        <v>317</v>
      </c>
      <c r="H483" s="221">
        <v>24.809999999999999</v>
      </c>
      <c r="I483" s="222"/>
      <c r="J483" s="221">
        <f>ROUND(I483*H483,2)</f>
        <v>0</v>
      </c>
      <c r="K483" s="219" t="s">
        <v>214</v>
      </c>
      <c r="L483" s="48"/>
      <c r="M483" s="223" t="s">
        <v>18</v>
      </c>
      <c r="N483" s="224" t="s">
        <v>42</v>
      </c>
      <c r="O483" s="88"/>
      <c r="P483" s="225">
        <f>O483*H483</f>
        <v>0</v>
      </c>
      <c r="Q483" s="225">
        <v>0</v>
      </c>
      <c r="R483" s="225">
        <f>Q483*H483</f>
        <v>0</v>
      </c>
      <c r="S483" s="225">
        <v>0</v>
      </c>
      <c r="T483" s="226">
        <f>S483*H483</f>
        <v>0</v>
      </c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R483" s="227" t="s">
        <v>89</v>
      </c>
      <c r="AT483" s="227" t="s">
        <v>211</v>
      </c>
      <c r="AU483" s="227" t="s">
        <v>83</v>
      </c>
      <c r="AY483" s="21" t="s">
        <v>207</v>
      </c>
      <c r="BE483" s="228">
        <f>IF(N483="základní",J483,0)</f>
        <v>0</v>
      </c>
      <c r="BF483" s="228">
        <f>IF(N483="snížená",J483,0)</f>
        <v>0</v>
      </c>
      <c r="BG483" s="228">
        <f>IF(N483="zákl. přenesená",J483,0)</f>
        <v>0</v>
      </c>
      <c r="BH483" s="228">
        <f>IF(N483="sníž. přenesená",J483,0)</f>
        <v>0</v>
      </c>
      <c r="BI483" s="228">
        <f>IF(N483="nulová",J483,0)</f>
        <v>0</v>
      </c>
      <c r="BJ483" s="21" t="s">
        <v>76</v>
      </c>
      <c r="BK483" s="228">
        <f>ROUND(I483*H483,2)</f>
        <v>0</v>
      </c>
      <c r="BL483" s="21" t="s">
        <v>89</v>
      </c>
      <c r="BM483" s="227" t="s">
        <v>1348</v>
      </c>
    </row>
    <row r="484" s="2" customFormat="1">
      <c r="A484" s="42"/>
      <c r="B484" s="43"/>
      <c r="C484" s="44"/>
      <c r="D484" s="229" t="s">
        <v>216</v>
      </c>
      <c r="E484" s="44"/>
      <c r="F484" s="230" t="s">
        <v>1349</v>
      </c>
      <c r="G484" s="44"/>
      <c r="H484" s="44"/>
      <c r="I484" s="231"/>
      <c r="J484" s="44"/>
      <c r="K484" s="44"/>
      <c r="L484" s="48"/>
      <c r="M484" s="232"/>
      <c r="N484" s="233"/>
      <c r="O484" s="88"/>
      <c r="P484" s="88"/>
      <c r="Q484" s="88"/>
      <c r="R484" s="88"/>
      <c r="S484" s="88"/>
      <c r="T484" s="89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T484" s="21" t="s">
        <v>216</v>
      </c>
      <c r="AU484" s="21" t="s">
        <v>83</v>
      </c>
    </row>
    <row r="485" s="13" customFormat="1">
      <c r="A485" s="13"/>
      <c r="B485" s="234"/>
      <c r="C485" s="235"/>
      <c r="D485" s="236" t="s">
        <v>218</v>
      </c>
      <c r="E485" s="237" t="s">
        <v>18</v>
      </c>
      <c r="F485" s="238" t="s">
        <v>442</v>
      </c>
      <c r="G485" s="235"/>
      <c r="H485" s="237" t="s">
        <v>18</v>
      </c>
      <c r="I485" s="239"/>
      <c r="J485" s="235"/>
      <c r="K485" s="235"/>
      <c r="L485" s="240"/>
      <c r="M485" s="241"/>
      <c r="N485" s="242"/>
      <c r="O485" s="242"/>
      <c r="P485" s="242"/>
      <c r="Q485" s="242"/>
      <c r="R485" s="242"/>
      <c r="S485" s="242"/>
      <c r="T485" s="24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4" t="s">
        <v>218</v>
      </c>
      <c r="AU485" s="244" t="s">
        <v>83</v>
      </c>
      <c r="AV485" s="13" t="s">
        <v>76</v>
      </c>
      <c r="AW485" s="13" t="s">
        <v>33</v>
      </c>
      <c r="AX485" s="13" t="s">
        <v>71</v>
      </c>
      <c r="AY485" s="244" t="s">
        <v>207</v>
      </c>
    </row>
    <row r="486" s="14" customFormat="1">
      <c r="A486" s="14"/>
      <c r="B486" s="245"/>
      <c r="C486" s="246"/>
      <c r="D486" s="236" t="s">
        <v>218</v>
      </c>
      <c r="E486" s="247" t="s">
        <v>18</v>
      </c>
      <c r="F486" s="248" t="s">
        <v>1350</v>
      </c>
      <c r="G486" s="246"/>
      <c r="H486" s="249">
        <v>3.5</v>
      </c>
      <c r="I486" s="250"/>
      <c r="J486" s="246"/>
      <c r="K486" s="246"/>
      <c r="L486" s="251"/>
      <c r="M486" s="252"/>
      <c r="N486" s="253"/>
      <c r="O486" s="253"/>
      <c r="P486" s="253"/>
      <c r="Q486" s="253"/>
      <c r="R486" s="253"/>
      <c r="S486" s="253"/>
      <c r="T486" s="25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5" t="s">
        <v>218</v>
      </c>
      <c r="AU486" s="255" t="s">
        <v>83</v>
      </c>
      <c r="AV486" s="14" t="s">
        <v>80</v>
      </c>
      <c r="AW486" s="14" t="s">
        <v>33</v>
      </c>
      <c r="AX486" s="14" t="s">
        <v>71</v>
      </c>
      <c r="AY486" s="255" t="s">
        <v>207</v>
      </c>
    </row>
    <row r="487" s="14" customFormat="1">
      <c r="A487" s="14"/>
      <c r="B487" s="245"/>
      <c r="C487" s="246"/>
      <c r="D487" s="236" t="s">
        <v>218</v>
      </c>
      <c r="E487" s="247" t="s">
        <v>18</v>
      </c>
      <c r="F487" s="248" t="s">
        <v>1351</v>
      </c>
      <c r="G487" s="246"/>
      <c r="H487" s="249">
        <v>3.9100000000000001</v>
      </c>
      <c r="I487" s="250"/>
      <c r="J487" s="246"/>
      <c r="K487" s="246"/>
      <c r="L487" s="251"/>
      <c r="M487" s="252"/>
      <c r="N487" s="253"/>
      <c r="O487" s="253"/>
      <c r="P487" s="253"/>
      <c r="Q487" s="253"/>
      <c r="R487" s="253"/>
      <c r="S487" s="253"/>
      <c r="T487" s="25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5" t="s">
        <v>218</v>
      </c>
      <c r="AU487" s="255" t="s">
        <v>83</v>
      </c>
      <c r="AV487" s="14" t="s">
        <v>80</v>
      </c>
      <c r="AW487" s="14" t="s">
        <v>33</v>
      </c>
      <c r="AX487" s="14" t="s">
        <v>71</v>
      </c>
      <c r="AY487" s="255" t="s">
        <v>207</v>
      </c>
    </row>
    <row r="488" s="13" customFormat="1">
      <c r="A488" s="13"/>
      <c r="B488" s="234"/>
      <c r="C488" s="235"/>
      <c r="D488" s="236" t="s">
        <v>218</v>
      </c>
      <c r="E488" s="237" t="s">
        <v>18</v>
      </c>
      <c r="F488" s="238" t="s">
        <v>1042</v>
      </c>
      <c r="G488" s="235"/>
      <c r="H488" s="237" t="s">
        <v>18</v>
      </c>
      <c r="I488" s="239"/>
      <c r="J488" s="235"/>
      <c r="K488" s="235"/>
      <c r="L488" s="240"/>
      <c r="M488" s="241"/>
      <c r="N488" s="242"/>
      <c r="O488" s="242"/>
      <c r="P488" s="242"/>
      <c r="Q488" s="242"/>
      <c r="R488" s="242"/>
      <c r="S488" s="242"/>
      <c r="T488" s="24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4" t="s">
        <v>218</v>
      </c>
      <c r="AU488" s="244" t="s">
        <v>83</v>
      </c>
      <c r="AV488" s="13" t="s">
        <v>76</v>
      </c>
      <c r="AW488" s="13" t="s">
        <v>33</v>
      </c>
      <c r="AX488" s="13" t="s">
        <v>71</v>
      </c>
      <c r="AY488" s="244" t="s">
        <v>207</v>
      </c>
    </row>
    <row r="489" s="14" customFormat="1">
      <c r="A489" s="14"/>
      <c r="B489" s="245"/>
      <c r="C489" s="246"/>
      <c r="D489" s="236" t="s">
        <v>218</v>
      </c>
      <c r="E489" s="247" t="s">
        <v>18</v>
      </c>
      <c r="F489" s="248" t="s">
        <v>1352</v>
      </c>
      <c r="G489" s="246"/>
      <c r="H489" s="249">
        <v>9</v>
      </c>
      <c r="I489" s="250"/>
      <c r="J489" s="246"/>
      <c r="K489" s="246"/>
      <c r="L489" s="251"/>
      <c r="M489" s="252"/>
      <c r="N489" s="253"/>
      <c r="O489" s="253"/>
      <c r="P489" s="253"/>
      <c r="Q489" s="253"/>
      <c r="R489" s="253"/>
      <c r="S489" s="253"/>
      <c r="T489" s="25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5" t="s">
        <v>218</v>
      </c>
      <c r="AU489" s="255" t="s">
        <v>83</v>
      </c>
      <c r="AV489" s="14" t="s">
        <v>80</v>
      </c>
      <c r="AW489" s="14" t="s">
        <v>33</v>
      </c>
      <c r="AX489" s="14" t="s">
        <v>71</v>
      </c>
      <c r="AY489" s="255" t="s">
        <v>207</v>
      </c>
    </row>
    <row r="490" s="14" customFormat="1">
      <c r="A490" s="14"/>
      <c r="B490" s="245"/>
      <c r="C490" s="246"/>
      <c r="D490" s="236" t="s">
        <v>218</v>
      </c>
      <c r="E490" s="247" t="s">
        <v>18</v>
      </c>
      <c r="F490" s="248" t="s">
        <v>1353</v>
      </c>
      <c r="G490" s="246"/>
      <c r="H490" s="249">
        <v>3.8100000000000001</v>
      </c>
      <c r="I490" s="250"/>
      <c r="J490" s="246"/>
      <c r="K490" s="246"/>
      <c r="L490" s="251"/>
      <c r="M490" s="252"/>
      <c r="N490" s="253"/>
      <c r="O490" s="253"/>
      <c r="P490" s="253"/>
      <c r="Q490" s="253"/>
      <c r="R490" s="253"/>
      <c r="S490" s="253"/>
      <c r="T490" s="25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5" t="s">
        <v>218</v>
      </c>
      <c r="AU490" s="255" t="s">
        <v>83</v>
      </c>
      <c r="AV490" s="14" t="s">
        <v>80</v>
      </c>
      <c r="AW490" s="14" t="s">
        <v>33</v>
      </c>
      <c r="AX490" s="14" t="s">
        <v>71</v>
      </c>
      <c r="AY490" s="255" t="s">
        <v>207</v>
      </c>
    </row>
    <row r="491" s="13" customFormat="1">
      <c r="A491" s="13"/>
      <c r="B491" s="234"/>
      <c r="C491" s="235"/>
      <c r="D491" s="236" t="s">
        <v>218</v>
      </c>
      <c r="E491" s="237" t="s">
        <v>18</v>
      </c>
      <c r="F491" s="238" t="s">
        <v>225</v>
      </c>
      <c r="G491" s="235"/>
      <c r="H491" s="237" t="s">
        <v>18</v>
      </c>
      <c r="I491" s="239"/>
      <c r="J491" s="235"/>
      <c r="K491" s="235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218</v>
      </c>
      <c r="AU491" s="244" t="s">
        <v>83</v>
      </c>
      <c r="AV491" s="13" t="s">
        <v>76</v>
      </c>
      <c r="AW491" s="13" t="s">
        <v>33</v>
      </c>
      <c r="AX491" s="13" t="s">
        <v>71</v>
      </c>
      <c r="AY491" s="244" t="s">
        <v>207</v>
      </c>
    </row>
    <row r="492" s="14" customFormat="1">
      <c r="A492" s="14"/>
      <c r="B492" s="245"/>
      <c r="C492" s="246"/>
      <c r="D492" s="236" t="s">
        <v>218</v>
      </c>
      <c r="E492" s="247" t="s">
        <v>18</v>
      </c>
      <c r="F492" s="248" t="s">
        <v>1354</v>
      </c>
      <c r="G492" s="246"/>
      <c r="H492" s="249">
        <v>1.79</v>
      </c>
      <c r="I492" s="250"/>
      <c r="J492" s="246"/>
      <c r="K492" s="246"/>
      <c r="L492" s="251"/>
      <c r="M492" s="252"/>
      <c r="N492" s="253"/>
      <c r="O492" s="253"/>
      <c r="P492" s="253"/>
      <c r="Q492" s="253"/>
      <c r="R492" s="253"/>
      <c r="S492" s="253"/>
      <c r="T492" s="25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5" t="s">
        <v>218</v>
      </c>
      <c r="AU492" s="255" t="s">
        <v>83</v>
      </c>
      <c r="AV492" s="14" t="s">
        <v>80</v>
      </c>
      <c r="AW492" s="14" t="s">
        <v>33</v>
      </c>
      <c r="AX492" s="14" t="s">
        <v>71</v>
      </c>
      <c r="AY492" s="255" t="s">
        <v>207</v>
      </c>
    </row>
    <row r="493" s="13" customFormat="1">
      <c r="A493" s="13"/>
      <c r="B493" s="234"/>
      <c r="C493" s="235"/>
      <c r="D493" s="236" t="s">
        <v>218</v>
      </c>
      <c r="E493" s="237" t="s">
        <v>18</v>
      </c>
      <c r="F493" s="238" t="s">
        <v>493</v>
      </c>
      <c r="G493" s="235"/>
      <c r="H493" s="237" t="s">
        <v>18</v>
      </c>
      <c r="I493" s="239"/>
      <c r="J493" s="235"/>
      <c r="K493" s="235"/>
      <c r="L493" s="240"/>
      <c r="M493" s="241"/>
      <c r="N493" s="242"/>
      <c r="O493" s="242"/>
      <c r="P493" s="242"/>
      <c r="Q493" s="242"/>
      <c r="R493" s="242"/>
      <c r="S493" s="242"/>
      <c r="T493" s="24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44" t="s">
        <v>218</v>
      </c>
      <c r="AU493" s="244" t="s">
        <v>83</v>
      </c>
      <c r="AV493" s="13" t="s">
        <v>76</v>
      </c>
      <c r="AW493" s="13" t="s">
        <v>33</v>
      </c>
      <c r="AX493" s="13" t="s">
        <v>71</v>
      </c>
      <c r="AY493" s="244" t="s">
        <v>207</v>
      </c>
    </row>
    <row r="494" s="14" customFormat="1">
      <c r="A494" s="14"/>
      <c r="B494" s="245"/>
      <c r="C494" s="246"/>
      <c r="D494" s="236" t="s">
        <v>218</v>
      </c>
      <c r="E494" s="247" t="s">
        <v>18</v>
      </c>
      <c r="F494" s="248" t="s">
        <v>1355</v>
      </c>
      <c r="G494" s="246"/>
      <c r="H494" s="249">
        <v>2.7999999999999998</v>
      </c>
      <c r="I494" s="250"/>
      <c r="J494" s="246"/>
      <c r="K494" s="246"/>
      <c r="L494" s="251"/>
      <c r="M494" s="252"/>
      <c r="N494" s="253"/>
      <c r="O494" s="253"/>
      <c r="P494" s="253"/>
      <c r="Q494" s="253"/>
      <c r="R494" s="253"/>
      <c r="S494" s="253"/>
      <c r="T494" s="25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5" t="s">
        <v>218</v>
      </c>
      <c r="AU494" s="255" t="s">
        <v>83</v>
      </c>
      <c r="AV494" s="14" t="s">
        <v>80</v>
      </c>
      <c r="AW494" s="14" t="s">
        <v>33</v>
      </c>
      <c r="AX494" s="14" t="s">
        <v>71</v>
      </c>
      <c r="AY494" s="255" t="s">
        <v>207</v>
      </c>
    </row>
    <row r="495" s="16" customFormat="1">
      <c r="A495" s="16"/>
      <c r="B495" s="267"/>
      <c r="C495" s="268"/>
      <c r="D495" s="236" t="s">
        <v>218</v>
      </c>
      <c r="E495" s="269" t="s">
        <v>18</v>
      </c>
      <c r="F495" s="270" t="s">
        <v>244</v>
      </c>
      <c r="G495" s="268"/>
      <c r="H495" s="271">
        <v>24.809999999999999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T495" s="277" t="s">
        <v>218</v>
      </c>
      <c r="AU495" s="277" t="s">
        <v>83</v>
      </c>
      <c r="AV495" s="16" t="s">
        <v>89</v>
      </c>
      <c r="AW495" s="16" t="s">
        <v>33</v>
      </c>
      <c r="AX495" s="16" t="s">
        <v>76</v>
      </c>
      <c r="AY495" s="277" t="s">
        <v>207</v>
      </c>
    </row>
    <row r="496" s="2" customFormat="1" ht="21.75" customHeight="1">
      <c r="A496" s="42"/>
      <c r="B496" s="43"/>
      <c r="C496" s="217" t="s">
        <v>656</v>
      </c>
      <c r="D496" s="217" t="s">
        <v>211</v>
      </c>
      <c r="E496" s="218" t="s">
        <v>1356</v>
      </c>
      <c r="F496" s="219" t="s">
        <v>1357</v>
      </c>
      <c r="G496" s="220" t="s">
        <v>161</v>
      </c>
      <c r="H496" s="221">
        <v>3.6000000000000001</v>
      </c>
      <c r="I496" s="222"/>
      <c r="J496" s="221">
        <f>ROUND(I496*H496,2)</f>
        <v>0</v>
      </c>
      <c r="K496" s="219" t="s">
        <v>214</v>
      </c>
      <c r="L496" s="48"/>
      <c r="M496" s="223" t="s">
        <v>18</v>
      </c>
      <c r="N496" s="224" t="s">
        <v>42</v>
      </c>
      <c r="O496" s="88"/>
      <c r="P496" s="225">
        <f>O496*H496</f>
        <v>0</v>
      </c>
      <c r="Q496" s="225">
        <v>2.1600000000000001</v>
      </c>
      <c r="R496" s="225">
        <f>Q496*H496</f>
        <v>7.7760000000000007</v>
      </c>
      <c r="S496" s="225">
        <v>0</v>
      </c>
      <c r="T496" s="226">
        <f>S496*H496</f>
        <v>0</v>
      </c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R496" s="227" t="s">
        <v>327</v>
      </c>
      <c r="AT496" s="227" t="s">
        <v>211</v>
      </c>
      <c r="AU496" s="227" t="s">
        <v>83</v>
      </c>
      <c r="AY496" s="21" t="s">
        <v>207</v>
      </c>
      <c r="BE496" s="228">
        <f>IF(N496="základní",J496,0)</f>
        <v>0</v>
      </c>
      <c r="BF496" s="228">
        <f>IF(N496="snížená",J496,0)</f>
        <v>0</v>
      </c>
      <c r="BG496" s="228">
        <f>IF(N496="zákl. přenesená",J496,0)</f>
        <v>0</v>
      </c>
      <c r="BH496" s="228">
        <f>IF(N496="sníž. přenesená",J496,0)</f>
        <v>0</v>
      </c>
      <c r="BI496" s="228">
        <f>IF(N496="nulová",J496,0)</f>
        <v>0</v>
      </c>
      <c r="BJ496" s="21" t="s">
        <v>76</v>
      </c>
      <c r="BK496" s="228">
        <f>ROUND(I496*H496,2)</f>
        <v>0</v>
      </c>
      <c r="BL496" s="21" t="s">
        <v>327</v>
      </c>
      <c r="BM496" s="227" t="s">
        <v>1358</v>
      </c>
    </row>
    <row r="497" s="2" customFormat="1">
      <c r="A497" s="42"/>
      <c r="B497" s="43"/>
      <c r="C497" s="44"/>
      <c r="D497" s="229" t="s">
        <v>216</v>
      </c>
      <c r="E497" s="44"/>
      <c r="F497" s="230" t="s">
        <v>1359</v>
      </c>
      <c r="G497" s="44"/>
      <c r="H497" s="44"/>
      <c r="I497" s="231"/>
      <c r="J497" s="44"/>
      <c r="K497" s="44"/>
      <c r="L497" s="48"/>
      <c r="M497" s="232"/>
      <c r="N497" s="233"/>
      <c r="O497" s="88"/>
      <c r="P497" s="88"/>
      <c r="Q497" s="88"/>
      <c r="R497" s="88"/>
      <c r="S497" s="88"/>
      <c r="T497" s="89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T497" s="21" t="s">
        <v>216</v>
      </c>
      <c r="AU497" s="21" t="s">
        <v>83</v>
      </c>
    </row>
    <row r="498" s="14" customFormat="1">
      <c r="A498" s="14"/>
      <c r="B498" s="245"/>
      <c r="C498" s="246"/>
      <c r="D498" s="236" t="s">
        <v>218</v>
      </c>
      <c r="E498" s="247" t="s">
        <v>18</v>
      </c>
      <c r="F498" s="248" t="s">
        <v>1360</v>
      </c>
      <c r="G498" s="246"/>
      <c r="H498" s="249">
        <v>1.8200000000000001</v>
      </c>
      <c r="I498" s="250"/>
      <c r="J498" s="246"/>
      <c r="K498" s="246"/>
      <c r="L498" s="251"/>
      <c r="M498" s="252"/>
      <c r="N498" s="253"/>
      <c r="O498" s="253"/>
      <c r="P498" s="253"/>
      <c r="Q498" s="253"/>
      <c r="R498" s="253"/>
      <c r="S498" s="253"/>
      <c r="T498" s="25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5" t="s">
        <v>218</v>
      </c>
      <c r="AU498" s="255" t="s">
        <v>83</v>
      </c>
      <c r="AV498" s="14" t="s">
        <v>80</v>
      </c>
      <c r="AW498" s="14" t="s">
        <v>33</v>
      </c>
      <c r="AX498" s="14" t="s">
        <v>71</v>
      </c>
      <c r="AY498" s="255" t="s">
        <v>207</v>
      </c>
    </row>
    <row r="499" s="14" customFormat="1">
      <c r="A499" s="14"/>
      <c r="B499" s="245"/>
      <c r="C499" s="246"/>
      <c r="D499" s="236" t="s">
        <v>218</v>
      </c>
      <c r="E499" s="247" t="s">
        <v>18</v>
      </c>
      <c r="F499" s="248" t="s">
        <v>1361</v>
      </c>
      <c r="G499" s="246"/>
      <c r="H499" s="249">
        <v>1.19</v>
      </c>
      <c r="I499" s="250"/>
      <c r="J499" s="246"/>
      <c r="K499" s="246"/>
      <c r="L499" s="251"/>
      <c r="M499" s="252"/>
      <c r="N499" s="253"/>
      <c r="O499" s="253"/>
      <c r="P499" s="253"/>
      <c r="Q499" s="253"/>
      <c r="R499" s="253"/>
      <c r="S499" s="253"/>
      <c r="T499" s="25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5" t="s">
        <v>218</v>
      </c>
      <c r="AU499" s="255" t="s">
        <v>83</v>
      </c>
      <c r="AV499" s="14" t="s">
        <v>80</v>
      </c>
      <c r="AW499" s="14" t="s">
        <v>33</v>
      </c>
      <c r="AX499" s="14" t="s">
        <v>71</v>
      </c>
      <c r="AY499" s="255" t="s">
        <v>207</v>
      </c>
    </row>
    <row r="500" s="14" customFormat="1">
      <c r="A500" s="14"/>
      <c r="B500" s="245"/>
      <c r="C500" s="246"/>
      <c r="D500" s="236" t="s">
        <v>218</v>
      </c>
      <c r="E500" s="247" t="s">
        <v>18</v>
      </c>
      <c r="F500" s="248" t="s">
        <v>1362</v>
      </c>
      <c r="G500" s="246"/>
      <c r="H500" s="249">
        <v>0.58999999999999997</v>
      </c>
      <c r="I500" s="250"/>
      <c r="J500" s="246"/>
      <c r="K500" s="246"/>
      <c r="L500" s="251"/>
      <c r="M500" s="252"/>
      <c r="N500" s="253"/>
      <c r="O500" s="253"/>
      <c r="P500" s="253"/>
      <c r="Q500" s="253"/>
      <c r="R500" s="253"/>
      <c r="S500" s="253"/>
      <c r="T500" s="25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5" t="s">
        <v>218</v>
      </c>
      <c r="AU500" s="255" t="s">
        <v>83</v>
      </c>
      <c r="AV500" s="14" t="s">
        <v>80</v>
      </c>
      <c r="AW500" s="14" t="s">
        <v>33</v>
      </c>
      <c r="AX500" s="14" t="s">
        <v>71</v>
      </c>
      <c r="AY500" s="255" t="s">
        <v>207</v>
      </c>
    </row>
    <row r="501" s="16" customFormat="1">
      <c r="A501" s="16"/>
      <c r="B501" s="267"/>
      <c r="C501" s="268"/>
      <c r="D501" s="236" t="s">
        <v>218</v>
      </c>
      <c r="E501" s="269" t="s">
        <v>18</v>
      </c>
      <c r="F501" s="270" t="s">
        <v>244</v>
      </c>
      <c r="G501" s="268"/>
      <c r="H501" s="271">
        <v>3.6000000000000001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T501" s="277" t="s">
        <v>218</v>
      </c>
      <c r="AU501" s="277" t="s">
        <v>83</v>
      </c>
      <c r="AV501" s="16" t="s">
        <v>89</v>
      </c>
      <c r="AW501" s="16" t="s">
        <v>33</v>
      </c>
      <c r="AX501" s="16" t="s">
        <v>76</v>
      </c>
      <c r="AY501" s="277" t="s">
        <v>207</v>
      </c>
    </row>
    <row r="502" s="12" customFormat="1" ht="20.88" customHeight="1">
      <c r="A502" s="12"/>
      <c r="B502" s="201"/>
      <c r="C502" s="202"/>
      <c r="D502" s="203" t="s">
        <v>70</v>
      </c>
      <c r="E502" s="215" t="s">
        <v>752</v>
      </c>
      <c r="F502" s="215" t="s">
        <v>1363</v>
      </c>
      <c r="G502" s="202"/>
      <c r="H502" s="202"/>
      <c r="I502" s="205"/>
      <c r="J502" s="216">
        <f>BK502</f>
        <v>0</v>
      </c>
      <c r="K502" s="202"/>
      <c r="L502" s="207"/>
      <c r="M502" s="208"/>
      <c r="N502" s="209"/>
      <c r="O502" s="209"/>
      <c r="P502" s="210">
        <f>SUM(P503:P644)</f>
        <v>0</v>
      </c>
      <c r="Q502" s="209"/>
      <c r="R502" s="210">
        <f>SUM(R503:R644)</f>
        <v>3.8109300000000004</v>
      </c>
      <c r="S502" s="209"/>
      <c r="T502" s="211">
        <f>SUM(T503:T644)</f>
        <v>0</v>
      </c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R502" s="212" t="s">
        <v>76</v>
      </c>
      <c r="AT502" s="213" t="s">
        <v>70</v>
      </c>
      <c r="AU502" s="213" t="s">
        <v>80</v>
      </c>
      <c r="AY502" s="212" t="s">
        <v>207</v>
      </c>
      <c r="BK502" s="214">
        <f>SUM(BK503:BK644)</f>
        <v>0</v>
      </c>
    </row>
    <row r="503" s="2" customFormat="1" ht="24.15" customHeight="1">
      <c r="A503" s="42"/>
      <c r="B503" s="43"/>
      <c r="C503" s="217" t="s">
        <v>661</v>
      </c>
      <c r="D503" s="217" t="s">
        <v>211</v>
      </c>
      <c r="E503" s="218" t="s">
        <v>1364</v>
      </c>
      <c r="F503" s="219" t="s">
        <v>1365</v>
      </c>
      <c r="G503" s="220" t="s">
        <v>381</v>
      </c>
      <c r="H503" s="221">
        <v>24</v>
      </c>
      <c r="I503" s="222"/>
      <c r="J503" s="221">
        <f>ROUND(I503*H503,2)</f>
        <v>0</v>
      </c>
      <c r="K503" s="219" t="s">
        <v>214</v>
      </c>
      <c r="L503" s="48"/>
      <c r="M503" s="223" t="s">
        <v>18</v>
      </c>
      <c r="N503" s="224" t="s">
        <v>42</v>
      </c>
      <c r="O503" s="88"/>
      <c r="P503" s="225">
        <f>O503*H503</f>
        <v>0</v>
      </c>
      <c r="Q503" s="225">
        <v>0.017770000000000001</v>
      </c>
      <c r="R503" s="225">
        <f>Q503*H503</f>
        <v>0.42648000000000003</v>
      </c>
      <c r="S503" s="225">
        <v>0</v>
      </c>
      <c r="T503" s="226">
        <f>S503*H503</f>
        <v>0</v>
      </c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R503" s="227" t="s">
        <v>89</v>
      </c>
      <c r="AT503" s="227" t="s">
        <v>211</v>
      </c>
      <c r="AU503" s="227" t="s">
        <v>83</v>
      </c>
      <c r="AY503" s="21" t="s">
        <v>207</v>
      </c>
      <c r="BE503" s="228">
        <f>IF(N503="základní",J503,0)</f>
        <v>0</v>
      </c>
      <c r="BF503" s="228">
        <f>IF(N503="snížená",J503,0)</f>
        <v>0</v>
      </c>
      <c r="BG503" s="228">
        <f>IF(N503="zákl. přenesená",J503,0)</f>
        <v>0</v>
      </c>
      <c r="BH503" s="228">
        <f>IF(N503="sníž. přenesená",J503,0)</f>
        <v>0</v>
      </c>
      <c r="BI503" s="228">
        <f>IF(N503="nulová",J503,0)</f>
        <v>0</v>
      </c>
      <c r="BJ503" s="21" t="s">
        <v>76</v>
      </c>
      <c r="BK503" s="228">
        <f>ROUND(I503*H503,2)</f>
        <v>0</v>
      </c>
      <c r="BL503" s="21" t="s">
        <v>89</v>
      </c>
      <c r="BM503" s="227" t="s">
        <v>1366</v>
      </c>
    </row>
    <row r="504" s="2" customFormat="1">
      <c r="A504" s="42"/>
      <c r="B504" s="43"/>
      <c r="C504" s="44"/>
      <c r="D504" s="229" t="s">
        <v>216</v>
      </c>
      <c r="E504" s="44"/>
      <c r="F504" s="230" t="s">
        <v>1367</v>
      </c>
      <c r="G504" s="44"/>
      <c r="H504" s="44"/>
      <c r="I504" s="231"/>
      <c r="J504" s="44"/>
      <c r="K504" s="44"/>
      <c r="L504" s="48"/>
      <c r="M504" s="232"/>
      <c r="N504" s="233"/>
      <c r="O504" s="88"/>
      <c r="P504" s="88"/>
      <c r="Q504" s="88"/>
      <c r="R504" s="88"/>
      <c r="S504" s="88"/>
      <c r="T504" s="89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T504" s="21" t="s">
        <v>216</v>
      </c>
      <c r="AU504" s="21" t="s">
        <v>83</v>
      </c>
    </row>
    <row r="505" s="13" customFormat="1">
      <c r="A505" s="13"/>
      <c r="B505" s="234"/>
      <c r="C505" s="235"/>
      <c r="D505" s="236" t="s">
        <v>218</v>
      </c>
      <c r="E505" s="237" t="s">
        <v>18</v>
      </c>
      <c r="F505" s="238" t="s">
        <v>1368</v>
      </c>
      <c r="G505" s="235"/>
      <c r="H505" s="237" t="s">
        <v>18</v>
      </c>
      <c r="I505" s="239"/>
      <c r="J505" s="235"/>
      <c r="K505" s="235"/>
      <c r="L505" s="240"/>
      <c r="M505" s="241"/>
      <c r="N505" s="242"/>
      <c r="O505" s="242"/>
      <c r="P505" s="242"/>
      <c r="Q505" s="242"/>
      <c r="R505" s="242"/>
      <c r="S505" s="242"/>
      <c r="T505" s="24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4" t="s">
        <v>218</v>
      </c>
      <c r="AU505" s="244" t="s">
        <v>83</v>
      </c>
      <c r="AV505" s="13" t="s">
        <v>76</v>
      </c>
      <c r="AW505" s="13" t="s">
        <v>33</v>
      </c>
      <c r="AX505" s="13" t="s">
        <v>71</v>
      </c>
      <c r="AY505" s="244" t="s">
        <v>207</v>
      </c>
    </row>
    <row r="506" s="13" customFormat="1">
      <c r="A506" s="13"/>
      <c r="B506" s="234"/>
      <c r="C506" s="235"/>
      <c r="D506" s="236" t="s">
        <v>218</v>
      </c>
      <c r="E506" s="237" t="s">
        <v>18</v>
      </c>
      <c r="F506" s="238" t="s">
        <v>1369</v>
      </c>
      <c r="G506" s="235"/>
      <c r="H506" s="237" t="s">
        <v>18</v>
      </c>
      <c r="I506" s="239"/>
      <c r="J506" s="235"/>
      <c r="K506" s="235"/>
      <c r="L506" s="240"/>
      <c r="M506" s="241"/>
      <c r="N506" s="242"/>
      <c r="O506" s="242"/>
      <c r="P506" s="242"/>
      <c r="Q506" s="242"/>
      <c r="R506" s="242"/>
      <c r="S506" s="242"/>
      <c r="T506" s="24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4" t="s">
        <v>218</v>
      </c>
      <c r="AU506" s="244" t="s">
        <v>83</v>
      </c>
      <c r="AV506" s="13" t="s">
        <v>76</v>
      </c>
      <c r="AW506" s="13" t="s">
        <v>33</v>
      </c>
      <c r="AX506" s="13" t="s">
        <v>71</v>
      </c>
      <c r="AY506" s="244" t="s">
        <v>207</v>
      </c>
    </row>
    <row r="507" s="14" customFormat="1">
      <c r="A507" s="14"/>
      <c r="B507" s="245"/>
      <c r="C507" s="246"/>
      <c r="D507" s="236" t="s">
        <v>218</v>
      </c>
      <c r="E507" s="247" t="s">
        <v>18</v>
      </c>
      <c r="F507" s="248" t="s">
        <v>80</v>
      </c>
      <c r="G507" s="246"/>
      <c r="H507" s="249">
        <v>2</v>
      </c>
      <c r="I507" s="250"/>
      <c r="J507" s="246"/>
      <c r="K507" s="246"/>
      <c r="L507" s="251"/>
      <c r="M507" s="252"/>
      <c r="N507" s="253"/>
      <c r="O507" s="253"/>
      <c r="P507" s="253"/>
      <c r="Q507" s="253"/>
      <c r="R507" s="253"/>
      <c r="S507" s="253"/>
      <c r="T507" s="25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5" t="s">
        <v>218</v>
      </c>
      <c r="AU507" s="255" t="s">
        <v>83</v>
      </c>
      <c r="AV507" s="14" t="s">
        <v>80</v>
      </c>
      <c r="AW507" s="14" t="s">
        <v>33</v>
      </c>
      <c r="AX507" s="14" t="s">
        <v>71</v>
      </c>
      <c r="AY507" s="255" t="s">
        <v>207</v>
      </c>
    </row>
    <row r="508" s="13" customFormat="1">
      <c r="A508" s="13"/>
      <c r="B508" s="234"/>
      <c r="C508" s="235"/>
      <c r="D508" s="236" t="s">
        <v>218</v>
      </c>
      <c r="E508" s="237" t="s">
        <v>18</v>
      </c>
      <c r="F508" s="238" t="s">
        <v>1370</v>
      </c>
      <c r="G508" s="235"/>
      <c r="H508" s="237" t="s">
        <v>18</v>
      </c>
      <c r="I508" s="239"/>
      <c r="J508" s="235"/>
      <c r="K508" s="235"/>
      <c r="L508" s="240"/>
      <c r="M508" s="241"/>
      <c r="N508" s="242"/>
      <c r="O508" s="242"/>
      <c r="P508" s="242"/>
      <c r="Q508" s="242"/>
      <c r="R508" s="242"/>
      <c r="S508" s="242"/>
      <c r="T508" s="24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4" t="s">
        <v>218</v>
      </c>
      <c r="AU508" s="244" t="s">
        <v>83</v>
      </c>
      <c r="AV508" s="13" t="s">
        <v>76</v>
      </c>
      <c r="AW508" s="13" t="s">
        <v>33</v>
      </c>
      <c r="AX508" s="13" t="s">
        <v>71</v>
      </c>
      <c r="AY508" s="244" t="s">
        <v>207</v>
      </c>
    </row>
    <row r="509" s="14" customFormat="1">
      <c r="A509" s="14"/>
      <c r="B509" s="245"/>
      <c r="C509" s="246"/>
      <c r="D509" s="236" t="s">
        <v>218</v>
      </c>
      <c r="E509" s="247" t="s">
        <v>18</v>
      </c>
      <c r="F509" s="248" t="s">
        <v>89</v>
      </c>
      <c r="G509" s="246"/>
      <c r="H509" s="249">
        <v>4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218</v>
      </c>
      <c r="AU509" s="255" t="s">
        <v>83</v>
      </c>
      <c r="AV509" s="14" t="s">
        <v>80</v>
      </c>
      <c r="AW509" s="14" t="s">
        <v>33</v>
      </c>
      <c r="AX509" s="14" t="s">
        <v>71</v>
      </c>
      <c r="AY509" s="255" t="s">
        <v>207</v>
      </c>
    </row>
    <row r="510" s="13" customFormat="1">
      <c r="A510" s="13"/>
      <c r="B510" s="234"/>
      <c r="C510" s="235"/>
      <c r="D510" s="236" t="s">
        <v>218</v>
      </c>
      <c r="E510" s="237" t="s">
        <v>18</v>
      </c>
      <c r="F510" s="238" t="s">
        <v>1371</v>
      </c>
      <c r="G510" s="235"/>
      <c r="H510" s="237" t="s">
        <v>18</v>
      </c>
      <c r="I510" s="239"/>
      <c r="J510" s="235"/>
      <c r="K510" s="235"/>
      <c r="L510" s="240"/>
      <c r="M510" s="241"/>
      <c r="N510" s="242"/>
      <c r="O510" s="242"/>
      <c r="P510" s="242"/>
      <c r="Q510" s="242"/>
      <c r="R510" s="242"/>
      <c r="S510" s="242"/>
      <c r="T510" s="24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4" t="s">
        <v>218</v>
      </c>
      <c r="AU510" s="244" t="s">
        <v>83</v>
      </c>
      <c r="AV510" s="13" t="s">
        <v>76</v>
      </c>
      <c r="AW510" s="13" t="s">
        <v>33</v>
      </c>
      <c r="AX510" s="13" t="s">
        <v>71</v>
      </c>
      <c r="AY510" s="244" t="s">
        <v>207</v>
      </c>
    </row>
    <row r="511" s="13" customFormat="1">
      <c r="A511" s="13"/>
      <c r="B511" s="234"/>
      <c r="C511" s="235"/>
      <c r="D511" s="236" t="s">
        <v>218</v>
      </c>
      <c r="E511" s="237" t="s">
        <v>18</v>
      </c>
      <c r="F511" s="238" t="s">
        <v>1369</v>
      </c>
      <c r="G511" s="235"/>
      <c r="H511" s="237" t="s">
        <v>18</v>
      </c>
      <c r="I511" s="239"/>
      <c r="J511" s="235"/>
      <c r="K511" s="235"/>
      <c r="L511" s="240"/>
      <c r="M511" s="241"/>
      <c r="N511" s="242"/>
      <c r="O511" s="242"/>
      <c r="P511" s="242"/>
      <c r="Q511" s="242"/>
      <c r="R511" s="242"/>
      <c r="S511" s="242"/>
      <c r="T511" s="24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4" t="s">
        <v>218</v>
      </c>
      <c r="AU511" s="244" t="s">
        <v>83</v>
      </c>
      <c r="AV511" s="13" t="s">
        <v>76</v>
      </c>
      <c r="AW511" s="13" t="s">
        <v>33</v>
      </c>
      <c r="AX511" s="13" t="s">
        <v>71</v>
      </c>
      <c r="AY511" s="244" t="s">
        <v>207</v>
      </c>
    </row>
    <row r="512" s="14" customFormat="1">
      <c r="A512" s="14"/>
      <c r="B512" s="245"/>
      <c r="C512" s="246"/>
      <c r="D512" s="236" t="s">
        <v>218</v>
      </c>
      <c r="E512" s="247" t="s">
        <v>18</v>
      </c>
      <c r="F512" s="248" t="s">
        <v>80</v>
      </c>
      <c r="G512" s="246"/>
      <c r="H512" s="249">
        <v>2</v>
      </c>
      <c r="I512" s="250"/>
      <c r="J512" s="246"/>
      <c r="K512" s="246"/>
      <c r="L512" s="251"/>
      <c r="M512" s="252"/>
      <c r="N512" s="253"/>
      <c r="O512" s="253"/>
      <c r="P512" s="253"/>
      <c r="Q512" s="253"/>
      <c r="R512" s="253"/>
      <c r="S512" s="253"/>
      <c r="T512" s="25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55" t="s">
        <v>218</v>
      </c>
      <c r="AU512" s="255" t="s">
        <v>83</v>
      </c>
      <c r="AV512" s="14" t="s">
        <v>80</v>
      </c>
      <c r="AW512" s="14" t="s">
        <v>33</v>
      </c>
      <c r="AX512" s="14" t="s">
        <v>71</v>
      </c>
      <c r="AY512" s="255" t="s">
        <v>207</v>
      </c>
    </row>
    <row r="513" s="13" customFormat="1">
      <c r="A513" s="13"/>
      <c r="B513" s="234"/>
      <c r="C513" s="235"/>
      <c r="D513" s="236" t="s">
        <v>218</v>
      </c>
      <c r="E513" s="237" t="s">
        <v>18</v>
      </c>
      <c r="F513" s="238" t="s">
        <v>1372</v>
      </c>
      <c r="G513" s="235"/>
      <c r="H513" s="237" t="s">
        <v>18</v>
      </c>
      <c r="I513" s="239"/>
      <c r="J513" s="235"/>
      <c r="K513" s="235"/>
      <c r="L513" s="240"/>
      <c r="M513" s="241"/>
      <c r="N513" s="242"/>
      <c r="O513" s="242"/>
      <c r="P513" s="242"/>
      <c r="Q513" s="242"/>
      <c r="R513" s="242"/>
      <c r="S513" s="242"/>
      <c r="T513" s="24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4" t="s">
        <v>218</v>
      </c>
      <c r="AU513" s="244" t="s">
        <v>83</v>
      </c>
      <c r="AV513" s="13" t="s">
        <v>76</v>
      </c>
      <c r="AW513" s="13" t="s">
        <v>33</v>
      </c>
      <c r="AX513" s="13" t="s">
        <v>71</v>
      </c>
      <c r="AY513" s="244" t="s">
        <v>207</v>
      </c>
    </row>
    <row r="514" s="13" customFormat="1">
      <c r="A514" s="13"/>
      <c r="B514" s="234"/>
      <c r="C514" s="235"/>
      <c r="D514" s="236" t="s">
        <v>218</v>
      </c>
      <c r="E514" s="237" t="s">
        <v>18</v>
      </c>
      <c r="F514" s="238" t="s">
        <v>1373</v>
      </c>
      <c r="G514" s="235"/>
      <c r="H514" s="237" t="s">
        <v>18</v>
      </c>
      <c r="I514" s="239"/>
      <c r="J514" s="235"/>
      <c r="K514" s="235"/>
      <c r="L514" s="240"/>
      <c r="M514" s="241"/>
      <c r="N514" s="242"/>
      <c r="O514" s="242"/>
      <c r="P514" s="242"/>
      <c r="Q514" s="242"/>
      <c r="R514" s="242"/>
      <c r="S514" s="242"/>
      <c r="T514" s="24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4" t="s">
        <v>218</v>
      </c>
      <c r="AU514" s="244" t="s">
        <v>83</v>
      </c>
      <c r="AV514" s="13" t="s">
        <v>76</v>
      </c>
      <c r="AW514" s="13" t="s">
        <v>33</v>
      </c>
      <c r="AX514" s="13" t="s">
        <v>71</v>
      </c>
      <c r="AY514" s="244" t="s">
        <v>207</v>
      </c>
    </row>
    <row r="515" s="14" customFormat="1">
      <c r="A515" s="14"/>
      <c r="B515" s="245"/>
      <c r="C515" s="246"/>
      <c r="D515" s="236" t="s">
        <v>218</v>
      </c>
      <c r="E515" s="247" t="s">
        <v>18</v>
      </c>
      <c r="F515" s="248" t="s">
        <v>76</v>
      </c>
      <c r="G515" s="246"/>
      <c r="H515" s="249">
        <v>1</v>
      </c>
      <c r="I515" s="250"/>
      <c r="J515" s="246"/>
      <c r="K515" s="246"/>
      <c r="L515" s="251"/>
      <c r="M515" s="252"/>
      <c r="N515" s="253"/>
      <c r="O515" s="253"/>
      <c r="P515" s="253"/>
      <c r="Q515" s="253"/>
      <c r="R515" s="253"/>
      <c r="S515" s="253"/>
      <c r="T515" s="25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55" t="s">
        <v>218</v>
      </c>
      <c r="AU515" s="255" t="s">
        <v>83</v>
      </c>
      <c r="AV515" s="14" t="s">
        <v>80</v>
      </c>
      <c r="AW515" s="14" t="s">
        <v>33</v>
      </c>
      <c r="AX515" s="14" t="s">
        <v>71</v>
      </c>
      <c r="AY515" s="255" t="s">
        <v>207</v>
      </c>
    </row>
    <row r="516" s="13" customFormat="1">
      <c r="A516" s="13"/>
      <c r="B516" s="234"/>
      <c r="C516" s="235"/>
      <c r="D516" s="236" t="s">
        <v>218</v>
      </c>
      <c r="E516" s="237" t="s">
        <v>18</v>
      </c>
      <c r="F516" s="238" t="s">
        <v>1374</v>
      </c>
      <c r="G516" s="235"/>
      <c r="H516" s="237" t="s">
        <v>18</v>
      </c>
      <c r="I516" s="239"/>
      <c r="J516" s="235"/>
      <c r="K516" s="235"/>
      <c r="L516" s="240"/>
      <c r="M516" s="241"/>
      <c r="N516" s="242"/>
      <c r="O516" s="242"/>
      <c r="P516" s="242"/>
      <c r="Q516" s="242"/>
      <c r="R516" s="242"/>
      <c r="S516" s="242"/>
      <c r="T516" s="24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4" t="s">
        <v>218</v>
      </c>
      <c r="AU516" s="244" t="s">
        <v>83</v>
      </c>
      <c r="AV516" s="13" t="s">
        <v>76</v>
      </c>
      <c r="AW516" s="13" t="s">
        <v>33</v>
      </c>
      <c r="AX516" s="13" t="s">
        <v>71</v>
      </c>
      <c r="AY516" s="244" t="s">
        <v>207</v>
      </c>
    </row>
    <row r="517" s="13" customFormat="1">
      <c r="A517" s="13"/>
      <c r="B517" s="234"/>
      <c r="C517" s="235"/>
      <c r="D517" s="236" t="s">
        <v>218</v>
      </c>
      <c r="E517" s="237" t="s">
        <v>18</v>
      </c>
      <c r="F517" s="238" t="s">
        <v>1373</v>
      </c>
      <c r="G517" s="235"/>
      <c r="H517" s="237" t="s">
        <v>18</v>
      </c>
      <c r="I517" s="239"/>
      <c r="J517" s="235"/>
      <c r="K517" s="235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218</v>
      </c>
      <c r="AU517" s="244" t="s">
        <v>83</v>
      </c>
      <c r="AV517" s="13" t="s">
        <v>76</v>
      </c>
      <c r="AW517" s="13" t="s">
        <v>33</v>
      </c>
      <c r="AX517" s="13" t="s">
        <v>71</v>
      </c>
      <c r="AY517" s="244" t="s">
        <v>207</v>
      </c>
    </row>
    <row r="518" s="14" customFormat="1">
      <c r="A518" s="14"/>
      <c r="B518" s="245"/>
      <c r="C518" s="246"/>
      <c r="D518" s="236" t="s">
        <v>218</v>
      </c>
      <c r="E518" s="247" t="s">
        <v>18</v>
      </c>
      <c r="F518" s="248" t="s">
        <v>76</v>
      </c>
      <c r="G518" s="246"/>
      <c r="H518" s="249">
        <v>1</v>
      </c>
      <c r="I518" s="250"/>
      <c r="J518" s="246"/>
      <c r="K518" s="246"/>
      <c r="L518" s="251"/>
      <c r="M518" s="252"/>
      <c r="N518" s="253"/>
      <c r="O518" s="253"/>
      <c r="P518" s="253"/>
      <c r="Q518" s="253"/>
      <c r="R518" s="253"/>
      <c r="S518" s="253"/>
      <c r="T518" s="25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55" t="s">
        <v>218</v>
      </c>
      <c r="AU518" s="255" t="s">
        <v>83</v>
      </c>
      <c r="AV518" s="14" t="s">
        <v>80</v>
      </c>
      <c r="AW518" s="14" t="s">
        <v>33</v>
      </c>
      <c r="AX518" s="14" t="s">
        <v>71</v>
      </c>
      <c r="AY518" s="255" t="s">
        <v>207</v>
      </c>
    </row>
    <row r="519" s="13" customFormat="1">
      <c r="A519" s="13"/>
      <c r="B519" s="234"/>
      <c r="C519" s="235"/>
      <c r="D519" s="236" t="s">
        <v>218</v>
      </c>
      <c r="E519" s="237" t="s">
        <v>18</v>
      </c>
      <c r="F519" s="238" t="s">
        <v>1371</v>
      </c>
      <c r="G519" s="235"/>
      <c r="H519" s="237" t="s">
        <v>18</v>
      </c>
      <c r="I519" s="239"/>
      <c r="J519" s="235"/>
      <c r="K519" s="235"/>
      <c r="L519" s="240"/>
      <c r="M519" s="241"/>
      <c r="N519" s="242"/>
      <c r="O519" s="242"/>
      <c r="P519" s="242"/>
      <c r="Q519" s="242"/>
      <c r="R519" s="242"/>
      <c r="S519" s="242"/>
      <c r="T519" s="24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4" t="s">
        <v>218</v>
      </c>
      <c r="AU519" s="244" t="s">
        <v>83</v>
      </c>
      <c r="AV519" s="13" t="s">
        <v>76</v>
      </c>
      <c r="AW519" s="13" t="s">
        <v>33</v>
      </c>
      <c r="AX519" s="13" t="s">
        <v>71</v>
      </c>
      <c r="AY519" s="244" t="s">
        <v>207</v>
      </c>
    </row>
    <row r="520" s="13" customFormat="1">
      <c r="A520" s="13"/>
      <c r="B520" s="234"/>
      <c r="C520" s="235"/>
      <c r="D520" s="236" t="s">
        <v>218</v>
      </c>
      <c r="E520" s="237" t="s">
        <v>18</v>
      </c>
      <c r="F520" s="238" t="s">
        <v>1373</v>
      </c>
      <c r="G520" s="235"/>
      <c r="H520" s="237" t="s">
        <v>18</v>
      </c>
      <c r="I520" s="239"/>
      <c r="J520" s="235"/>
      <c r="K520" s="235"/>
      <c r="L520" s="240"/>
      <c r="M520" s="241"/>
      <c r="N520" s="242"/>
      <c r="O520" s="242"/>
      <c r="P520" s="242"/>
      <c r="Q520" s="242"/>
      <c r="R520" s="242"/>
      <c r="S520" s="242"/>
      <c r="T520" s="24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4" t="s">
        <v>218</v>
      </c>
      <c r="AU520" s="244" t="s">
        <v>83</v>
      </c>
      <c r="AV520" s="13" t="s">
        <v>76</v>
      </c>
      <c r="AW520" s="13" t="s">
        <v>33</v>
      </c>
      <c r="AX520" s="13" t="s">
        <v>71</v>
      </c>
      <c r="AY520" s="244" t="s">
        <v>207</v>
      </c>
    </row>
    <row r="521" s="14" customFormat="1">
      <c r="A521" s="14"/>
      <c r="B521" s="245"/>
      <c r="C521" s="246"/>
      <c r="D521" s="236" t="s">
        <v>218</v>
      </c>
      <c r="E521" s="247" t="s">
        <v>18</v>
      </c>
      <c r="F521" s="248" t="s">
        <v>80</v>
      </c>
      <c r="G521" s="246"/>
      <c r="H521" s="249">
        <v>2</v>
      </c>
      <c r="I521" s="250"/>
      <c r="J521" s="246"/>
      <c r="K521" s="246"/>
      <c r="L521" s="251"/>
      <c r="M521" s="252"/>
      <c r="N521" s="253"/>
      <c r="O521" s="253"/>
      <c r="P521" s="253"/>
      <c r="Q521" s="253"/>
      <c r="R521" s="253"/>
      <c r="S521" s="253"/>
      <c r="T521" s="25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5" t="s">
        <v>218</v>
      </c>
      <c r="AU521" s="255" t="s">
        <v>83</v>
      </c>
      <c r="AV521" s="14" t="s">
        <v>80</v>
      </c>
      <c r="AW521" s="14" t="s">
        <v>33</v>
      </c>
      <c r="AX521" s="14" t="s">
        <v>71</v>
      </c>
      <c r="AY521" s="255" t="s">
        <v>207</v>
      </c>
    </row>
    <row r="522" s="13" customFormat="1">
      <c r="A522" s="13"/>
      <c r="B522" s="234"/>
      <c r="C522" s="235"/>
      <c r="D522" s="236" t="s">
        <v>218</v>
      </c>
      <c r="E522" s="237" t="s">
        <v>18</v>
      </c>
      <c r="F522" s="238" t="s">
        <v>1372</v>
      </c>
      <c r="G522" s="235"/>
      <c r="H522" s="237" t="s">
        <v>18</v>
      </c>
      <c r="I522" s="239"/>
      <c r="J522" s="235"/>
      <c r="K522" s="235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218</v>
      </c>
      <c r="AU522" s="244" t="s">
        <v>83</v>
      </c>
      <c r="AV522" s="13" t="s">
        <v>76</v>
      </c>
      <c r="AW522" s="13" t="s">
        <v>33</v>
      </c>
      <c r="AX522" s="13" t="s">
        <v>71</v>
      </c>
      <c r="AY522" s="244" t="s">
        <v>207</v>
      </c>
    </row>
    <row r="523" s="13" customFormat="1">
      <c r="A523" s="13"/>
      <c r="B523" s="234"/>
      <c r="C523" s="235"/>
      <c r="D523" s="236" t="s">
        <v>218</v>
      </c>
      <c r="E523" s="237" t="s">
        <v>18</v>
      </c>
      <c r="F523" s="238" t="s">
        <v>1375</v>
      </c>
      <c r="G523" s="235"/>
      <c r="H523" s="237" t="s">
        <v>18</v>
      </c>
      <c r="I523" s="239"/>
      <c r="J523" s="235"/>
      <c r="K523" s="235"/>
      <c r="L523" s="240"/>
      <c r="M523" s="241"/>
      <c r="N523" s="242"/>
      <c r="O523" s="242"/>
      <c r="P523" s="242"/>
      <c r="Q523" s="242"/>
      <c r="R523" s="242"/>
      <c r="S523" s="242"/>
      <c r="T523" s="24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4" t="s">
        <v>218</v>
      </c>
      <c r="AU523" s="244" t="s">
        <v>83</v>
      </c>
      <c r="AV523" s="13" t="s">
        <v>76</v>
      </c>
      <c r="AW523" s="13" t="s">
        <v>33</v>
      </c>
      <c r="AX523" s="13" t="s">
        <v>71</v>
      </c>
      <c r="AY523" s="244" t="s">
        <v>207</v>
      </c>
    </row>
    <row r="524" s="14" customFormat="1">
      <c r="A524" s="14"/>
      <c r="B524" s="245"/>
      <c r="C524" s="246"/>
      <c r="D524" s="236" t="s">
        <v>218</v>
      </c>
      <c r="E524" s="247" t="s">
        <v>18</v>
      </c>
      <c r="F524" s="248" t="s">
        <v>89</v>
      </c>
      <c r="G524" s="246"/>
      <c r="H524" s="249">
        <v>4</v>
      </c>
      <c r="I524" s="250"/>
      <c r="J524" s="246"/>
      <c r="K524" s="246"/>
      <c r="L524" s="251"/>
      <c r="M524" s="252"/>
      <c r="N524" s="253"/>
      <c r="O524" s="253"/>
      <c r="P524" s="253"/>
      <c r="Q524" s="253"/>
      <c r="R524" s="253"/>
      <c r="S524" s="253"/>
      <c r="T524" s="25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5" t="s">
        <v>218</v>
      </c>
      <c r="AU524" s="255" t="s">
        <v>83</v>
      </c>
      <c r="AV524" s="14" t="s">
        <v>80</v>
      </c>
      <c r="AW524" s="14" t="s">
        <v>33</v>
      </c>
      <c r="AX524" s="14" t="s">
        <v>71</v>
      </c>
      <c r="AY524" s="255" t="s">
        <v>207</v>
      </c>
    </row>
    <row r="525" s="13" customFormat="1">
      <c r="A525" s="13"/>
      <c r="B525" s="234"/>
      <c r="C525" s="235"/>
      <c r="D525" s="236" t="s">
        <v>218</v>
      </c>
      <c r="E525" s="237" t="s">
        <v>18</v>
      </c>
      <c r="F525" s="238" t="s">
        <v>1376</v>
      </c>
      <c r="G525" s="235"/>
      <c r="H525" s="237" t="s">
        <v>18</v>
      </c>
      <c r="I525" s="239"/>
      <c r="J525" s="235"/>
      <c r="K525" s="235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218</v>
      </c>
      <c r="AU525" s="244" t="s">
        <v>83</v>
      </c>
      <c r="AV525" s="13" t="s">
        <v>76</v>
      </c>
      <c r="AW525" s="13" t="s">
        <v>33</v>
      </c>
      <c r="AX525" s="13" t="s">
        <v>71</v>
      </c>
      <c r="AY525" s="244" t="s">
        <v>207</v>
      </c>
    </row>
    <row r="526" s="14" customFormat="1">
      <c r="A526" s="14"/>
      <c r="B526" s="245"/>
      <c r="C526" s="246"/>
      <c r="D526" s="236" t="s">
        <v>218</v>
      </c>
      <c r="E526" s="247" t="s">
        <v>18</v>
      </c>
      <c r="F526" s="248" t="s">
        <v>80</v>
      </c>
      <c r="G526" s="246"/>
      <c r="H526" s="249">
        <v>2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218</v>
      </c>
      <c r="AU526" s="255" t="s">
        <v>83</v>
      </c>
      <c r="AV526" s="14" t="s">
        <v>80</v>
      </c>
      <c r="AW526" s="14" t="s">
        <v>33</v>
      </c>
      <c r="AX526" s="14" t="s">
        <v>71</v>
      </c>
      <c r="AY526" s="255" t="s">
        <v>207</v>
      </c>
    </row>
    <row r="527" s="13" customFormat="1">
      <c r="A527" s="13"/>
      <c r="B527" s="234"/>
      <c r="C527" s="235"/>
      <c r="D527" s="236" t="s">
        <v>218</v>
      </c>
      <c r="E527" s="237" t="s">
        <v>18</v>
      </c>
      <c r="F527" s="238" t="s">
        <v>1377</v>
      </c>
      <c r="G527" s="235"/>
      <c r="H527" s="237" t="s">
        <v>18</v>
      </c>
      <c r="I527" s="239"/>
      <c r="J527" s="235"/>
      <c r="K527" s="235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218</v>
      </c>
      <c r="AU527" s="244" t="s">
        <v>83</v>
      </c>
      <c r="AV527" s="13" t="s">
        <v>76</v>
      </c>
      <c r="AW527" s="13" t="s">
        <v>33</v>
      </c>
      <c r="AX527" s="13" t="s">
        <v>71</v>
      </c>
      <c r="AY527" s="244" t="s">
        <v>207</v>
      </c>
    </row>
    <row r="528" s="13" customFormat="1">
      <c r="A528" s="13"/>
      <c r="B528" s="234"/>
      <c r="C528" s="235"/>
      <c r="D528" s="236" t="s">
        <v>218</v>
      </c>
      <c r="E528" s="237" t="s">
        <v>18</v>
      </c>
      <c r="F528" s="238" t="s">
        <v>1378</v>
      </c>
      <c r="G528" s="235"/>
      <c r="H528" s="237" t="s">
        <v>18</v>
      </c>
      <c r="I528" s="239"/>
      <c r="J528" s="235"/>
      <c r="K528" s="235"/>
      <c r="L528" s="240"/>
      <c r="M528" s="241"/>
      <c r="N528" s="242"/>
      <c r="O528" s="242"/>
      <c r="P528" s="242"/>
      <c r="Q528" s="242"/>
      <c r="R528" s="242"/>
      <c r="S528" s="242"/>
      <c r="T528" s="24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4" t="s">
        <v>218</v>
      </c>
      <c r="AU528" s="244" t="s">
        <v>83</v>
      </c>
      <c r="AV528" s="13" t="s">
        <v>76</v>
      </c>
      <c r="AW528" s="13" t="s">
        <v>33</v>
      </c>
      <c r="AX528" s="13" t="s">
        <v>71</v>
      </c>
      <c r="AY528" s="244" t="s">
        <v>207</v>
      </c>
    </row>
    <row r="529" s="14" customFormat="1">
      <c r="A529" s="14"/>
      <c r="B529" s="245"/>
      <c r="C529" s="246"/>
      <c r="D529" s="236" t="s">
        <v>218</v>
      </c>
      <c r="E529" s="247" t="s">
        <v>18</v>
      </c>
      <c r="F529" s="248" t="s">
        <v>76</v>
      </c>
      <c r="G529" s="246"/>
      <c r="H529" s="249">
        <v>1</v>
      </c>
      <c r="I529" s="250"/>
      <c r="J529" s="246"/>
      <c r="K529" s="246"/>
      <c r="L529" s="251"/>
      <c r="M529" s="252"/>
      <c r="N529" s="253"/>
      <c r="O529" s="253"/>
      <c r="P529" s="253"/>
      <c r="Q529" s="253"/>
      <c r="R529" s="253"/>
      <c r="S529" s="253"/>
      <c r="T529" s="25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5" t="s">
        <v>218</v>
      </c>
      <c r="AU529" s="255" t="s">
        <v>83</v>
      </c>
      <c r="AV529" s="14" t="s">
        <v>80</v>
      </c>
      <c r="AW529" s="14" t="s">
        <v>33</v>
      </c>
      <c r="AX529" s="14" t="s">
        <v>71</v>
      </c>
      <c r="AY529" s="255" t="s">
        <v>207</v>
      </c>
    </row>
    <row r="530" s="13" customFormat="1">
      <c r="A530" s="13"/>
      <c r="B530" s="234"/>
      <c r="C530" s="235"/>
      <c r="D530" s="236" t="s">
        <v>218</v>
      </c>
      <c r="E530" s="237" t="s">
        <v>18</v>
      </c>
      <c r="F530" s="238" t="s">
        <v>1379</v>
      </c>
      <c r="G530" s="235"/>
      <c r="H530" s="237" t="s">
        <v>18</v>
      </c>
      <c r="I530" s="239"/>
      <c r="J530" s="235"/>
      <c r="K530" s="235"/>
      <c r="L530" s="240"/>
      <c r="M530" s="241"/>
      <c r="N530" s="242"/>
      <c r="O530" s="242"/>
      <c r="P530" s="242"/>
      <c r="Q530" s="242"/>
      <c r="R530" s="242"/>
      <c r="S530" s="242"/>
      <c r="T530" s="24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4" t="s">
        <v>218</v>
      </c>
      <c r="AU530" s="244" t="s">
        <v>83</v>
      </c>
      <c r="AV530" s="13" t="s">
        <v>76</v>
      </c>
      <c r="AW530" s="13" t="s">
        <v>33</v>
      </c>
      <c r="AX530" s="13" t="s">
        <v>71</v>
      </c>
      <c r="AY530" s="244" t="s">
        <v>207</v>
      </c>
    </row>
    <row r="531" s="13" customFormat="1">
      <c r="A531" s="13"/>
      <c r="B531" s="234"/>
      <c r="C531" s="235"/>
      <c r="D531" s="236" t="s">
        <v>218</v>
      </c>
      <c r="E531" s="237" t="s">
        <v>18</v>
      </c>
      <c r="F531" s="238" t="s">
        <v>1373</v>
      </c>
      <c r="G531" s="235"/>
      <c r="H531" s="237" t="s">
        <v>18</v>
      </c>
      <c r="I531" s="239"/>
      <c r="J531" s="235"/>
      <c r="K531" s="235"/>
      <c r="L531" s="240"/>
      <c r="M531" s="241"/>
      <c r="N531" s="242"/>
      <c r="O531" s="242"/>
      <c r="P531" s="242"/>
      <c r="Q531" s="242"/>
      <c r="R531" s="242"/>
      <c r="S531" s="242"/>
      <c r="T531" s="24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4" t="s">
        <v>218</v>
      </c>
      <c r="AU531" s="244" t="s">
        <v>83</v>
      </c>
      <c r="AV531" s="13" t="s">
        <v>76</v>
      </c>
      <c r="AW531" s="13" t="s">
        <v>33</v>
      </c>
      <c r="AX531" s="13" t="s">
        <v>71</v>
      </c>
      <c r="AY531" s="244" t="s">
        <v>207</v>
      </c>
    </row>
    <row r="532" s="14" customFormat="1">
      <c r="A532" s="14"/>
      <c r="B532" s="245"/>
      <c r="C532" s="246"/>
      <c r="D532" s="236" t="s">
        <v>218</v>
      </c>
      <c r="E532" s="247" t="s">
        <v>18</v>
      </c>
      <c r="F532" s="248" t="s">
        <v>76</v>
      </c>
      <c r="G532" s="246"/>
      <c r="H532" s="249">
        <v>1</v>
      </c>
      <c r="I532" s="250"/>
      <c r="J532" s="246"/>
      <c r="K532" s="246"/>
      <c r="L532" s="251"/>
      <c r="M532" s="252"/>
      <c r="N532" s="253"/>
      <c r="O532" s="253"/>
      <c r="P532" s="253"/>
      <c r="Q532" s="253"/>
      <c r="R532" s="253"/>
      <c r="S532" s="253"/>
      <c r="T532" s="25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5" t="s">
        <v>218</v>
      </c>
      <c r="AU532" s="255" t="s">
        <v>83</v>
      </c>
      <c r="AV532" s="14" t="s">
        <v>80</v>
      </c>
      <c r="AW532" s="14" t="s">
        <v>33</v>
      </c>
      <c r="AX532" s="14" t="s">
        <v>71</v>
      </c>
      <c r="AY532" s="255" t="s">
        <v>207</v>
      </c>
    </row>
    <row r="533" s="13" customFormat="1">
      <c r="A533" s="13"/>
      <c r="B533" s="234"/>
      <c r="C533" s="235"/>
      <c r="D533" s="236" t="s">
        <v>218</v>
      </c>
      <c r="E533" s="237" t="s">
        <v>18</v>
      </c>
      <c r="F533" s="238" t="s">
        <v>1380</v>
      </c>
      <c r="G533" s="235"/>
      <c r="H533" s="237" t="s">
        <v>18</v>
      </c>
      <c r="I533" s="239"/>
      <c r="J533" s="235"/>
      <c r="K533" s="235"/>
      <c r="L533" s="240"/>
      <c r="M533" s="241"/>
      <c r="N533" s="242"/>
      <c r="O533" s="242"/>
      <c r="P533" s="242"/>
      <c r="Q533" s="242"/>
      <c r="R533" s="242"/>
      <c r="S533" s="242"/>
      <c r="T533" s="24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4" t="s">
        <v>218</v>
      </c>
      <c r="AU533" s="244" t="s">
        <v>83</v>
      </c>
      <c r="AV533" s="13" t="s">
        <v>76</v>
      </c>
      <c r="AW533" s="13" t="s">
        <v>33</v>
      </c>
      <c r="AX533" s="13" t="s">
        <v>71</v>
      </c>
      <c r="AY533" s="244" t="s">
        <v>207</v>
      </c>
    </row>
    <row r="534" s="13" customFormat="1">
      <c r="A534" s="13"/>
      <c r="B534" s="234"/>
      <c r="C534" s="235"/>
      <c r="D534" s="236" t="s">
        <v>218</v>
      </c>
      <c r="E534" s="237" t="s">
        <v>18</v>
      </c>
      <c r="F534" s="238" t="s">
        <v>1373</v>
      </c>
      <c r="G534" s="235"/>
      <c r="H534" s="237" t="s">
        <v>18</v>
      </c>
      <c r="I534" s="239"/>
      <c r="J534" s="235"/>
      <c r="K534" s="235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218</v>
      </c>
      <c r="AU534" s="244" t="s">
        <v>83</v>
      </c>
      <c r="AV534" s="13" t="s">
        <v>76</v>
      </c>
      <c r="AW534" s="13" t="s">
        <v>33</v>
      </c>
      <c r="AX534" s="13" t="s">
        <v>71</v>
      </c>
      <c r="AY534" s="244" t="s">
        <v>207</v>
      </c>
    </row>
    <row r="535" s="14" customFormat="1">
      <c r="A535" s="14"/>
      <c r="B535" s="245"/>
      <c r="C535" s="246"/>
      <c r="D535" s="236" t="s">
        <v>218</v>
      </c>
      <c r="E535" s="247" t="s">
        <v>18</v>
      </c>
      <c r="F535" s="248" t="s">
        <v>76</v>
      </c>
      <c r="G535" s="246"/>
      <c r="H535" s="249">
        <v>1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218</v>
      </c>
      <c r="AU535" s="255" t="s">
        <v>83</v>
      </c>
      <c r="AV535" s="14" t="s">
        <v>80</v>
      </c>
      <c r="AW535" s="14" t="s">
        <v>33</v>
      </c>
      <c r="AX535" s="14" t="s">
        <v>71</v>
      </c>
      <c r="AY535" s="255" t="s">
        <v>207</v>
      </c>
    </row>
    <row r="536" s="13" customFormat="1">
      <c r="A536" s="13"/>
      <c r="B536" s="234"/>
      <c r="C536" s="235"/>
      <c r="D536" s="236" t="s">
        <v>218</v>
      </c>
      <c r="E536" s="237" t="s">
        <v>18</v>
      </c>
      <c r="F536" s="238" t="s">
        <v>1381</v>
      </c>
      <c r="G536" s="235"/>
      <c r="H536" s="237" t="s">
        <v>18</v>
      </c>
      <c r="I536" s="239"/>
      <c r="J536" s="235"/>
      <c r="K536" s="235"/>
      <c r="L536" s="240"/>
      <c r="M536" s="241"/>
      <c r="N536" s="242"/>
      <c r="O536" s="242"/>
      <c r="P536" s="242"/>
      <c r="Q536" s="242"/>
      <c r="R536" s="242"/>
      <c r="S536" s="242"/>
      <c r="T536" s="24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4" t="s">
        <v>218</v>
      </c>
      <c r="AU536" s="244" t="s">
        <v>83</v>
      </c>
      <c r="AV536" s="13" t="s">
        <v>76</v>
      </c>
      <c r="AW536" s="13" t="s">
        <v>33</v>
      </c>
      <c r="AX536" s="13" t="s">
        <v>71</v>
      </c>
      <c r="AY536" s="244" t="s">
        <v>207</v>
      </c>
    </row>
    <row r="537" s="13" customFormat="1">
      <c r="A537" s="13"/>
      <c r="B537" s="234"/>
      <c r="C537" s="235"/>
      <c r="D537" s="236" t="s">
        <v>218</v>
      </c>
      <c r="E537" s="237" t="s">
        <v>18</v>
      </c>
      <c r="F537" s="238" t="s">
        <v>1378</v>
      </c>
      <c r="G537" s="235"/>
      <c r="H537" s="237" t="s">
        <v>18</v>
      </c>
      <c r="I537" s="239"/>
      <c r="J537" s="235"/>
      <c r="K537" s="235"/>
      <c r="L537" s="240"/>
      <c r="M537" s="241"/>
      <c r="N537" s="242"/>
      <c r="O537" s="242"/>
      <c r="P537" s="242"/>
      <c r="Q537" s="242"/>
      <c r="R537" s="242"/>
      <c r="S537" s="242"/>
      <c r="T537" s="24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4" t="s">
        <v>218</v>
      </c>
      <c r="AU537" s="244" t="s">
        <v>83</v>
      </c>
      <c r="AV537" s="13" t="s">
        <v>76</v>
      </c>
      <c r="AW537" s="13" t="s">
        <v>33</v>
      </c>
      <c r="AX537" s="13" t="s">
        <v>71</v>
      </c>
      <c r="AY537" s="244" t="s">
        <v>207</v>
      </c>
    </row>
    <row r="538" s="14" customFormat="1">
      <c r="A538" s="14"/>
      <c r="B538" s="245"/>
      <c r="C538" s="246"/>
      <c r="D538" s="236" t="s">
        <v>218</v>
      </c>
      <c r="E538" s="247" t="s">
        <v>18</v>
      </c>
      <c r="F538" s="248" t="s">
        <v>76</v>
      </c>
      <c r="G538" s="246"/>
      <c r="H538" s="249">
        <v>1</v>
      </c>
      <c r="I538" s="250"/>
      <c r="J538" s="246"/>
      <c r="K538" s="246"/>
      <c r="L538" s="251"/>
      <c r="M538" s="252"/>
      <c r="N538" s="253"/>
      <c r="O538" s="253"/>
      <c r="P538" s="253"/>
      <c r="Q538" s="253"/>
      <c r="R538" s="253"/>
      <c r="S538" s="253"/>
      <c r="T538" s="25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5" t="s">
        <v>218</v>
      </c>
      <c r="AU538" s="255" t="s">
        <v>83</v>
      </c>
      <c r="AV538" s="14" t="s">
        <v>80</v>
      </c>
      <c r="AW538" s="14" t="s">
        <v>33</v>
      </c>
      <c r="AX538" s="14" t="s">
        <v>71</v>
      </c>
      <c r="AY538" s="255" t="s">
        <v>207</v>
      </c>
    </row>
    <row r="539" s="13" customFormat="1">
      <c r="A539" s="13"/>
      <c r="B539" s="234"/>
      <c r="C539" s="235"/>
      <c r="D539" s="236" t="s">
        <v>218</v>
      </c>
      <c r="E539" s="237" t="s">
        <v>18</v>
      </c>
      <c r="F539" s="238" t="s">
        <v>1382</v>
      </c>
      <c r="G539" s="235"/>
      <c r="H539" s="237" t="s">
        <v>18</v>
      </c>
      <c r="I539" s="239"/>
      <c r="J539" s="235"/>
      <c r="K539" s="235"/>
      <c r="L539" s="240"/>
      <c r="M539" s="241"/>
      <c r="N539" s="242"/>
      <c r="O539" s="242"/>
      <c r="P539" s="242"/>
      <c r="Q539" s="242"/>
      <c r="R539" s="242"/>
      <c r="S539" s="242"/>
      <c r="T539" s="24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4" t="s">
        <v>218</v>
      </c>
      <c r="AU539" s="244" t="s">
        <v>83</v>
      </c>
      <c r="AV539" s="13" t="s">
        <v>76</v>
      </c>
      <c r="AW539" s="13" t="s">
        <v>33</v>
      </c>
      <c r="AX539" s="13" t="s">
        <v>71</v>
      </c>
      <c r="AY539" s="244" t="s">
        <v>207</v>
      </c>
    </row>
    <row r="540" s="13" customFormat="1">
      <c r="A540" s="13"/>
      <c r="B540" s="234"/>
      <c r="C540" s="235"/>
      <c r="D540" s="236" t="s">
        <v>218</v>
      </c>
      <c r="E540" s="237" t="s">
        <v>18</v>
      </c>
      <c r="F540" s="238" t="s">
        <v>1369</v>
      </c>
      <c r="G540" s="235"/>
      <c r="H540" s="237" t="s">
        <v>18</v>
      </c>
      <c r="I540" s="239"/>
      <c r="J540" s="235"/>
      <c r="K540" s="235"/>
      <c r="L540" s="240"/>
      <c r="M540" s="241"/>
      <c r="N540" s="242"/>
      <c r="O540" s="242"/>
      <c r="P540" s="242"/>
      <c r="Q540" s="242"/>
      <c r="R540" s="242"/>
      <c r="S540" s="242"/>
      <c r="T540" s="24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4" t="s">
        <v>218</v>
      </c>
      <c r="AU540" s="244" t="s">
        <v>83</v>
      </c>
      <c r="AV540" s="13" t="s">
        <v>76</v>
      </c>
      <c r="AW540" s="13" t="s">
        <v>33</v>
      </c>
      <c r="AX540" s="13" t="s">
        <v>71</v>
      </c>
      <c r="AY540" s="244" t="s">
        <v>207</v>
      </c>
    </row>
    <row r="541" s="14" customFormat="1">
      <c r="A541" s="14"/>
      <c r="B541" s="245"/>
      <c r="C541" s="246"/>
      <c r="D541" s="236" t="s">
        <v>218</v>
      </c>
      <c r="E541" s="247" t="s">
        <v>18</v>
      </c>
      <c r="F541" s="248" t="s">
        <v>80</v>
      </c>
      <c r="G541" s="246"/>
      <c r="H541" s="249">
        <v>2</v>
      </c>
      <c r="I541" s="250"/>
      <c r="J541" s="246"/>
      <c r="K541" s="246"/>
      <c r="L541" s="251"/>
      <c r="M541" s="252"/>
      <c r="N541" s="253"/>
      <c r="O541" s="253"/>
      <c r="P541" s="253"/>
      <c r="Q541" s="253"/>
      <c r="R541" s="253"/>
      <c r="S541" s="253"/>
      <c r="T541" s="25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5" t="s">
        <v>218</v>
      </c>
      <c r="AU541" s="255" t="s">
        <v>83</v>
      </c>
      <c r="AV541" s="14" t="s">
        <v>80</v>
      </c>
      <c r="AW541" s="14" t="s">
        <v>33</v>
      </c>
      <c r="AX541" s="14" t="s">
        <v>71</v>
      </c>
      <c r="AY541" s="255" t="s">
        <v>207</v>
      </c>
    </row>
    <row r="542" s="16" customFormat="1">
      <c r="A542" s="16"/>
      <c r="B542" s="267"/>
      <c r="C542" s="268"/>
      <c r="D542" s="236" t="s">
        <v>218</v>
      </c>
      <c r="E542" s="269" t="s">
        <v>18</v>
      </c>
      <c r="F542" s="270" t="s">
        <v>244</v>
      </c>
      <c r="G542" s="268"/>
      <c r="H542" s="271">
        <v>24</v>
      </c>
      <c r="I542" s="272"/>
      <c r="J542" s="268"/>
      <c r="K542" s="268"/>
      <c r="L542" s="273"/>
      <c r="M542" s="274"/>
      <c r="N542" s="275"/>
      <c r="O542" s="275"/>
      <c r="P542" s="275"/>
      <c r="Q542" s="275"/>
      <c r="R542" s="275"/>
      <c r="S542" s="275"/>
      <c r="T542" s="27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T542" s="277" t="s">
        <v>218</v>
      </c>
      <c r="AU542" s="277" t="s">
        <v>83</v>
      </c>
      <c r="AV542" s="16" t="s">
        <v>89</v>
      </c>
      <c r="AW542" s="16" t="s">
        <v>33</v>
      </c>
      <c r="AX542" s="16" t="s">
        <v>76</v>
      </c>
      <c r="AY542" s="277" t="s">
        <v>207</v>
      </c>
    </row>
    <row r="543" s="2" customFormat="1" ht="21.75" customHeight="1">
      <c r="A543" s="42"/>
      <c r="B543" s="43"/>
      <c r="C543" s="283" t="s">
        <v>668</v>
      </c>
      <c r="D543" s="283" t="s">
        <v>1282</v>
      </c>
      <c r="E543" s="284" t="s">
        <v>1383</v>
      </c>
      <c r="F543" s="285" t="s">
        <v>1384</v>
      </c>
      <c r="G543" s="286" t="s">
        <v>381</v>
      </c>
      <c r="H543" s="287">
        <v>6</v>
      </c>
      <c r="I543" s="288"/>
      <c r="J543" s="287">
        <f>ROUND(I543*H543,2)</f>
        <v>0</v>
      </c>
      <c r="K543" s="285" t="s">
        <v>18</v>
      </c>
      <c r="L543" s="289"/>
      <c r="M543" s="290" t="s">
        <v>18</v>
      </c>
      <c r="N543" s="291" t="s">
        <v>42</v>
      </c>
      <c r="O543" s="88"/>
      <c r="P543" s="225">
        <f>O543*H543</f>
        <v>0</v>
      </c>
      <c r="Q543" s="225">
        <v>0.012250000000000001</v>
      </c>
      <c r="R543" s="225">
        <f>Q543*H543</f>
        <v>0.07350000000000001</v>
      </c>
      <c r="S543" s="225">
        <v>0</v>
      </c>
      <c r="T543" s="226">
        <f>S543*H543</f>
        <v>0</v>
      </c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R543" s="227" t="s">
        <v>124</v>
      </c>
      <c r="AT543" s="227" t="s">
        <v>1282</v>
      </c>
      <c r="AU543" s="227" t="s">
        <v>83</v>
      </c>
      <c r="AY543" s="21" t="s">
        <v>207</v>
      </c>
      <c r="BE543" s="228">
        <f>IF(N543="základní",J543,0)</f>
        <v>0</v>
      </c>
      <c r="BF543" s="228">
        <f>IF(N543="snížená",J543,0)</f>
        <v>0</v>
      </c>
      <c r="BG543" s="228">
        <f>IF(N543="zákl. přenesená",J543,0)</f>
        <v>0</v>
      </c>
      <c r="BH543" s="228">
        <f>IF(N543="sníž. přenesená",J543,0)</f>
        <v>0</v>
      </c>
      <c r="BI543" s="228">
        <f>IF(N543="nulová",J543,0)</f>
        <v>0</v>
      </c>
      <c r="BJ543" s="21" t="s">
        <v>76</v>
      </c>
      <c r="BK543" s="228">
        <f>ROUND(I543*H543,2)</f>
        <v>0</v>
      </c>
      <c r="BL543" s="21" t="s">
        <v>89</v>
      </c>
      <c r="BM543" s="227" t="s">
        <v>1385</v>
      </c>
    </row>
    <row r="544" s="2" customFormat="1">
      <c r="A544" s="42"/>
      <c r="B544" s="43"/>
      <c r="C544" s="44"/>
      <c r="D544" s="236" t="s">
        <v>653</v>
      </c>
      <c r="E544" s="44"/>
      <c r="F544" s="278" t="s">
        <v>1386</v>
      </c>
      <c r="G544" s="44"/>
      <c r="H544" s="44"/>
      <c r="I544" s="231"/>
      <c r="J544" s="44"/>
      <c r="K544" s="44"/>
      <c r="L544" s="48"/>
      <c r="M544" s="232"/>
      <c r="N544" s="233"/>
      <c r="O544" s="88"/>
      <c r="P544" s="88"/>
      <c r="Q544" s="88"/>
      <c r="R544" s="88"/>
      <c r="S544" s="88"/>
      <c r="T544" s="89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T544" s="21" t="s">
        <v>653</v>
      </c>
      <c r="AU544" s="21" t="s">
        <v>83</v>
      </c>
    </row>
    <row r="545" s="13" customFormat="1">
      <c r="A545" s="13"/>
      <c r="B545" s="234"/>
      <c r="C545" s="235"/>
      <c r="D545" s="236" t="s">
        <v>218</v>
      </c>
      <c r="E545" s="237" t="s">
        <v>18</v>
      </c>
      <c r="F545" s="238" t="s">
        <v>1368</v>
      </c>
      <c r="G545" s="235"/>
      <c r="H545" s="237" t="s">
        <v>18</v>
      </c>
      <c r="I545" s="239"/>
      <c r="J545" s="235"/>
      <c r="K545" s="235"/>
      <c r="L545" s="240"/>
      <c r="M545" s="241"/>
      <c r="N545" s="242"/>
      <c r="O545" s="242"/>
      <c r="P545" s="242"/>
      <c r="Q545" s="242"/>
      <c r="R545" s="242"/>
      <c r="S545" s="242"/>
      <c r="T545" s="24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4" t="s">
        <v>218</v>
      </c>
      <c r="AU545" s="244" t="s">
        <v>83</v>
      </c>
      <c r="AV545" s="13" t="s">
        <v>76</v>
      </c>
      <c r="AW545" s="13" t="s">
        <v>33</v>
      </c>
      <c r="AX545" s="13" t="s">
        <v>71</v>
      </c>
      <c r="AY545" s="244" t="s">
        <v>207</v>
      </c>
    </row>
    <row r="546" s="13" customFormat="1">
      <c r="A546" s="13"/>
      <c r="B546" s="234"/>
      <c r="C546" s="235"/>
      <c r="D546" s="236" t="s">
        <v>218</v>
      </c>
      <c r="E546" s="237" t="s">
        <v>18</v>
      </c>
      <c r="F546" s="238" t="s">
        <v>1369</v>
      </c>
      <c r="G546" s="235"/>
      <c r="H546" s="237" t="s">
        <v>18</v>
      </c>
      <c r="I546" s="239"/>
      <c r="J546" s="235"/>
      <c r="K546" s="235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218</v>
      </c>
      <c r="AU546" s="244" t="s">
        <v>83</v>
      </c>
      <c r="AV546" s="13" t="s">
        <v>76</v>
      </c>
      <c r="AW546" s="13" t="s">
        <v>33</v>
      </c>
      <c r="AX546" s="13" t="s">
        <v>71</v>
      </c>
      <c r="AY546" s="244" t="s">
        <v>207</v>
      </c>
    </row>
    <row r="547" s="14" customFormat="1">
      <c r="A547" s="14"/>
      <c r="B547" s="245"/>
      <c r="C547" s="246"/>
      <c r="D547" s="236" t="s">
        <v>218</v>
      </c>
      <c r="E547" s="247" t="s">
        <v>18</v>
      </c>
      <c r="F547" s="248" t="s">
        <v>80</v>
      </c>
      <c r="G547" s="246"/>
      <c r="H547" s="249">
        <v>2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218</v>
      </c>
      <c r="AU547" s="255" t="s">
        <v>83</v>
      </c>
      <c r="AV547" s="14" t="s">
        <v>80</v>
      </c>
      <c r="AW547" s="14" t="s">
        <v>33</v>
      </c>
      <c r="AX547" s="14" t="s">
        <v>71</v>
      </c>
      <c r="AY547" s="255" t="s">
        <v>207</v>
      </c>
    </row>
    <row r="548" s="13" customFormat="1">
      <c r="A548" s="13"/>
      <c r="B548" s="234"/>
      <c r="C548" s="235"/>
      <c r="D548" s="236" t="s">
        <v>218</v>
      </c>
      <c r="E548" s="237" t="s">
        <v>18</v>
      </c>
      <c r="F548" s="238" t="s">
        <v>1370</v>
      </c>
      <c r="G548" s="235"/>
      <c r="H548" s="237" t="s">
        <v>18</v>
      </c>
      <c r="I548" s="239"/>
      <c r="J548" s="235"/>
      <c r="K548" s="235"/>
      <c r="L548" s="240"/>
      <c r="M548" s="241"/>
      <c r="N548" s="242"/>
      <c r="O548" s="242"/>
      <c r="P548" s="242"/>
      <c r="Q548" s="242"/>
      <c r="R548" s="242"/>
      <c r="S548" s="242"/>
      <c r="T548" s="24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4" t="s">
        <v>218</v>
      </c>
      <c r="AU548" s="244" t="s">
        <v>83</v>
      </c>
      <c r="AV548" s="13" t="s">
        <v>76</v>
      </c>
      <c r="AW548" s="13" t="s">
        <v>33</v>
      </c>
      <c r="AX548" s="13" t="s">
        <v>71</v>
      </c>
      <c r="AY548" s="244" t="s">
        <v>207</v>
      </c>
    </row>
    <row r="549" s="14" customFormat="1">
      <c r="A549" s="14"/>
      <c r="B549" s="245"/>
      <c r="C549" s="246"/>
      <c r="D549" s="236" t="s">
        <v>218</v>
      </c>
      <c r="E549" s="247" t="s">
        <v>18</v>
      </c>
      <c r="F549" s="248" t="s">
        <v>89</v>
      </c>
      <c r="G549" s="246"/>
      <c r="H549" s="249">
        <v>4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218</v>
      </c>
      <c r="AU549" s="255" t="s">
        <v>83</v>
      </c>
      <c r="AV549" s="14" t="s">
        <v>80</v>
      </c>
      <c r="AW549" s="14" t="s">
        <v>33</v>
      </c>
      <c r="AX549" s="14" t="s">
        <v>71</v>
      </c>
      <c r="AY549" s="255" t="s">
        <v>207</v>
      </c>
    </row>
    <row r="550" s="16" customFormat="1">
      <c r="A550" s="16"/>
      <c r="B550" s="267"/>
      <c r="C550" s="268"/>
      <c r="D550" s="236" t="s">
        <v>218</v>
      </c>
      <c r="E550" s="269" t="s">
        <v>18</v>
      </c>
      <c r="F550" s="270" t="s">
        <v>244</v>
      </c>
      <c r="G550" s="268"/>
      <c r="H550" s="271">
        <v>6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T550" s="277" t="s">
        <v>218</v>
      </c>
      <c r="AU550" s="277" t="s">
        <v>83</v>
      </c>
      <c r="AV550" s="16" t="s">
        <v>89</v>
      </c>
      <c r="AW550" s="16" t="s">
        <v>33</v>
      </c>
      <c r="AX550" s="16" t="s">
        <v>76</v>
      </c>
      <c r="AY550" s="277" t="s">
        <v>207</v>
      </c>
    </row>
    <row r="551" s="2" customFormat="1" ht="21.75" customHeight="1">
      <c r="A551" s="42"/>
      <c r="B551" s="43"/>
      <c r="C551" s="283" t="s">
        <v>676</v>
      </c>
      <c r="D551" s="283" t="s">
        <v>1282</v>
      </c>
      <c r="E551" s="284" t="s">
        <v>1387</v>
      </c>
      <c r="F551" s="285" t="s">
        <v>1388</v>
      </c>
      <c r="G551" s="286" t="s">
        <v>381</v>
      </c>
      <c r="H551" s="287">
        <v>10</v>
      </c>
      <c r="I551" s="288"/>
      <c r="J551" s="287">
        <f>ROUND(I551*H551,2)</f>
        <v>0</v>
      </c>
      <c r="K551" s="285" t="s">
        <v>18</v>
      </c>
      <c r="L551" s="289"/>
      <c r="M551" s="290" t="s">
        <v>18</v>
      </c>
      <c r="N551" s="291" t="s">
        <v>42</v>
      </c>
      <c r="O551" s="88"/>
      <c r="P551" s="225">
        <f>O551*H551</f>
        <v>0</v>
      </c>
      <c r="Q551" s="225">
        <v>0.012489999999999999</v>
      </c>
      <c r="R551" s="225">
        <f>Q551*H551</f>
        <v>0.1249</v>
      </c>
      <c r="S551" s="225">
        <v>0</v>
      </c>
      <c r="T551" s="226">
        <f>S551*H551</f>
        <v>0</v>
      </c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R551" s="227" t="s">
        <v>124</v>
      </c>
      <c r="AT551" s="227" t="s">
        <v>1282</v>
      </c>
      <c r="AU551" s="227" t="s">
        <v>83</v>
      </c>
      <c r="AY551" s="21" t="s">
        <v>207</v>
      </c>
      <c r="BE551" s="228">
        <f>IF(N551="základní",J551,0)</f>
        <v>0</v>
      </c>
      <c r="BF551" s="228">
        <f>IF(N551="snížená",J551,0)</f>
        <v>0</v>
      </c>
      <c r="BG551" s="228">
        <f>IF(N551="zákl. přenesená",J551,0)</f>
        <v>0</v>
      </c>
      <c r="BH551" s="228">
        <f>IF(N551="sníž. přenesená",J551,0)</f>
        <v>0</v>
      </c>
      <c r="BI551" s="228">
        <f>IF(N551="nulová",J551,0)</f>
        <v>0</v>
      </c>
      <c r="BJ551" s="21" t="s">
        <v>76</v>
      </c>
      <c r="BK551" s="228">
        <f>ROUND(I551*H551,2)</f>
        <v>0</v>
      </c>
      <c r="BL551" s="21" t="s">
        <v>89</v>
      </c>
      <c r="BM551" s="227" t="s">
        <v>1389</v>
      </c>
    </row>
    <row r="552" s="2" customFormat="1">
      <c r="A552" s="42"/>
      <c r="B552" s="43"/>
      <c r="C552" s="44"/>
      <c r="D552" s="236" t="s">
        <v>653</v>
      </c>
      <c r="E552" s="44"/>
      <c r="F552" s="278" t="s">
        <v>1390</v>
      </c>
      <c r="G552" s="44"/>
      <c r="H552" s="44"/>
      <c r="I552" s="231"/>
      <c r="J552" s="44"/>
      <c r="K552" s="44"/>
      <c r="L552" s="48"/>
      <c r="M552" s="232"/>
      <c r="N552" s="233"/>
      <c r="O552" s="88"/>
      <c r="P552" s="88"/>
      <c r="Q552" s="88"/>
      <c r="R552" s="88"/>
      <c r="S552" s="88"/>
      <c r="T552" s="89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T552" s="21" t="s">
        <v>653</v>
      </c>
      <c r="AU552" s="21" t="s">
        <v>83</v>
      </c>
    </row>
    <row r="553" s="13" customFormat="1">
      <c r="A553" s="13"/>
      <c r="B553" s="234"/>
      <c r="C553" s="235"/>
      <c r="D553" s="236" t="s">
        <v>218</v>
      </c>
      <c r="E553" s="237" t="s">
        <v>18</v>
      </c>
      <c r="F553" s="238" t="s">
        <v>1371</v>
      </c>
      <c r="G553" s="235"/>
      <c r="H553" s="237" t="s">
        <v>18</v>
      </c>
      <c r="I553" s="239"/>
      <c r="J553" s="235"/>
      <c r="K553" s="235"/>
      <c r="L553" s="240"/>
      <c r="M553" s="241"/>
      <c r="N553" s="242"/>
      <c r="O553" s="242"/>
      <c r="P553" s="242"/>
      <c r="Q553" s="242"/>
      <c r="R553" s="242"/>
      <c r="S553" s="242"/>
      <c r="T553" s="24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4" t="s">
        <v>218</v>
      </c>
      <c r="AU553" s="244" t="s">
        <v>83</v>
      </c>
      <c r="AV553" s="13" t="s">
        <v>76</v>
      </c>
      <c r="AW553" s="13" t="s">
        <v>33</v>
      </c>
      <c r="AX553" s="13" t="s">
        <v>71</v>
      </c>
      <c r="AY553" s="244" t="s">
        <v>207</v>
      </c>
    </row>
    <row r="554" s="13" customFormat="1">
      <c r="A554" s="13"/>
      <c r="B554" s="234"/>
      <c r="C554" s="235"/>
      <c r="D554" s="236" t="s">
        <v>218</v>
      </c>
      <c r="E554" s="237" t="s">
        <v>18</v>
      </c>
      <c r="F554" s="238" t="s">
        <v>1391</v>
      </c>
      <c r="G554" s="235"/>
      <c r="H554" s="237" t="s">
        <v>18</v>
      </c>
      <c r="I554" s="239"/>
      <c r="J554" s="235"/>
      <c r="K554" s="235"/>
      <c r="L554" s="240"/>
      <c r="M554" s="241"/>
      <c r="N554" s="242"/>
      <c r="O554" s="242"/>
      <c r="P554" s="242"/>
      <c r="Q554" s="242"/>
      <c r="R554" s="242"/>
      <c r="S554" s="242"/>
      <c r="T554" s="24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44" t="s">
        <v>218</v>
      </c>
      <c r="AU554" s="244" t="s">
        <v>83</v>
      </c>
      <c r="AV554" s="13" t="s">
        <v>76</v>
      </c>
      <c r="AW554" s="13" t="s">
        <v>33</v>
      </c>
      <c r="AX554" s="13" t="s">
        <v>71</v>
      </c>
      <c r="AY554" s="244" t="s">
        <v>207</v>
      </c>
    </row>
    <row r="555" s="14" customFormat="1">
      <c r="A555" s="14"/>
      <c r="B555" s="245"/>
      <c r="C555" s="246"/>
      <c r="D555" s="236" t="s">
        <v>218</v>
      </c>
      <c r="E555" s="247" t="s">
        <v>18</v>
      </c>
      <c r="F555" s="248" t="s">
        <v>83</v>
      </c>
      <c r="G555" s="246"/>
      <c r="H555" s="249">
        <v>3</v>
      </c>
      <c r="I555" s="250"/>
      <c r="J555" s="246"/>
      <c r="K555" s="246"/>
      <c r="L555" s="251"/>
      <c r="M555" s="252"/>
      <c r="N555" s="253"/>
      <c r="O555" s="253"/>
      <c r="P555" s="253"/>
      <c r="Q555" s="253"/>
      <c r="R555" s="253"/>
      <c r="S555" s="253"/>
      <c r="T555" s="25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55" t="s">
        <v>218</v>
      </c>
      <c r="AU555" s="255" t="s">
        <v>83</v>
      </c>
      <c r="AV555" s="14" t="s">
        <v>80</v>
      </c>
      <c r="AW555" s="14" t="s">
        <v>33</v>
      </c>
      <c r="AX555" s="14" t="s">
        <v>71</v>
      </c>
      <c r="AY555" s="255" t="s">
        <v>207</v>
      </c>
    </row>
    <row r="556" s="13" customFormat="1">
      <c r="A556" s="13"/>
      <c r="B556" s="234"/>
      <c r="C556" s="235"/>
      <c r="D556" s="236" t="s">
        <v>218</v>
      </c>
      <c r="E556" s="237" t="s">
        <v>18</v>
      </c>
      <c r="F556" s="238" t="s">
        <v>1372</v>
      </c>
      <c r="G556" s="235"/>
      <c r="H556" s="237" t="s">
        <v>18</v>
      </c>
      <c r="I556" s="239"/>
      <c r="J556" s="235"/>
      <c r="K556" s="235"/>
      <c r="L556" s="240"/>
      <c r="M556" s="241"/>
      <c r="N556" s="242"/>
      <c r="O556" s="242"/>
      <c r="P556" s="242"/>
      <c r="Q556" s="242"/>
      <c r="R556" s="242"/>
      <c r="S556" s="242"/>
      <c r="T556" s="24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4" t="s">
        <v>218</v>
      </c>
      <c r="AU556" s="244" t="s">
        <v>83</v>
      </c>
      <c r="AV556" s="13" t="s">
        <v>76</v>
      </c>
      <c r="AW556" s="13" t="s">
        <v>33</v>
      </c>
      <c r="AX556" s="13" t="s">
        <v>71</v>
      </c>
      <c r="AY556" s="244" t="s">
        <v>207</v>
      </c>
    </row>
    <row r="557" s="13" customFormat="1">
      <c r="A557" s="13"/>
      <c r="B557" s="234"/>
      <c r="C557" s="235"/>
      <c r="D557" s="236" t="s">
        <v>218</v>
      </c>
      <c r="E557" s="237" t="s">
        <v>18</v>
      </c>
      <c r="F557" s="238" t="s">
        <v>1392</v>
      </c>
      <c r="G557" s="235"/>
      <c r="H557" s="237" t="s">
        <v>18</v>
      </c>
      <c r="I557" s="239"/>
      <c r="J557" s="235"/>
      <c r="K557" s="235"/>
      <c r="L557" s="240"/>
      <c r="M557" s="241"/>
      <c r="N557" s="242"/>
      <c r="O557" s="242"/>
      <c r="P557" s="242"/>
      <c r="Q557" s="242"/>
      <c r="R557" s="242"/>
      <c r="S557" s="242"/>
      <c r="T557" s="24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4" t="s">
        <v>218</v>
      </c>
      <c r="AU557" s="244" t="s">
        <v>83</v>
      </c>
      <c r="AV557" s="13" t="s">
        <v>76</v>
      </c>
      <c r="AW557" s="13" t="s">
        <v>33</v>
      </c>
      <c r="AX557" s="13" t="s">
        <v>71</v>
      </c>
      <c r="AY557" s="244" t="s">
        <v>207</v>
      </c>
    </row>
    <row r="558" s="14" customFormat="1">
      <c r="A558" s="14"/>
      <c r="B558" s="245"/>
      <c r="C558" s="246"/>
      <c r="D558" s="236" t="s">
        <v>218</v>
      </c>
      <c r="E558" s="247" t="s">
        <v>18</v>
      </c>
      <c r="F558" s="248" t="s">
        <v>121</v>
      </c>
      <c r="G558" s="246"/>
      <c r="H558" s="249">
        <v>7</v>
      </c>
      <c r="I558" s="250"/>
      <c r="J558" s="246"/>
      <c r="K558" s="246"/>
      <c r="L558" s="251"/>
      <c r="M558" s="252"/>
      <c r="N558" s="253"/>
      <c r="O558" s="253"/>
      <c r="P558" s="253"/>
      <c r="Q558" s="253"/>
      <c r="R558" s="253"/>
      <c r="S558" s="253"/>
      <c r="T558" s="25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5" t="s">
        <v>218</v>
      </c>
      <c r="AU558" s="255" t="s">
        <v>83</v>
      </c>
      <c r="AV558" s="14" t="s">
        <v>80</v>
      </c>
      <c r="AW558" s="14" t="s">
        <v>33</v>
      </c>
      <c r="AX558" s="14" t="s">
        <v>71</v>
      </c>
      <c r="AY558" s="255" t="s">
        <v>207</v>
      </c>
    </row>
    <row r="559" s="16" customFormat="1">
      <c r="A559" s="16"/>
      <c r="B559" s="267"/>
      <c r="C559" s="268"/>
      <c r="D559" s="236" t="s">
        <v>218</v>
      </c>
      <c r="E559" s="269" t="s">
        <v>18</v>
      </c>
      <c r="F559" s="270" t="s">
        <v>244</v>
      </c>
      <c r="G559" s="268"/>
      <c r="H559" s="271">
        <v>10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T559" s="277" t="s">
        <v>218</v>
      </c>
      <c r="AU559" s="277" t="s">
        <v>83</v>
      </c>
      <c r="AV559" s="16" t="s">
        <v>89</v>
      </c>
      <c r="AW559" s="16" t="s">
        <v>33</v>
      </c>
      <c r="AX559" s="16" t="s">
        <v>76</v>
      </c>
      <c r="AY559" s="277" t="s">
        <v>207</v>
      </c>
    </row>
    <row r="560" s="2" customFormat="1" ht="21.75" customHeight="1">
      <c r="A560" s="42"/>
      <c r="B560" s="43"/>
      <c r="C560" s="283" t="s">
        <v>681</v>
      </c>
      <c r="D560" s="283" t="s">
        <v>1282</v>
      </c>
      <c r="E560" s="284" t="s">
        <v>1393</v>
      </c>
      <c r="F560" s="285" t="s">
        <v>1394</v>
      </c>
      <c r="G560" s="286" t="s">
        <v>381</v>
      </c>
      <c r="H560" s="287">
        <v>1</v>
      </c>
      <c r="I560" s="288"/>
      <c r="J560" s="287">
        <f>ROUND(I560*H560,2)</f>
        <v>0</v>
      </c>
      <c r="K560" s="285" t="s">
        <v>18</v>
      </c>
      <c r="L560" s="289"/>
      <c r="M560" s="290" t="s">
        <v>18</v>
      </c>
      <c r="N560" s="291" t="s">
        <v>42</v>
      </c>
      <c r="O560" s="88"/>
      <c r="P560" s="225">
        <f>O560*H560</f>
        <v>0</v>
      </c>
      <c r="Q560" s="225">
        <v>0.014579999999999999</v>
      </c>
      <c r="R560" s="225">
        <f>Q560*H560</f>
        <v>0.014579999999999999</v>
      </c>
      <c r="S560" s="225">
        <v>0</v>
      </c>
      <c r="T560" s="226">
        <f>S560*H560</f>
        <v>0</v>
      </c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R560" s="227" t="s">
        <v>124</v>
      </c>
      <c r="AT560" s="227" t="s">
        <v>1282</v>
      </c>
      <c r="AU560" s="227" t="s">
        <v>83</v>
      </c>
      <c r="AY560" s="21" t="s">
        <v>207</v>
      </c>
      <c r="BE560" s="228">
        <f>IF(N560="základní",J560,0)</f>
        <v>0</v>
      </c>
      <c r="BF560" s="228">
        <f>IF(N560="snížená",J560,0)</f>
        <v>0</v>
      </c>
      <c r="BG560" s="228">
        <f>IF(N560="zákl. přenesená",J560,0)</f>
        <v>0</v>
      </c>
      <c r="BH560" s="228">
        <f>IF(N560="sníž. přenesená",J560,0)</f>
        <v>0</v>
      </c>
      <c r="BI560" s="228">
        <f>IF(N560="nulová",J560,0)</f>
        <v>0</v>
      </c>
      <c r="BJ560" s="21" t="s">
        <v>76</v>
      </c>
      <c r="BK560" s="228">
        <f>ROUND(I560*H560,2)</f>
        <v>0</v>
      </c>
      <c r="BL560" s="21" t="s">
        <v>89</v>
      </c>
      <c r="BM560" s="227" t="s">
        <v>1395</v>
      </c>
    </row>
    <row r="561" s="2" customFormat="1">
      <c r="A561" s="42"/>
      <c r="B561" s="43"/>
      <c r="C561" s="44"/>
      <c r="D561" s="236" t="s">
        <v>653</v>
      </c>
      <c r="E561" s="44"/>
      <c r="F561" s="278" t="s">
        <v>1386</v>
      </c>
      <c r="G561" s="44"/>
      <c r="H561" s="44"/>
      <c r="I561" s="231"/>
      <c r="J561" s="44"/>
      <c r="K561" s="44"/>
      <c r="L561" s="48"/>
      <c r="M561" s="232"/>
      <c r="N561" s="233"/>
      <c r="O561" s="88"/>
      <c r="P561" s="88"/>
      <c r="Q561" s="88"/>
      <c r="R561" s="88"/>
      <c r="S561" s="88"/>
      <c r="T561" s="89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T561" s="21" t="s">
        <v>653</v>
      </c>
      <c r="AU561" s="21" t="s">
        <v>83</v>
      </c>
    </row>
    <row r="562" s="13" customFormat="1">
      <c r="A562" s="13"/>
      <c r="B562" s="234"/>
      <c r="C562" s="235"/>
      <c r="D562" s="236" t="s">
        <v>218</v>
      </c>
      <c r="E562" s="237" t="s">
        <v>18</v>
      </c>
      <c r="F562" s="238" t="s">
        <v>1374</v>
      </c>
      <c r="G562" s="235"/>
      <c r="H562" s="237" t="s">
        <v>18</v>
      </c>
      <c r="I562" s="239"/>
      <c r="J562" s="235"/>
      <c r="K562" s="235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218</v>
      </c>
      <c r="AU562" s="244" t="s">
        <v>83</v>
      </c>
      <c r="AV562" s="13" t="s">
        <v>76</v>
      </c>
      <c r="AW562" s="13" t="s">
        <v>33</v>
      </c>
      <c r="AX562" s="13" t="s">
        <v>71</v>
      </c>
      <c r="AY562" s="244" t="s">
        <v>207</v>
      </c>
    </row>
    <row r="563" s="13" customFormat="1">
      <c r="A563" s="13"/>
      <c r="B563" s="234"/>
      <c r="C563" s="235"/>
      <c r="D563" s="236" t="s">
        <v>218</v>
      </c>
      <c r="E563" s="237" t="s">
        <v>18</v>
      </c>
      <c r="F563" s="238" t="s">
        <v>1373</v>
      </c>
      <c r="G563" s="235"/>
      <c r="H563" s="237" t="s">
        <v>18</v>
      </c>
      <c r="I563" s="239"/>
      <c r="J563" s="235"/>
      <c r="K563" s="235"/>
      <c r="L563" s="240"/>
      <c r="M563" s="241"/>
      <c r="N563" s="242"/>
      <c r="O563" s="242"/>
      <c r="P563" s="242"/>
      <c r="Q563" s="242"/>
      <c r="R563" s="242"/>
      <c r="S563" s="242"/>
      <c r="T563" s="24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4" t="s">
        <v>218</v>
      </c>
      <c r="AU563" s="244" t="s">
        <v>83</v>
      </c>
      <c r="AV563" s="13" t="s">
        <v>76</v>
      </c>
      <c r="AW563" s="13" t="s">
        <v>33</v>
      </c>
      <c r="AX563" s="13" t="s">
        <v>71</v>
      </c>
      <c r="AY563" s="244" t="s">
        <v>207</v>
      </c>
    </row>
    <row r="564" s="14" customFormat="1">
      <c r="A564" s="14"/>
      <c r="B564" s="245"/>
      <c r="C564" s="246"/>
      <c r="D564" s="236" t="s">
        <v>218</v>
      </c>
      <c r="E564" s="247" t="s">
        <v>18</v>
      </c>
      <c r="F564" s="248" t="s">
        <v>76</v>
      </c>
      <c r="G564" s="246"/>
      <c r="H564" s="249">
        <v>1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218</v>
      </c>
      <c r="AU564" s="255" t="s">
        <v>83</v>
      </c>
      <c r="AV564" s="14" t="s">
        <v>80</v>
      </c>
      <c r="AW564" s="14" t="s">
        <v>33</v>
      </c>
      <c r="AX564" s="14" t="s">
        <v>71</v>
      </c>
      <c r="AY564" s="255" t="s">
        <v>207</v>
      </c>
    </row>
    <row r="565" s="16" customFormat="1">
      <c r="A565" s="16"/>
      <c r="B565" s="267"/>
      <c r="C565" s="268"/>
      <c r="D565" s="236" t="s">
        <v>218</v>
      </c>
      <c r="E565" s="269" t="s">
        <v>18</v>
      </c>
      <c r="F565" s="270" t="s">
        <v>244</v>
      </c>
      <c r="G565" s="268"/>
      <c r="H565" s="271">
        <v>1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T565" s="277" t="s">
        <v>218</v>
      </c>
      <c r="AU565" s="277" t="s">
        <v>83</v>
      </c>
      <c r="AV565" s="16" t="s">
        <v>89</v>
      </c>
      <c r="AW565" s="16" t="s">
        <v>33</v>
      </c>
      <c r="AX565" s="16" t="s">
        <v>76</v>
      </c>
      <c r="AY565" s="277" t="s">
        <v>207</v>
      </c>
    </row>
    <row r="566" s="2" customFormat="1" ht="16.5" customHeight="1">
      <c r="A566" s="42"/>
      <c r="B566" s="43"/>
      <c r="C566" s="283" t="s">
        <v>694</v>
      </c>
      <c r="D566" s="283" t="s">
        <v>1282</v>
      </c>
      <c r="E566" s="284" t="s">
        <v>1396</v>
      </c>
      <c r="F566" s="285" t="s">
        <v>1397</v>
      </c>
      <c r="G566" s="286" t="s">
        <v>381</v>
      </c>
      <c r="H566" s="287">
        <v>2</v>
      </c>
      <c r="I566" s="288"/>
      <c r="J566" s="287">
        <f>ROUND(I566*H566,2)</f>
        <v>0</v>
      </c>
      <c r="K566" s="285" t="s">
        <v>18</v>
      </c>
      <c r="L566" s="289"/>
      <c r="M566" s="290" t="s">
        <v>18</v>
      </c>
      <c r="N566" s="291" t="s">
        <v>42</v>
      </c>
      <c r="O566" s="88"/>
      <c r="P566" s="225">
        <f>O566*H566</f>
        <v>0</v>
      </c>
      <c r="Q566" s="225">
        <v>0.01521</v>
      </c>
      <c r="R566" s="225">
        <f>Q566*H566</f>
        <v>0.030419999999999999</v>
      </c>
      <c r="S566" s="225">
        <v>0</v>
      </c>
      <c r="T566" s="226">
        <f>S566*H566</f>
        <v>0</v>
      </c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R566" s="227" t="s">
        <v>124</v>
      </c>
      <c r="AT566" s="227" t="s">
        <v>1282</v>
      </c>
      <c r="AU566" s="227" t="s">
        <v>83</v>
      </c>
      <c r="AY566" s="21" t="s">
        <v>207</v>
      </c>
      <c r="BE566" s="228">
        <f>IF(N566="základní",J566,0)</f>
        <v>0</v>
      </c>
      <c r="BF566" s="228">
        <f>IF(N566="snížená",J566,0)</f>
        <v>0</v>
      </c>
      <c r="BG566" s="228">
        <f>IF(N566="zákl. přenesená",J566,0)</f>
        <v>0</v>
      </c>
      <c r="BH566" s="228">
        <f>IF(N566="sníž. přenesená",J566,0)</f>
        <v>0</v>
      </c>
      <c r="BI566" s="228">
        <f>IF(N566="nulová",J566,0)</f>
        <v>0</v>
      </c>
      <c r="BJ566" s="21" t="s">
        <v>76</v>
      </c>
      <c r="BK566" s="228">
        <f>ROUND(I566*H566,2)</f>
        <v>0</v>
      </c>
      <c r="BL566" s="21" t="s">
        <v>89</v>
      </c>
      <c r="BM566" s="227" t="s">
        <v>1398</v>
      </c>
    </row>
    <row r="567" s="2" customFormat="1">
      <c r="A567" s="42"/>
      <c r="B567" s="43"/>
      <c r="C567" s="44"/>
      <c r="D567" s="236" t="s">
        <v>653</v>
      </c>
      <c r="E567" s="44"/>
      <c r="F567" s="278" t="s">
        <v>1390</v>
      </c>
      <c r="G567" s="44"/>
      <c r="H567" s="44"/>
      <c r="I567" s="231"/>
      <c r="J567" s="44"/>
      <c r="K567" s="44"/>
      <c r="L567" s="48"/>
      <c r="M567" s="232"/>
      <c r="N567" s="233"/>
      <c r="O567" s="88"/>
      <c r="P567" s="88"/>
      <c r="Q567" s="88"/>
      <c r="R567" s="88"/>
      <c r="S567" s="88"/>
      <c r="T567" s="89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T567" s="21" t="s">
        <v>653</v>
      </c>
      <c r="AU567" s="21" t="s">
        <v>83</v>
      </c>
    </row>
    <row r="568" s="13" customFormat="1">
      <c r="A568" s="13"/>
      <c r="B568" s="234"/>
      <c r="C568" s="235"/>
      <c r="D568" s="236" t="s">
        <v>218</v>
      </c>
      <c r="E568" s="237" t="s">
        <v>18</v>
      </c>
      <c r="F568" s="238" t="s">
        <v>1399</v>
      </c>
      <c r="G568" s="235"/>
      <c r="H568" s="237" t="s">
        <v>18</v>
      </c>
      <c r="I568" s="239"/>
      <c r="J568" s="235"/>
      <c r="K568" s="235"/>
      <c r="L568" s="240"/>
      <c r="M568" s="241"/>
      <c r="N568" s="242"/>
      <c r="O568" s="242"/>
      <c r="P568" s="242"/>
      <c r="Q568" s="242"/>
      <c r="R568" s="242"/>
      <c r="S568" s="242"/>
      <c r="T568" s="24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4" t="s">
        <v>218</v>
      </c>
      <c r="AU568" s="244" t="s">
        <v>83</v>
      </c>
      <c r="AV568" s="13" t="s">
        <v>76</v>
      </c>
      <c r="AW568" s="13" t="s">
        <v>33</v>
      </c>
      <c r="AX568" s="13" t="s">
        <v>71</v>
      </c>
      <c r="AY568" s="244" t="s">
        <v>207</v>
      </c>
    </row>
    <row r="569" s="13" customFormat="1">
      <c r="A569" s="13"/>
      <c r="B569" s="234"/>
      <c r="C569" s="235"/>
      <c r="D569" s="236" t="s">
        <v>218</v>
      </c>
      <c r="E569" s="237" t="s">
        <v>18</v>
      </c>
      <c r="F569" s="238" t="s">
        <v>1373</v>
      </c>
      <c r="G569" s="235"/>
      <c r="H569" s="237" t="s">
        <v>18</v>
      </c>
      <c r="I569" s="239"/>
      <c r="J569" s="235"/>
      <c r="K569" s="235"/>
      <c r="L569" s="240"/>
      <c r="M569" s="241"/>
      <c r="N569" s="242"/>
      <c r="O569" s="242"/>
      <c r="P569" s="242"/>
      <c r="Q569" s="242"/>
      <c r="R569" s="242"/>
      <c r="S569" s="242"/>
      <c r="T569" s="24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4" t="s">
        <v>218</v>
      </c>
      <c r="AU569" s="244" t="s">
        <v>83</v>
      </c>
      <c r="AV569" s="13" t="s">
        <v>76</v>
      </c>
      <c r="AW569" s="13" t="s">
        <v>33</v>
      </c>
      <c r="AX569" s="13" t="s">
        <v>71</v>
      </c>
      <c r="AY569" s="244" t="s">
        <v>207</v>
      </c>
    </row>
    <row r="570" s="14" customFormat="1">
      <c r="A570" s="14"/>
      <c r="B570" s="245"/>
      <c r="C570" s="246"/>
      <c r="D570" s="236" t="s">
        <v>218</v>
      </c>
      <c r="E570" s="247" t="s">
        <v>18</v>
      </c>
      <c r="F570" s="248" t="s">
        <v>76</v>
      </c>
      <c r="G570" s="246"/>
      <c r="H570" s="249">
        <v>1</v>
      </c>
      <c r="I570" s="250"/>
      <c r="J570" s="246"/>
      <c r="K570" s="246"/>
      <c r="L570" s="251"/>
      <c r="M570" s="252"/>
      <c r="N570" s="253"/>
      <c r="O570" s="253"/>
      <c r="P570" s="253"/>
      <c r="Q570" s="253"/>
      <c r="R570" s="253"/>
      <c r="S570" s="253"/>
      <c r="T570" s="25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5" t="s">
        <v>218</v>
      </c>
      <c r="AU570" s="255" t="s">
        <v>83</v>
      </c>
      <c r="AV570" s="14" t="s">
        <v>80</v>
      </c>
      <c r="AW570" s="14" t="s">
        <v>33</v>
      </c>
      <c r="AX570" s="14" t="s">
        <v>71</v>
      </c>
      <c r="AY570" s="255" t="s">
        <v>207</v>
      </c>
    </row>
    <row r="571" s="13" customFormat="1">
      <c r="A571" s="13"/>
      <c r="B571" s="234"/>
      <c r="C571" s="235"/>
      <c r="D571" s="236" t="s">
        <v>218</v>
      </c>
      <c r="E571" s="237" t="s">
        <v>18</v>
      </c>
      <c r="F571" s="238" t="s">
        <v>1377</v>
      </c>
      <c r="G571" s="235"/>
      <c r="H571" s="237" t="s">
        <v>18</v>
      </c>
      <c r="I571" s="239"/>
      <c r="J571" s="235"/>
      <c r="K571" s="235"/>
      <c r="L571" s="240"/>
      <c r="M571" s="241"/>
      <c r="N571" s="242"/>
      <c r="O571" s="242"/>
      <c r="P571" s="242"/>
      <c r="Q571" s="242"/>
      <c r="R571" s="242"/>
      <c r="S571" s="242"/>
      <c r="T571" s="24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4" t="s">
        <v>218</v>
      </c>
      <c r="AU571" s="244" t="s">
        <v>83</v>
      </c>
      <c r="AV571" s="13" t="s">
        <v>76</v>
      </c>
      <c r="AW571" s="13" t="s">
        <v>33</v>
      </c>
      <c r="AX571" s="13" t="s">
        <v>71</v>
      </c>
      <c r="AY571" s="244" t="s">
        <v>207</v>
      </c>
    </row>
    <row r="572" s="13" customFormat="1">
      <c r="A572" s="13"/>
      <c r="B572" s="234"/>
      <c r="C572" s="235"/>
      <c r="D572" s="236" t="s">
        <v>218</v>
      </c>
      <c r="E572" s="237" t="s">
        <v>18</v>
      </c>
      <c r="F572" s="238" t="s">
        <v>1378</v>
      </c>
      <c r="G572" s="235"/>
      <c r="H572" s="237" t="s">
        <v>18</v>
      </c>
      <c r="I572" s="239"/>
      <c r="J572" s="235"/>
      <c r="K572" s="235"/>
      <c r="L572" s="240"/>
      <c r="M572" s="241"/>
      <c r="N572" s="242"/>
      <c r="O572" s="242"/>
      <c r="P572" s="242"/>
      <c r="Q572" s="242"/>
      <c r="R572" s="242"/>
      <c r="S572" s="242"/>
      <c r="T572" s="24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4" t="s">
        <v>218</v>
      </c>
      <c r="AU572" s="244" t="s">
        <v>83</v>
      </c>
      <c r="AV572" s="13" t="s">
        <v>76</v>
      </c>
      <c r="AW572" s="13" t="s">
        <v>33</v>
      </c>
      <c r="AX572" s="13" t="s">
        <v>71</v>
      </c>
      <c r="AY572" s="244" t="s">
        <v>207</v>
      </c>
    </row>
    <row r="573" s="14" customFormat="1">
      <c r="A573" s="14"/>
      <c r="B573" s="245"/>
      <c r="C573" s="246"/>
      <c r="D573" s="236" t="s">
        <v>218</v>
      </c>
      <c r="E573" s="247" t="s">
        <v>18</v>
      </c>
      <c r="F573" s="248" t="s">
        <v>76</v>
      </c>
      <c r="G573" s="246"/>
      <c r="H573" s="249">
        <v>1</v>
      </c>
      <c r="I573" s="250"/>
      <c r="J573" s="246"/>
      <c r="K573" s="246"/>
      <c r="L573" s="251"/>
      <c r="M573" s="252"/>
      <c r="N573" s="253"/>
      <c r="O573" s="253"/>
      <c r="P573" s="253"/>
      <c r="Q573" s="253"/>
      <c r="R573" s="253"/>
      <c r="S573" s="253"/>
      <c r="T573" s="25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5" t="s">
        <v>218</v>
      </c>
      <c r="AU573" s="255" t="s">
        <v>83</v>
      </c>
      <c r="AV573" s="14" t="s">
        <v>80</v>
      </c>
      <c r="AW573" s="14" t="s">
        <v>33</v>
      </c>
      <c r="AX573" s="14" t="s">
        <v>71</v>
      </c>
      <c r="AY573" s="255" t="s">
        <v>207</v>
      </c>
    </row>
    <row r="574" s="16" customFormat="1">
      <c r="A574" s="16"/>
      <c r="B574" s="267"/>
      <c r="C574" s="268"/>
      <c r="D574" s="236" t="s">
        <v>218</v>
      </c>
      <c r="E574" s="269" t="s">
        <v>18</v>
      </c>
      <c r="F574" s="270" t="s">
        <v>244</v>
      </c>
      <c r="G574" s="268"/>
      <c r="H574" s="271">
        <v>2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T574" s="277" t="s">
        <v>218</v>
      </c>
      <c r="AU574" s="277" t="s">
        <v>83</v>
      </c>
      <c r="AV574" s="16" t="s">
        <v>89</v>
      </c>
      <c r="AW574" s="16" t="s">
        <v>33</v>
      </c>
      <c r="AX574" s="16" t="s">
        <v>76</v>
      </c>
      <c r="AY574" s="277" t="s">
        <v>207</v>
      </c>
    </row>
    <row r="575" s="2" customFormat="1" ht="21.75" customHeight="1">
      <c r="A575" s="42"/>
      <c r="B575" s="43"/>
      <c r="C575" s="283" t="s">
        <v>701</v>
      </c>
      <c r="D575" s="283" t="s">
        <v>1282</v>
      </c>
      <c r="E575" s="284" t="s">
        <v>1400</v>
      </c>
      <c r="F575" s="285" t="s">
        <v>1401</v>
      </c>
      <c r="G575" s="286" t="s">
        <v>381</v>
      </c>
      <c r="H575" s="287">
        <v>5</v>
      </c>
      <c r="I575" s="288"/>
      <c r="J575" s="287">
        <f>ROUND(I575*H575,2)</f>
        <v>0</v>
      </c>
      <c r="K575" s="285" t="s">
        <v>18</v>
      </c>
      <c r="L575" s="289"/>
      <c r="M575" s="290" t="s">
        <v>18</v>
      </c>
      <c r="N575" s="291" t="s">
        <v>42</v>
      </c>
      <c r="O575" s="88"/>
      <c r="P575" s="225">
        <f>O575*H575</f>
        <v>0</v>
      </c>
      <c r="Q575" s="225">
        <v>0.01553</v>
      </c>
      <c r="R575" s="225">
        <f>Q575*H575</f>
        <v>0.077649999999999997</v>
      </c>
      <c r="S575" s="225">
        <v>0</v>
      </c>
      <c r="T575" s="226">
        <f>S575*H575</f>
        <v>0</v>
      </c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R575" s="227" t="s">
        <v>124</v>
      </c>
      <c r="AT575" s="227" t="s">
        <v>1282</v>
      </c>
      <c r="AU575" s="227" t="s">
        <v>83</v>
      </c>
      <c r="AY575" s="21" t="s">
        <v>207</v>
      </c>
      <c r="BE575" s="228">
        <f>IF(N575="základní",J575,0)</f>
        <v>0</v>
      </c>
      <c r="BF575" s="228">
        <f>IF(N575="snížená",J575,0)</f>
        <v>0</v>
      </c>
      <c r="BG575" s="228">
        <f>IF(N575="zákl. přenesená",J575,0)</f>
        <v>0</v>
      </c>
      <c r="BH575" s="228">
        <f>IF(N575="sníž. přenesená",J575,0)</f>
        <v>0</v>
      </c>
      <c r="BI575" s="228">
        <f>IF(N575="nulová",J575,0)</f>
        <v>0</v>
      </c>
      <c r="BJ575" s="21" t="s">
        <v>76</v>
      </c>
      <c r="BK575" s="228">
        <f>ROUND(I575*H575,2)</f>
        <v>0</v>
      </c>
      <c r="BL575" s="21" t="s">
        <v>89</v>
      </c>
      <c r="BM575" s="227" t="s">
        <v>1402</v>
      </c>
    </row>
    <row r="576" s="2" customFormat="1">
      <c r="A576" s="42"/>
      <c r="B576" s="43"/>
      <c r="C576" s="44"/>
      <c r="D576" s="236" t="s">
        <v>653</v>
      </c>
      <c r="E576" s="44"/>
      <c r="F576" s="278" t="s">
        <v>1386</v>
      </c>
      <c r="G576" s="44"/>
      <c r="H576" s="44"/>
      <c r="I576" s="231"/>
      <c r="J576" s="44"/>
      <c r="K576" s="44"/>
      <c r="L576" s="48"/>
      <c r="M576" s="232"/>
      <c r="N576" s="233"/>
      <c r="O576" s="88"/>
      <c r="P576" s="88"/>
      <c r="Q576" s="88"/>
      <c r="R576" s="88"/>
      <c r="S576" s="88"/>
      <c r="T576" s="89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T576" s="21" t="s">
        <v>653</v>
      </c>
      <c r="AU576" s="21" t="s">
        <v>83</v>
      </c>
    </row>
    <row r="577" s="13" customFormat="1">
      <c r="A577" s="13"/>
      <c r="B577" s="234"/>
      <c r="C577" s="235"/>
      <c r="D577" s="236" t="s">
        <v>218</v>
      </c>
      <c r="E577" s="237" t="s">
        <v>18</v>
      </c>
      <c r="F577" s="238" t="s">
        <v>1379</v>
      </c>
      <c r="G577" s="235"/>
      <c r="H577" s="237" t="s">
        <v>18</v>
      </c>
      <c r="I577" s="239"/>
      <c r="J577" s="235"/>
      <c r="K577" s="235"/>
      <c r="L577" s="240"/>
      <c r="M577" s="241"/>
      <c r="N577" s="242"/>
      <c r="O577" s="242"/>
      <c r="P577" s="242"/>
      <c r="Q577" s="242"/>
      <c r="R577" s="242"/>
      <c r="S577" s="242"/>
      <c r="T577" s="24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44" t="s">
        <v>218</v>
      </c>
      <c r="AU577" s="244" t="s">
        <v>83</v>
      </c>
      <c r="AV577" s="13" t="s">
        <v>76</v>
      </c>
      <c r="AW577" s="13" t="s">
        <v>33</v>
      </c>
      <c r="AX577" s="13" t="s">
        <v>71</v>
      </c>
      <c r="AY577" s="244" t="s">
        <v>207</v>
      </c>
    </row>
    <row r="578" s="13" customFormat="1">
      <c r="A578" s="13"/>
      <c r="B578" s="234"/>
      <c r="C578" s="235"/>
      <c r="D578" s="236" t="s">
        <v>218</v>
      </c>
      <c r="E578" s="237" t="s">
        <v>18</v>
      </c>
      <c r="F578" s="238" t="s">
        <v>1378</v>
      </c>
      <c r="G578" s="235"/>
      <c r="H578" s="237" t="s">
        <v>18</v>
      </c>
      <c r="I578" s="239"/>
      <c r="J578" s="235"/>
      <c r="K578" s="235"/>
      <c r="L578" s="240"/>
      <c r="M578" s="241"/>
      <c r="N578" s="242"/>
      <c r="O578" s="242"/>
      <c r="P578" s="242"/>
      <c r="Q578" s="242"/>
      <c r="R578" s="242"/>
      <c r="S578" s="242"/>
      <c r="T578" s="24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44" t="s">
        <v>218</v>
      </c>
      <c r="AU578" s="244" t="s">
        <v>83</v>
      </c>
      <c r="AV578" s="13" t="s">
        <v>76</v>
      </c>
      <c r="AW578" s="13" t="s">
        <v>33</v>
      </c>
      <c r="AX578" s="13" t="s">
        <v>71</v>
      </c>
      <c r="AY578" s="244" t="s">
        <v>207</v>
      </c>
    </row>
    <row r="579" s="14" customFormat="1">
      <c r="A579" s="14"/>
      <c r="B579" s="245"/>
      <c r="C579" s="246"/>
      <c r="D579" s="236" t="s">
        <v>218</v>
      </c>
      <c r="E579" s="247" t="s">
        <v>18</v>
      </c>
      <c r="F579" s="248" t="s">
        <v>76</v>
      </c>
      <c r="G579" s="246"/>
      <c r="H579" s="249">
        <v>1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218</v>
      </c>
      <c r="AU579" s="255" t="s">
        <v>83</v>
      </c>
      <c r="AV579" s="14" t="s">
        <v>80</v>
      </c>
      <c r="AW579" s="14" t="s">
        <v>33</v>
      </c>
      <c r="AX579" s="14" t="s">
        <v>71</v>
      </c>
      <c r="AY579" s="255" t="s">
        <v>207</v>
      </c>
    </row>
    <row r="580" s="13" customFormat="1">
      <c r="A580" s="13"/>
      <c r="B580" s="234"/>
      <c r="C580" s="235"/>
      <c r="D580" s="236" t="s">
        <v>218</v>
      </c>
      <c r="E580" s="237" t="s">
        <v>18</v>
      </c>
      <c r="F580" s="238" t="s">
        <v>1380</v>
      </c>
      <c r="G580" s="235"/>
      <c r="H580" s="237" t="s">
        <v>18</v>
      </c>
      <c r="I580" s="239"/>
      <c r="J580" s="235"/>
      <c r="K580" s="235"/>
      <c r="L580" s="240"/>
      <c r="M580" s="241"/>
      <c r="N580" s="242"/>
      <c r="O580" s="242"/>
      <c r="P580" s="242"/>
      <c r="Q580" s="242"/>
      <c r="R580" s="242"/>
      <c r="S580" s="242"/>
      <c r="T580" s="24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44" t="s">
        <v>218</v>
      </c>
      <c r="AU580" s="244" t="s">
        <v>83</v>
      </c>
      <c r="AV580" s="13" t="s">
        <v>76</v>
      </c>
      <c r="AW580" s="13" t="s">
        <v>33</v>
      </c>
      <c r="AX580" s="13" t="s">
        <v>71</v>
      </c>
      <c r="AY580" s="244" t="s">
        <v>207</v>
      </c>
    </row>
    <row r="581" s="13" customFormat="1">
      <c r="A581" s="13"/>
      <c r="B581" s="234"/>
      <c r="C581" s="235"/>
      <c r="D581" s="236" t="s">
        <v>218</v>
      </c>
      <c r="E581" s="237" t="s">
        <v>18</v>
      </c>
      <c r="F581" s="238" t="s">
        <v>1373</v>
      </c>
      <c r="G581" s="235"/>
      <c r="H581" s="237" t="s">
        <v>18</v>
      </c>
      <c r="I581" s="239"/>
      <c r="J581" s="235"/>
      <c r="K581" s="235"/>
      <c r="L581" s="240"/>
      <c r="M581" s="241"/>
      <c r="N581" s="242"/>
      <c r="O581" s="242"/>
      <c r="P581" s="242"/>
      <c r="Q581" s="242"/>
      <c r="R581" s="242"/>
      <c r="S581" s="242"/>
      <c r="T581" s="24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4" t="s">
        <v>218</v>
      </c>
      <c r="AU581" s="244" t="s">
        <v>83</v>
      </c>
      <c r="AV581" s="13" t="s">
        <v>76</v>
      </c>
      <c r="AW581" s="13" t="s">
        <v>33</v>
      </c>
      <c r="AX581" s="13" t="s">
        <v>71</v>
      </c>
      <c r="AY581" s="244" t="s">
        <v>207</v>
      </c>
    </row>
    <row r="582" s="14" customFormat="1">
      <c r="A582" s="14"/>
      <c r="B582" s="245"/>
      <c r="C582" s="246"/>
      <c r="D582" s="236" t="s">
        <v>218</v>
      </c>
      <c r="E582" s="247" t="s">
        <v>18</v>
      </c>
      <c r="F582" s="248" t="s">
        <v>76</v>
      </c>
      <c r="G582" s="246"/>
      <c r="H582" s="249">
        <v>1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218</v>
      </c>
      <c r="AU582" s="255" t="s">
        <v>83</v>
      </c>
      <c r="AV582" s="14" t="s">
        <v>80</v>
      </c>
      <c r="AW582" s="14" t="s">
        <v>33</v>
      </c>
      <c r="AX582" s="14" t="s">
        <v>71</v>
      </c>
      <c r="AY582" s="255" t="s">
        <v>207</v>
      </c>
    </row>
    <row r="583" s="13" customFormat="1">
      <c r="A583" s="13"/>
      <c r="B583" s="234"/>
      <c r="C583" s="235"/>
      <c r="D583" s="236" t="s">
        <v>218</v>
      </c>
      <c r="E583" s="237" t="s">
        <v>18</v>
      </c>
      <c r="F583" s="238" t="s">
        <v>1381</v>
      </c>
      <c r="G583" s="235"/>
      <c r="H583" s="237" t="s">
        <v>18</v>
      </c>
      <c r="I583" s="239"/>
      <c r="J583" s="235"/>
      <c r="K583" s="235"/>
      <c r="L583" s="240"/>
      <c r="M583" s="241"/>
      <c r="N583" s="242"/>
      <c r="O583" s="242"/>
      <c r="P583" s="242"/>
      <c r="Q583" s="242"/>
      <c r="R583" s="242"/>
      <c r="S583" s="242"/>
      <c r="T583" s="24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4" t="s">
        <v>218</v>
      </c>
      <c r="AU583" s="244" t="s">
        <v>83</v>
      </c>
      <c r="AV583" s="13" t="s">
        <v>76</v>
      </c>
      <c r="AW583" s="13" t="s">
        <v>33</v>
      </c>
      <c r="AX583" s="13" t="s">
        <v>71</v>
      </c>
      <c r="AY583" s="244" t="s">
        <v>207</v>
      </c>
    </row>
    <row r="584" s="13" customFormat="1">
      <c r="A584" s="13"/>
      <c r="B584" s="234"/>
      <c r="C584" s="235"/>
      <c r="D584" s="236" t="s">
        <v>218</v>
      </c>
      <c r="E584" s="237" t="s">
        <v>18</v>
      </c>
      <c r="F584" s="238" t="s">
        <v>1378</v>
      </c>
      <c r="G584" s="235"/>
      <c r="H584" s="237" t="s">
        <v>18</v>
      </c>
      <c r="I584" s="239"/>
      <c r="J584" s="235"/>
      <c r="K584" s="235"/>
      <c r="L584" s="240"/>
      <c r="M584" s="241"/>
      <c r="N584" s="242"/>
      <c r="O584" s="242"/>
      <c r="P584" s="242"/>
      <c r="Q584" s="242"/>
      <c r="R584" s="242"/>
      <c r="S584" s="242"/>
      <c r="T584" s="24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44" t="s">
        <v>218</v>
      </c>
      <c r="AU584" s="244" t="s">
        <v>83</v>
      </c>
      <c r="AV584" s="13" t="s">
        <v>76</v>
      </c>
      <c r="AW584" s="13" t="s">
        <v>33</v>
      </c>
      <c r="AX584" s="13" t="s">
        <v>71</v>
      </c>
      <c r="AY584" s="244" t="s">
        <v>207</v>
      </c>
    </row>
    <row r="585" s="14" customFormat="1">
      <c r="A585" s="14"/>
      <c r="B585" s="245"/>
      <c r="C585" s="246"/>
      <c r="D585" s="236" t="s">
        <v>218</v>
      </c>
      <c r="E585" s="247" t="s">
        <v>18</v>
      </c>
      <c r="F585" s="248" t="s">
        <v>76</v>
      </c>
      <c r="G585" s="246"/>
      <c r="H585" s="249">
        <v>1</v>
      </c>
      <c r="I585" s="250"/>
      <c r="J585" s="246"/>
      <c r="K585" s="246"/>
      <c r="L585" s="251"/>
      <c r="M585" s="252"/>
      <c r="N585" s="253"/>
      <c r="O585" s="253"/>
      <c r="P585" s="253"/>
      <c r="Q585" s="253"/>
      <c r="R585" s="253"/>
      <c r="S585" s="253"/>
      <c r="T585" s="25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5" t="s">
        <v>218</v>
      </c>
      <c r="AU585" s="255" t="s">
        <v>83</v>
      </c>
      <c r="AV585" s="14" t="s">
        <v>80</v>
      </c>
      <c r="AW585" s="14" t="s">
        <v>33</v>
      </c>
      <c r="AX585" s="14" t="s">
        <v>71</v>
      </c>
      <c r="AY585" s="255" t="s">
        <v>207</v>
      </c>
    </row>
    <row r="586" s="13" customFormat="1">
      <c r="A586" s="13"/>
      <c r="B586" s="234"/>
      <c r="C586" s="235"/>
      <c r="D586" s="236" t="s">
        <v>218</v>
      </c>
      <c r="E586" s="237" t="s">
        <v>18</v>
      </c>
      <c r="F586" s="238" t="s">
        <v>1382</v>
      </c>
      <c r="G586" s="235"/>
      <c r="H586" s="237" t="s">
        <v>18</v>
      </c>
      <c r="I586" s="239"/>
      <c r="J586" s="235"/>
      <c r="K586" s="235"/>
      <c r="L586" s="240"/>
      <c r="M586" s="241"/>
      <c r="N586" s="242"/>
      <c r="O586" s="242"/>
      <c r="P586" s="242"/>
      <c r="Q586" s="242"/>
      <c r="R586" s="242"/>
      <c r="S586" s="242"/>
      <c r="T586" s="24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4" t="s">
        <v>218</v>
      </c>
      <c r="AU586" s="244" t="s">
        <v>83</v>
      </c>
      <c r="AV586" s="13" t="s">
        <v>76</v>
      </c>
      <c r="AW586" s="13" t="s">
        <v>33</v>
      </c>
      <c r="AX586" s="13" t="s">
        <v>71</v>
      </c>
      <c r="AY586" s="244" t="s">
        <v>207</v>
      </c>
    </row>
    <row r="587" s="13" customFormat="1">
      <c r="A587" s="13"/>
      <c r="B587" s="234"/>
      <c r="C587" s="235"/>
      <c r="D587" s="236" t="s">
        <v>218</v>
      </c>
      <c r="E587" s="237" t="s">
        <v>18</v>
      </c>
      <c r="F587" s="238" t="s">
        <v>1369</v>
      </c>
      <c r="G587" s="235"/>
      <c r="H587" s="237" t="s">
        <v>18</v>
      </c>
      <c r="I587" s="239"/>
      <c r="J587" s="235"/>
      <c r="K587" s="235"/>
      <c r="L587" s="240"/>
      <c r="M587" s="241"/>
      <c r="N587" s="242"/>
      <c r="O587" s="242"/>
      <c r="P587" s="242"/>
      <c r="Q587" s="242"/>
      <c r="R587" s="242"/>
      <c r="S587" s="242"/>
      <c r="T587" s="24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4" t="s">
        <v>218</v>
      </c>
      <c r="AU587" s="244" t="s">
        <v>83</v>
      </c>
      <c r="AV587" s="13" t="s">
        <v>76</v>
      </c>
      <c r="AW587" s="13" t="s">
        <v>33</v>
      </c>
      <c r="AX587" s="13" t="s">
        <v>71</v>
      </c>
      <c r="AY587" s="244" t="s">
        <v>207</v>
      </c>
    </row>
    <row r="588" s="14" customFormat="1">
      <c r="A588" s="14"/>
      <c r="B588" s="245"/>
      <c r="C588" s="246"/>
      <c r="D588" s="236" t="s">
        <v>218</v>
      </c>
      <c r="E588" s="247" t="s">
        <v>18</v>
      </c>
      <c r="F588" s="248" t="s">
        <v>80</v>
      </c>
      <c r="G588" s="246"/>
      <c r="H588" s="249">
        <v>2</v>
      </c>
      <c r="I588" s="250"/>
      <c r="J588" s="246"/>
      <c r="K588" s="246"/>
      <c r="L588" s="251"/>
      <c r="M588" s="252"/>
      <c r="N588" s="253"/>
      <c r="O588" s="253"/>
      <c r="P588" s="253"/>
      <c r="Q588" s="253"/>
      <c r="R588" s="253"/>
      <c r="S588" s="253"/>
      <c r="T588" s="25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55" t="s">
        <v>218</v>
      </c>
      <c r="AU588" s="255" t="s">
        <v>83</v>
      </c>
      <c r="AV588" s="14" t="s">
        <v>80</v>
      </c>
      <c r="AW588" s="14" t="s">
        <v>33</v>
      </c>
      <c r="AX588" s="14" t="s">
        <v>71</v>
      </c>
      <c r="AY588" s="255" t="s">
        <v>207</v>
      </c>
    </row>
    <row r="589" s="16" customFormat="1">
      <c r="A589" s="16"/>
      <c r="B589" s="267"/>
      <c r="C589" s="268"/>
      <c r="D589" s="236" t="s">
        <v>218</v>
      </c>
      <c r="E589" s="269" t="s">
        <v>18</v>
      </c>
      <c r="F589" s="270" t="s">
        <v>244</v>
      </c>
      <c r="G589" s="268"/>
      <c r="H589" s="271">
        <v>5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T589" s="277" t="s">
        <v>218</v>
      </c>
      <c r="AU589" s="277" t="s">
        <v>83</v>
      </c>
      <c r="AV589" s="16" t="s">
        <v>89</v>
      </c>
      <c r="AW589" s="16" t="s">
        <v>33</v>
      </c>
      <c r="AX589" s="16" t="s">
        <v>76</v>
      </c>
      <c r="AY589" s="277" t="s">
        <v>207</v>
      </c>
    </row>
    <row r="590" s="2" customFormat="1" ht="24.15" customHeight="1">
      <c r="A590" s="42"/>
      <c r="B590" s="43"/>
      <c r="C590" s="217" t="s">
        <v>707</v>
      </c>
      <c r="D590" s="217" t="s">
        <v>211</v>
      </c>
      <c r="E590" s="218" t="s">
        <v>1403</v>
      </c>
      <c r="F590" s="219" t="s">
        <v>1404</v>
      </c>
      <c r="G590" s="220" t="s">
        <v>381</v>
      </c>
      <c r="H590" s="221">
        <v>7</v>
      </c>
      <c r="I590" s="222"/>
      <c r="J590" s="221">
        <f>ROUND(I590*H590,2)</f>
        <v>0</v>
      </c>
      <c r="K590" s="219" t="s">
        <v>214</v>
      </c>
      <c r="L590" s="48"/>
      <c r="M590" s="223" t="s">
        <v>18</v>
      </c>
      <c r="N590" s="224" t="s">
        <v>42</v>
      </c>
      <c r="O590" s="88"/>
      <c r="P590" s="225">
        <f>O590*H590</f>
        <v>0</v>
      </c>
      <c r="Q590" s="225">
        <v>0.42153000000000002</v>
      </c>
      <c r="R590" s="225">
        <f>Q590*H590</f>
        <v>2.9507099999999999</v>
      </c>
      <c r="S590" s="225">
        <v>0</v>
      </c>
      <c r="T590" s="226">
        <f>S590*H590</f>
        <v>0</v>
      </c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R590" s="227" t="s">
        <v>89</v>
      </c>
      <c r="AT590" s="227" t="s">
        <v>211</v>
      </c>
      <c r="AU590" s="227" t="s">
        <v>83</v>
      </c>
      <c r="AY590" s="21" t="s">
        <v>207</v>
      </c>
      <c r="BE590" s="228">
        <f>IF(N590="základní",J590,0)</f>
        <v>0</v>
      </c>
      <c r="BF590" s="228">
        <f>IF(N590="snížená",J590,0)</f>
        <v>0</v>
      </c>
      <c r="BG590" s="228">
        <f>IF(N590="zákl. přenesená",J590,0)</f>
        <v>0</v>
      </c>
      <c r="BH590" s="228">
        <f>IF(N590="sníž. přenesená",J590,0)</f>
        <v>0</v>
      </c>
      <c r="BI590" s="228">
        <f>IF(N590="nulová",J590,0)</f>
        <v>0</v>
      </c>
      <c r="BJ590" s="21" t="s">
        <v>76</v>
      </c>
      <c r="BK590" s="228">
        <f>ROUND(I590*H590,2)</f>
        <v>0</v>
      </c>
      <c r="BL590" s="21" t="s">
        <v>89</v>
      </c>
      <c r="BM590" s="227" t="s">
        <v>1405</v>
      </c>
    </row>
    <row r="591" s="2" customFormat="1">
      <c r="A591" s="42"/>
      <c r="B591" s="43"/>
      <c r="C591" s="44"/>
      <c r="D591" s="229" t="s">
        <v>216</v>
      </c>
      <c r="E591" s="44"/>
      <c r="F591" s="230" t="s">
        <v>1406</v>
      </c>
      <c r="G591" s="44"/>
      <c r="H591" s="44"/>
      <c r="I591" s="231"/>
      <c r="J591" s="44"/>
      <c r="K591" s="44"/>
      <c r="L591" s="48"/>
      <c r="M591" s="232"/>
      <c r="N591" s="233"/>
      <c r="O591" s="88"/>
      <c r="P591" s="88"/>
      <c r="Q591" s="88"/>
      <c r="R591" s="88"/>
      <c r="S591" s="88"/>
      <c r="T591" s="89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T591" s="21" t="s">
        <v>216</v>
      </c>
      <c r="AU591" s="21" t="s">
        <v>83</v>
      </c>
    </row>
    <row r="592" s="13" customFormat="1">
      <c r="A592" s="13"/>
      <c r="B592" s="234"/>
      <c r="C592" s="235"/>
      <c r="D592" s="236" t="s">
        <v>218</v>
      </c>
      <c r="E592" s="237" t="s">
        <v>18</v>
      </c>
      <c r="F592" s="238" t="s">
        <v>1407</v>
      </c>
      <c r="G592" s="235"/>
      <c r="H592" s="237" t="s">
        <v>18</v>
      </c>
      <c r="I592" s="239"/>
      <c r="J592" s="235"/>
      <c r="K592" s="235"/>
      <c r="L592" s="240"/>
      <c r="M592" s="241"/>
      <c r="N592" s="242"/>
      <c r="O592" s="242"/>
      <c r="P592" s="242"/>
      <c r="Q592" s="242"/>
      <c r="R592" s="242"/>
      <c r="S592" s="242"/>
      <c r="T592" s="24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44" t="s">
        <v>218</v>
      </c>
      <c r="AU592" s="244" t="s">
        <v>83</v>
      </c>
      <c r="AV592" s="13" t="s">
        <v>76</v>
      </c>
      <c r="AW592" s="13" t="s">
        <v>33</v>
      </c>
      <c r="AX592" s="13" t="s">
        <v>71</v>
      </c>
      <c r="AY592" s="244" t="s">
        <v>207</v>
      </c>
    </row>
    <row r="593" s="14" customFormat="1">
      <c r="A593" s="14"/>
      <c r="B593" s="245"/>
      <c r="C593" s="246"/>
      <c r="D593" s="236" t="s">
        <v>218</v>
      </c>
      <c r="E593" s="247" t="s">
        <v>18</v>
      </c>
      <c r="F593" s="248" t="s">
        <v>76</v>
      </c>
      <c r="G593" s="246"/>
      <c r="H593" s="249">
        <v>1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218</v>
      </c>
      <c r="AU593" s="255" t="s">
        <v>83</v>
      </c>
      <c r="AV593" s="14" t="s">
        <v>80</v>
      </c>
      <c r="AW593" s="14" t="s">
        <v>33</v>
      </c>
      <c r="AX593" s="14" t="s">
        <v>71</v>
      </c>
      <c r="AY593" s="255" t="s">
        <v>207</v>
      </c>
    </row>
    <row r="594" s="13" customFormat="1">
      <c r="A594" s="13"/>
      <c r="B594" s="234"/>
      <c r="C594" s="235"/>
      <c r="D594" s="236" t="s">
        <v>218</v>
      </c>
      <c r="E594" s="237" t="s">
        <v>18</v>
      </c>
      <c r="F594" s="238" t="s">
        <v>1408</v>
      </c>
      <c r="G594" s="235"/>
      <c r="H594" s="237" t="s">
        <v>18</v>
      </c>
      <c r="I594" s="239"/>
      <c r="J594" s="235"/>
      <c r="K594" s="235"/>
      <c r="L594" s="240"/>
      <c r="M594" s="241"/>
      <c r="N594" s="242"/>
      <c r="O594" s="242"/>
      <c r="P594" s="242"/>
      <c r="Q594" s="242"/>
      <c r="R594" s="242"/>
      <c r="S594" s="242"/>
      <c r="T594" s="24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44" t="s">
        <v>218</v>
      </c>
      <c r="AU594" s="244" t="s">
        <v>83</v>
      </c>
      <c r="AV594" s="13" t="s">
        <v>76</v>
      </c>
      <c r="AW594" s="13" t="s">
        <v>33</v>
      </c>
      <c r="AX594" s="13" t="s">
        <v>71</v>
      </c>
      <c r="AY594" s="244" t="s">
        <v>207</v>
      </c>
    </row>
    <row r="595" s="14" customFormat="1">
      <c r="A595" s="14"/>
      <c r="B595" s="245"/>
      <c r="C595" s="246"/>
      <c r="D595" s="236" t="s">
        <v>218</v>
      </c>
      <c r="E595" s="247" t="s">
        <v>18</v>
      </c>
      <c r="F595" s="248" t="s">
        <v>83</v>
      </c>
      <c r="G595" s="246"/>
      <c r="H595" s="249">
        <v>3</v>
      </c>
      <c r="I595" s="250"/>
      <c r="J595" s="246"/>
      <c r="K595" s="246"/>
      <c r="L595" s="251"/>
      <c r="M595" s="252"/>
      <c r="N595" s="253"/>
      <c r="O595" s="253"/>
      <c r="P595" s="253"/>
      <c r="Q595" s="253"/>
      <c r="R595" s="253"/>
      <c r="S595" s="253"/>
      <c r="T595" s="25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5" t="s">
        <v>218</v>
      </c>
      <c r="AU595" s="255" t="s">
        <v>83</v>
      </c>
      <c r="AV595" s="14" t="s">
        <v>80</v>
      </c>
      <c r="AW595" s="14" t="s">
        <v>33</v>
      </c>
      <c r="AX595" s="14" t="s">
        <v>71</v>
      </c>
      <c r="AY595" s="255" t="s">
        <v>207</v>
      </c>
    </row>
    <row r="596" s="13" customFormat="1">
      <c r="A596" s="13"/>
      <c r="B596" s="234"/>
      <c r="C596" s="235"/>
      <c r="D596" s="236" t="s">
        <v>218</v>
      </c>
      <c r="E596" s="237" t="s">
        <v>18</v>
      </c>
      <c r="F596" s="238" t="s">
        <v>1409</v>
      </c>
      <c r="G596" s="235"/>
      <c r="H596" s="237" t="s">
        <v>18</v>
      </c>
      <c r="I596" s="239"/>
      <c r="J596" s="235"/>
      <c r="K596" s="235"/>
      <c r="L596" s="240"/>
      <c r="M596" s="241"/>
      <c r="N596" s="242"/>
      <c r="O596" s="242"/>
      <c r="P596" s="242"/>
      <c r="Q596" s="242"/>
      <c r="R596" s="242"/>
      <c r="S596" s="242"/>
      <c r="T596" s="24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44" t="s">
        <v>218</v>
      </c>
      <c r="AU596" s="244" t="s">
        <v>83</v>
      </c>
      <c r="AV596" s="13" t="s">
        <v>76</v>
      </c>
      <c r="AW596" s="13" t="s">
        <v>33</v>
      </c>
      <c r="AX596" s="13" t="s">
        <v>71</v>
      </c>
      <c r="AY596" s="244" t="s">
        <v>207</v>
      </c>
    </row>
    <row r="597" s="14" customFormat="1">
      <c r="A597" s="14"/>
      <c r="B597" s="245"/>
      <c r="C597" s="246"/>
      <c r="D597" s="236" t="s">
        <v>218</v>
      </c>
      <c r="E597" s="247" t="s">
        <v>18</v>
      </c>
      <c r="F597" s="248" t="s">
        <v>80</v>
      </c>
      <c r="G597" s="246"/>
      <c r="H597" s="249">
        <v>2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218</v>
      </c>
      <c r="AU597" s="255" t="s">
        <v>83</v>
      </c>
      <c r="AV597" s="14" t="s">
        <v>80</v>
      </c>
      <c r="AW597" s="14" t="s">
        <v>33</v>
      </c>
      <c r="AX597" s="14" t="s">
        <v>71</v>
      </c>
      <c r="AY597" s="255" t="s">
        <v>207</v>
      </c>
    </row>
    <row r="598" s="13" customFormat="1">
      <c r="A598" s="13"/>
      <c r="B598" s="234"/>
      <c r="C598" s="235"/>
      <c r="D598" s="236" t="s">
        <v>218</v>
      </c>
      <c r="E598" s="237" t="s">
        <v>18</v>
      </c>
      <c r="F598" s="238" t="s">
        <v>1410</v>
      </c>
      <c r="G598" s="235"/>
      <c r="H598" s="237" t="s">
        <v>18</v>
      </c>
      <c r="I598" s="239"/>
      <c r="J598" s="235"/>
      <c r="K598" s="235"/>
      <c r="L598" s="240"/>
      <c r="M598" s="241"/>
      <c r="N598" s="242"/>
      <c r="O598" s="242"/>
      <c r="P598" s="242"/>
      <c r="Q598" s="242"/>
      <c r="R598" s="242"/>
      <c r="S598" s="242"/>
      <c r="T598" s="24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44" t="s">
        <v>218</v>
      </c>
      <c r="AU598" s="244" t="s">
        <v>83</v>
      </c>
      <c r="AV598" s="13" t="s">
        <v>76</v>
      </c>
      <c r="AW598" s="13" t="s">
        <v>33</v>
      </c>
      <c r="AX598" s="13" t="s">
        <v>71</v>
      </c>
      <c r="AY598" s="244" t="s">
        <v>207</v>
      </c>
    </row>
    <row r="599" s="14" customFormat="1">
      <c r="A599" s="14"/>
      <c r="B599" s="245"/>
      <c r="C599" s="246"/>
      <c r="D599" s="236" t="s">
        <v>218</v>
      </c>
      <c r="E599" s="247" t="s">
        <v>18</v>
      </c>
      <c r="F599" s="248" t="s">
        <v>76</v>
      </c>
      <c r="G599" s="246"/>
      <c r="H599" s="249">
        <v>1</v>
      </c>
      <c r="I599" s="250"/>
      <c r="J599" s="246"/>
      <c r="K599" s="246"/>
      <c r="L599" s="251"/>
      <c r="M599" s="252"/>
      <c r="N599" s="253"/>
      <c r="O599" s="253"/>
      <c r="P599" s="253"/>
      <c r="Q599" s="253"/>
      <c r="R599" s="253"/>
      <c r="S599" s="253"/>
      <c r="T599" s="25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5" t="s">
        <v>218</v>
      </c>
      <c r="AU599" s="255" t="s">
        <v>83</v>
      </c>
      <c r="AV599" s="14" t="s">
        <v>80</v>
      </c>
      <c r="AW599" s="14" t="s">
        <v>33</v>
      </c>
      <c r="AX599" s="14" t="s">
        <v>71</v>
      </c>
      <c r="AY599" s="255" t="s">
        <v>207</v>
      </c>
    </row>
    <row r="600" s="16" customFormat="1">
      <c r="A600" s="16"/>
      <c r="B600" s="267"/>
      <c r="C600" s="268"/>
      <c r="D600" s="236" t="s">
        <v>218</v>
      </c>
      <c r="E600" s="269" t="s">
        <v>18</v>
      </c>
      <c r="F600" s="270" t="s">
        <v>244</v>
      </c>
      <c r="G600" s="268"/>
      <c r="H600" s="271">
        <v>7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T600" s="277" t="s">
        <v>218</v>
      </c>
      <c r="AU600" s="277" t="s">
        <v>83</v>
      </c>
      <c r="AV600" s="16" t="s">
        <v>89</v>
      </c>
      <c r="AW600" s="16" t="s">
        <v>33</v>
      </c>
      <c r="AX600" s="16" t="s">
        <v>76</v>
      </c>
      <c r="AY600" s="277" t="s">
        <v>207</v>
      </c>
    </row>
    <row r="601" s="2" customFormat="1" ht="21.75" customHeight="1">
      <c r="A601" s="42"/>
      <c r="B601" s="43"/>
      <c r="C601" s="283" t="s">
        <v>713</v>
      </c>
      <c r="D601" s="283" t="s">
        <v>1282</v>
      </c>
      <c r="E601" s="284" t="s">
        <v>1411</v>
      </c>
      <c r="F601" s="285" t="s">
        <v>1412</v>
      </c>
      <c r="G601" s="286" t="s">
        <v>381</v>
      </c>
      <c r="H601" s="287">
        <v>1</v>
      </c>
      <c r="I601" s="288"/>
      <c r="J601" s="287">
        <f>ROUND(I601*H601,2)</f>
        <v>0</v>
      </c>
      <c r="K601" s="285" t="s">
        <v>18</v>
      </c>
      <c r="L601" s="289"/>
      <c r="M601" s="290" t="s">
        <v>18</v>
      </c>
      <c r="N601" s="291" t="s">
        <v>42</v>
      </c>
      <c r="O601" s="88"/>
      <c r="P601" s="225">
        <f>O601*H601</f>
        <v>0</v>
      </c>
      <c r="Q601" s="225">
        <v>0.01325</v>
      </c>
      <c r="R601" s="225">
        <f>Q601*H601</f>
        <v>0.01325</v>
      </c>
      <c r="S601" s="225">
        <v>0</v>
      </c>
      <c r="T601" s="226">
        <f>S601*H601</f>
        <v>0</v>
      </c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R601" s="227" t="s">
        <v>124</v>
      </c>
      <c r="AT601" s="227" t="s">
        <v>1282</v>
      </c>
      <c r="AU601" s="227" t="s">
        <v>83</v>
      </c>
      <c r="AY601" s="21" t="s">
        <v>207</v>
      </c>
      <c r="BE601" s="228">
        <f>IF(N601="základní",J601,0)</f>
        <v>0</v>
      </c>
      <c r="BF601" s="228">
        <f>IF(N601="snížená",J601,0)</f>
        <v>0</v>
      </c>
      <c r="BG601" s="228">
        <f>IF(N601="zákl. přenesená",J601,0)</f>
        <v>0</v>
      </c>
      <c r="BH601" s="228">
        <f>IF(N601="sníž. přenesená",J601,0)</f>
        <v>0</v>
      </c>
      <c r="BI601" s="228">
        <f>IF(N601="nulová",J601,0)</f>
        <v>0</v>
      </c>
      <c r="BJ601" s="21" t="s">
        <v>76</v>
      </c>
      <c r="BK601" s="228">
        <f>ROUND(I601*H601,2)</f>
        <v>0</v>
      </c>
      <c r="BL601" s="21" t="s">
        <v>89</v>
      </c>
      <c r="BM601" s="227" t="s">
        <v>1413</v>
      </c>
    </row>
    <row r="602" s="2" customFormat="1">
      <c r="A602" s="42"/>
      <c r="B602" s="43"/>
      <c r="C602" s="44"/>
      <c r="D602" s="236" t="s">
        <v>653</v>
      </c>
      <c r="E602" s="44"/>
      <c r="F602" s="278" t="s">
        <v>1414</v>
      </c>
      <c r="G602" s="44"/>
      <c r="H602" s="44"/>
      <c r="I602" s="231"/>
      <c r="J602" s="44"/>
      <c r="K602" s="44"/>
      <c r="L602" s="48"/>
      <c r="M602" s="232"/>
      <c r="N602" s="233"/>
      <c r="O602" s="88"/>
      <c r="P602" s="88"/>
      <c r="Q602" s="88"/>
      <c r="R602" s="88"/>
      <c r="S602" s="88"/>
      <c r="T602" s="89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T602" s="21" t="s">
        <v>653</v>
      </c>
      <c r="AU602" s="21" t="s">
        <v>83</v>
      </c>
    </row>
    <row r="603" s="13" customFormat="1">
      <c r="A603" s="13"/>
      <c r="B603" s="234"/>
      <c r="C603" s="235"/>
      <c r="D603" s="236" t="s">
        <v>218</v>
      </c>
      <c r="E603" s="237" t="s">
        <v>18</v>
      </c>
      <c r="F603" s="238" t="s">
        <v>1407</v>
      </c>
      <c r="G603" s="235"/>
      <c r="H603" s="237" t="s">
        <v>18</v>
      </c>
      <c r="I603" s="239"/>
      <c r="J603" s="235"/>
      <c r="K603" s="235"/>
      <c r="L603" s="240"/>
      <c r="M603" s="241"/>
      <c r="N603" s="242"/>
      <c r="O603" s="242"/>
      <c r="P603" s="242"/>
      <c r="Q603" s="242"/>
      <c r="R603" s="242"/>
      <c r="S603" s="242"/>
      <c r="T603" s="24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4" t="s">
        <v>218</v>
      </c>
      <c r="AU603" s="244" t="s">
        <v>83</v>
      </c>
      <c r="AV603" s="13" t="s">
        <v>76</v>
      </c>
      <c r="AW603" s="13" t="s">
        <v>33</v>
      </c>
      <c r="AX603" s="13" t="s">
        <v>71</v>
      </c>
      <c r="AY603" s="244" t="s">
        <v>207</v>
      </c>
    </row>
    <row r="604" s="13" customFormat="1">
      <c r="A604" s="13"/>
      <c r="B604" s="234"/>
      <c r="C604" s="235"/>
      <c r="D604" s="236" t="s">
        <v>218</v>
      </c>
      <c r="E604" s="237" t="s">
        <v>18</v>
      </c>
      <c r="F604" s="238" t="s">
        <v>1378</v>
      </c>
      <c r="G604" s="235"/>
      <c r="H604" s="237" t="s">
        <v>18</v>
      </c>
      <c r="I604" s="239"/>
      <c r="J604" s="235"/>
      <c r="K604" s="235"/>
      <c r="L604" s="240"/>
      <c r="M604" s="241"/>
      <c r="N604" s="242"/>
      <c r="O604" s="242"/>
      <c r="P604" s="242"/>
      <c r="Q604" s="242"/>
      <c r="R604" s="242"/>
      <c r="S604" s="242"/>
      <c r="T604" s="24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4" t="s">
        <v>218</v>
      </c>
      <c r="AU604" s="244" t="s">
        <v>83</v>
      </c>
      <c r="AV604" s="13" t="s">
        <v>76</v>
      </c>
      <c r="AW604" s="13" t="s">
        <v>33</v>
      </c>
      <c r="AX604" s="13" t="s">
        <v>71</v>
      </c>
      <c r="AY604" s="244" t="s">
        <v>207</v>
      </c>
    </row>
    <row r="605" s="14" customFormat="1">
      <c r="A605" s="14"/>
      <c r="B605" s="245"/>
      <c r="C605" s="246"/>
      <c r="D605" s="236" t="s">
        <v>218</v>
      </c>
      <c r="E605" s="247" t="s">
        <v>18</v>
      </c>
      <c r="F605" s="248" t="s">
        <v>76</v>
      </c>
      <c r="G605" s="246"/>
      <c r="H605" s="249">
        <v>1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218</v>
      </c>
      <c r="AU605" s="255" t="s">
        <v>83</v>
      </c>
      <c r="AV605" s="14" t="s">
        <v>80</v>
      </c>
      <c r="AW605" s="14" t="s">
        <v>33</v>
      </c>
      <c r="AX605" s="14" t="s">
        <v>76</v>
      </c>
      <c r="AY605" s="255" t="s">
        <v>207</v>
      </c>
    </row>
    <row r="606" s="2" customFormat="1" ht="21.75" customHeight="1">
      <c r="A606" s="42"/>
      <c r="B606" s="43"/>
      <c r="C606" s="283" t="s">
        <v>723</v>
      </c>
      <c r="D606" s="283" t="s">
        <v>1282</v>
      </c>
      <c r="E606" s="284" t="s">
        <v>1415</v>
      </c>
      <c r="F606" s="285" t="s">
        <v>1416</v>
      </c>
      <c r="G606" s="286" t="s">
        <v>381</v>
      </c>
      <c r="H606" s="287">
        <v>3</v>
      </c>
      <c r="I606" s="288"/>
      <c r="J606" s="287">
        <f>ROUND(I606*H606,2)</f>
        <v>0</v>
      </c>
      <c r="K606" s="285" t="s">
        <v>18</v>
      </c>
      <c r="L606" s="289"/>
      <c r="M606" s="290" t="s">
        <v>18</v>
      </c>
      <c r="N606" s="291" t="s">
        <v>42</v>
      </c>
      <c r="O606" s="88"/>
      <c r="P606" s="225">
        <f>O606*H606</f>
        <v>0</v>
      </c>
      <c r="Q606" s="225">
        <v>0.01521</v>
      </c>
      <c r="R606" s="225">
        <f>Q606*H606</f>
        <v>0.045629999999999997</v>
      </c>
      <c r="S606" s="225">
        <v>0</v>
      </c>
      <c r="T606" s="226">
        <f>S606*H606</f>
        <v>0</v>
      </c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R606" s="227" t="s">
        <v>124</v>
      </c>
      <c r="AT606" s="227" t="s">
        <v>1282</v>
      </c>
      <c r="AU606" s="227" t="s">
        <v>83</v>
      </c>
      <c r="AY606" s="21" t="s">
        <v>207</v>
      </c>
      <c r="BE606" s="228">
        <f>IF(N606="základní",J606,0)</f>
        <v>0</v>
      </c>
      <c r="BF606" s="228">
        <f>IF(N606="snížená",J606,0)</f>
        <v>0</v>
      </c>
      <c r="BG606" s="228">
        <f>IF(N606="zákl. přenesená",J606,0)</f>
        <v>0</v>
      </c>
      <c r="BH606" s="228">
        <f>IF(N606="sníž. přenesená",J606,0)</f>
        <v>0</v>
      </c>
      <c r="BI606" s="228">
        <f>IF(N606="nulová",J606,0)</f>
        <v>0</v>
      </c>
      <c r="BJ606" s="21" t="s">
        <v>76</v>
      </c>
      <c r="BK606" s="228">
        <f>ROUND(I606*H606,2)</f>
        <v>0</v>
      </c>
      <c r="BL606" s="21" t="s">
        <v>89</v>
      </c>
      <c r="BM606" s="227" t="s">
        <v>1417</v>
      </c>
    </row>
    <row r="607" s="2" customFormat="1">
      <c r="A607" s="42"/>
      <c r="B607" s="43"/>
      <c r="C607" s="44"/>
      <c r="D607" s="236" t="s">
        <v>653</v>
      </c>
      <c r="E607" s="44"/>
      <c r="F607" s="278" t="s">
        <v>1414</v>
      </c>
      <c r="G607" s="44"/>
      <c r="H607" s="44"/>
      <c r="I607" s="231"/>
      <c r="J607" s="44"/>
      <c r="K607" s="44"/>
      <c r="L607" s="48"/>
      <c r="M607" s="232"/>
      <c r="N607" s="233"/>
      <c r="O607" s="88"/>
      <c r="P607" s="88"/>
      <c r="Q607" s="88"/>
      <c r="R607" s="88"/>
      <c r="S607" s="88"/>
      <c r="T607" s="89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T607" s="21" t="s">
        <v>653</v>
      </c>
      <c r="AU607" s="21" t="s">
        <v>83</v>
      </c>
    </row>
    <row r="608" s="13" customFormat="1">
      <c r="A608" s="13"/>
      <c r="B608" s="234"/>
      <c r="C608" s="235"/>
      <c r="D608" s="236" t="s">
        <v>218</v>
      </c>
      <c r="E608" s="237" t="s">
        <v>18</v>
      </c>
      <c r="F608" s="238" t="s">
        <v>1408</v>
      </c>
      <c r="G608" s="235"/>
      <c r="H608" s="237" t="s">
        <v>18</v>
      </c>
      <c r="I608" s="239"/>
      <c r="J608" s="235"/>
      <c r="K608" s="235"/>
      <c r="L608" s="240"/>
      <c r="M608" s="241"/>
      <c r="N608" s="242"/>
      <c r="O608" s="242"/>
      <c r="P608" s="242"/>
      <c r="Q608" s="242"/>
      <c r="R608" s="242"/>
      <c r="S608" s="242"/>
      <c r="T608" s="24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4" t="s">
        <v>218</v>
      </c>
      <c r="AU608" s="244" t="s">
        <v>83</v>
      </c>
      <c r="AV608" s="13" t="s">
        <v>76</v>
      </c>
      <c r="AW608" s="13" t="s">
        <v>33</v>
      </c>
      <c r="AX608" s="13" t="s">
        <v>71</v>
      </c>
      <c r="AY608" s="244" t="s">
        <v>207</v>
      </c>
    </row>
    <row r="609" s="13" customFormat="1">
      <c r="A609" s="13"/>
      <c r="B609" s="234"/>
      <c r="C609" s="235"/>
      <c r="D609" s="236" t="s">
        <v>218</v>
      </c>
      <c r="E609" s="237" t="s">
        <v>18</v>
      </c>
      <c r="F609" s="238" t="s">
        <v>1369</v>
      </c>
      <c r="G609" s="235"/>
      <c r="H609" s="237" t="s">
        <v>18</v>
      </c>
      <c r="I609" s="239"/>
      <c r="J609" s="235"/>
      <c r="K609" s="235"/>
      <c r="L609" s="240"/>
      <c r="M609" s="241"/>
      <c r="N609" s="242"/>
      <c r="O609" s="242"/>
      <c r="P609" s="242"/>
      <c r="Q609" s="242"/>
      <c r="R609" s="242"/>
      <c r="S609" s="242"/>
      <c r="T609" s="24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44" t="s">
        <v>218</v>
      </c>
      <c r="AU609" s="244" t="s">
        <v>83</v>
      </c>
      <c r="AV609" s="13" t="s">
        <v>76</v>
      </c>
      <c r="AW609" s="13" t="s">
        <v>33</v>
      </c>
      <c r="AX609" s="13" t="s">
        <v>71</v>
      </c>
      <c r="AY609" s="244" t="s">
        <v>207</v>
      </c>
    </row>
    <row r="610" s="14" customFormat="1">
      <c r="A610" s="14"/>
      <c r="B610" s="245"/>
      <c r="C610" s="246"/>
      <c r="D610" s="236" t="s">
        <v>218</v>
      </c>
      <c r="E610" s="247" t="s">
        <v>18</v>
      </c>
      <c r="F610" s="248" t="s">
        <v>80</v>
      </c>
      <c r="G610" s="246"/>
      <c r="H610" s="249">
        <v>2</v>
      </c>
      <c r="I610" s="250"/>
      <c r="J610" s="246"/>
      <c r="K610" s="246"/>
      <c r="L610" s="251"/>
      <c r="M610" s="252"/>
      <c r="N610" s="253"/>
      <c r="O610" s="253"/>
      <c r="P610" s="253"/>
      <c r="Q610" s="253"/>
      <c r="R610" s="253"/>
      <c r="S610" s="253"/>
      <c r="T610" s="25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5" t="s">
        <v>218</v>
      </c>
      <c r="AU610" s="255" t="s">
        <v>83</v>
      </c>
      <c r="AV610" s="14" t="s">
        <v>80</v>
      </c>
      <c r="AW610" s="14" t="s">
        <v>33</v>
      </c>
      <c r="AX610" s="14" t="s">
        <v>71</v>
      </c>
      <c r="AY610" s="255" t="s">
        <v>207</v>
      </c>
    </row>
    <row r="611" s="13" customFormat="1">
      <c r="A611" s="13"/>
      <c r="B611" s="234"/>
      <c r="C611" s="235"/>
      <c r="D611" s="236" t="s">
        <v>218</v>
      </c>
      <c r="E611" s="237" t="s">
        <v>18</v>
      </c>
      <c r="F611" s="238" t="s">
        <v>1378</v>
      </c>
      <c r="G611" s="235"/>
      <c r="H611" s="237" t="s">
        <v>18</v>
      </c>
      <c r="I611" s="239"/>
      <c r="J611" s="235"/>
      <c r="K611" s="235"/>
      <c r="L611" s="240"/>
      <c r="M611" s="241"/>
      <c r="N611" s="242"/>
      <c r="O611" s="242"/>
      <c r="P611" s="242"/>
      <c r="Q611" s="242"/>
      <c r="R611" s="242"/>
      <c r="S611" s="242"/>
      <c r="T611" s="24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4" t="s">
        <v>218</v>
      </c>
      <c r="AU611" s="244" t="s">
        <v>83</v>
      </c>
      <c r="AV611" s="13" t="s">
        <v>76</v>
      </c>
      <c r="AW611" s="13" t="s">
        <v>33</v>
      </c>
      <c r="AX611" s="13" t="s">
        <v>71</v>
      </c>
      <c r="AY611" s="244" t="s">
        <v>207</v>
      </c>
    </row>
    <row r="612" s="14" customFormat="1">
      <c r="A612" s="14"/>
      <c r="B612" s="245"/>
      <c r="C612" s="246"/>
      <c r="D612" s="236" t="s">
        <v>218</v>
      </c>
      <c r="E612" s="247" t="s">
        <v>18</v>
      </c>
      <c r="F612" s="248" t="s">
        <v>76</v>
      </c>
      <c r="G612" s="246"/>
      <c r="H612" s="249">
        <v>1</v>
      </c>
      <c r="I612" s="250"/>
      <c r="J612" s="246"/>
      <c r="K612" s="246"/>
      <c r="L612" s="251"/>
      <c r="M612" s="252"/>
      <c r="N612" s="253"/>
      <c r="O612" s="253"/>
      <c r="P612" s="253"/>
      <c r="Q612" s="253"/>
      <c r="R612" s="253"/>
      <c r="S612" s="253"/>
      <c r="T612" s="25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5" t="s">
        <v>218</v>
      </c>
      <c r="AU612" s="255" t="s">
        <v>83</v>
      </c>
      <c r="AV612" s="14" t="s">
        <v>80</v>
      </c>
      <c r="AW612" s="14" t="s">
        <v>33</v>
      </c>
      <c r="AX612" s="14" t="s">
        <v>71</v>
      </c>
      <c r="AY612" s="255" t="s">
        <v>207</v>
      </c>
    </row>
    <row r="613" s="16" customFormat="1">
      <c r="A613" s="16"/>
      <c r="B613" s="267"/>
      <c r="C613" s="268"/>
      <c r="D613" s="236" t="s">
        <v>218</v>
      </c>
      <c r="E613" s="269" t="s">
        <v>18</v>
      </c>
      <c r="F613" s="270" t="s">
        <v>244</v>
      </c>
      <c r="G613" s="268"/>
      <c r="H613" s="271">
        <v>3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T613" s="277" t="s">
        <v>218</v>
      </c>
      <c r="AU613" s="277" t="s">
        <v>83</v>
      </c>
      <c r="AV613" s="16" t="s">
        <v>89</v>
      </c>
      <c r="AW613" s="16" t="s">
        <v>33</v>
      </c>
      <c r="AX613" s="16" t="s">
        <v>76</v>
      </c>
      <c r="AY613" s="277" t="s">
        <v>207</v>
      </c>
    </row>
    <row r="614" s="2" customFormat="1" ht="21.75" customHeight="1">
      <c r="A614" s="42"/>
      <c r="B614" s="43"/>
      <c r="C614" s="283" t="s">
        <v>209</v>
      </c>
      <c r="D614" s="283" t="s">
        <v>1282</v>
      </c>
      <c r="E614" s="284" t="s">
        <v>1418</v>
      </c>
      <c r="F614" s="285" t="s">
        <v>1419</v>
      </c>
      <c r="G614" s="286" t="s">
        <v>381</v>
      </c>
      <c r="H614" s="287">
        <v>2</v>
      </c>
      <c r="I614" s="288"/>
      <c r="J614" s="287">
        <f>ROUND(I614*H614,2)</f>
        <v>0</v>
      </c>
      <c r="K614" s="285" t="s">
        <v>18</v>
      </c>
      <c r="L614" s="289"/>
      <c r="M614" s="290" t="s">
        <v>18</v>
      </c>
      <c r="N614" s="291" t="s">
        <v>42</v>
      </c>
      <c r="O614" s="88"/>
      <c r="P614" s="225">
        <f>O614*H614</f>
        <v>0</v>
      </c>
      <c r="Q614" s="225">
        <v>0.01553</v>
      </c>
      <c r="R614" s="225">
        <f>Q614*H614</f>
        <v>0.031060000000000001</v>
      </c>
      <c r="S614" s="225">
        <v>0</v>
      </c>
      <c r="T614" s="226">
        <f>S614*H614</f>
        <v>0</v>
      </c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R614" s="227" t="s">
        <v>124</v>
      </c>
      <c r="AT614" s="227" t="s">
        <v>1282</v>
      </c>
      <c r="AU614" s="227" t="s">
        <v>83</v>
      </c>
      <c r="AY614" s="21" t="s">
        <v>207</v>
      </c>
      <c r="BE614" s="228">
        <f>IF(N614="základní",J614,0)</f>
        <v>0</v>
      </c>
      <c r="BF614" s="228">
        <f>IF(N614="snížená",J614,0)</f>
        <v>0</v>
      </c>
      <c r="BG614" s="228">
        <f>IF(N614="zákl. přenesená",J614,0)</f>
        <v>0</v>
      </c>
      <c r="BH614" s="228">
        <f>IF(N614="sníž. přenesená",J614,0)</f>
        <v>0</v>
      </c>
      <c r="BI614" s="228">
        <f>IF(N614="nulová",J614,0)</f>
        <v>0</v>
      </c>
      <c r="BJ614" s="21" t="s">
        <v>76</v>
      </c>
      <c r="BK614" s="228">
        <f>ROUND(I614*H614,2)</f>
        <v>0</v>
      </c>
      <c r="BL614" s="21" t="s">
        <v>89</v>
      </c>
      <c r="BM614" s="227" t="s">
        <v>1420</v>
      </c>
    </row>
    <row r="615" s="2" customFormat="1">
      <c r="A615" s="42"/>
      <c r="B615" s="43"/>
      <c r="C615" s="44"/>
      <c r="D615" s="236" t="s">
        <v>653</v>
      </c>
      <c r="E615" s="44"/>
      <c r="F615" s="278" t="s">
        <v>1414</v>
      </c>
      <c r="G615" s="44"/>
      <c r="H615" s="44"/>
      <c r="I615" s="231"/>
      <c r="J615" s="44"/>
      <c r="K615" s="44"/>
      <c r="L615" s="48"/>
      <c r="M615" s="232"/>
      <c r="N615" s="233"/>
      <c r="O615" s="88"/>
      <c r="P615" s="88"/>
      <c r="Q615" s="88"/>
      <c r="R615" s="88"/>
      <c r="S615" s="88"/>
      <c r="T615" s="89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T615" s="21" t="s">
        <v>653</v>
      </c>
      <c r="AU615" s="21" t="s">
        <v>83</v>
      </c>
    </row>
    <row r="616" s="13" customFormat="1">
      <c r="A616" s="13"/>
      <c r="B616" s="234"/>
      <c r="C616" s="235"/>
      <c r="D616" s="236" t="s">
        <v>218</v>
      </c>
      <c r="E616" s="237" t="s">
        <v>18</v>
      </c>
      <c r="F616" s="238" t="s">
        <v>1409</v>
      </c>
      <c r="G616" s="235"/>
      <c r="H616" s="237" t="s">
        <v>18</v>
      </c>
      <c r="I616" s="239"/>
      <c r="J616" s="235"/>
      <c r="K616" s="235"/>
      <c r="L616" s="240"/>
      <c r="M616" s="241"/>
      <c r="N616" s="242"/>
      <c r="O616" s="242"/>
      <c r="P616" s="242"/>
      <c r="Q616" s="242"/>
      <c r="R616" s="242"/>
      <c r="S616" s="242"/>
      <c r="T616" s="24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44" t="s">
        <v>218</v>
      </c>
      <c r="AU616" s="244" t="s">
        <v>83</v>
      </c>
      <c r="AV616" s="13" t="s">
        <v>76</v>
      </c>
      <c r="AW616" s="13" t="s">
        <v>33</v>
      </c>
      <c r="AX616" s="13" t="s">
        <v>71</v>
      </c>
      <c r="AY616" s="244" t="s">
        <v>207</v>
      </c>
    </row>
    <row r="617" s="13" customFormat="1">
      <c r="A617" s="13"/>
      <c r="B617" s="234"/>
      <c r="C617" s="235"/>
      <c r="D617" s="236" t="s">
        <v>218</v>
      </c>
      <c r="E617" s="237" t="s">
        <v>18</v>
      </c>
      <c r="F617" s="238" t="s">
        <v>1369</v>
      </c>
      <c r="G617" s="235"/>
      <c r="H617" s="237" t="s">
        <v>18</v>
      </c>
      <c r="I617" s="239"/>
      <c r="J617" s="235"/>
      <c r="K617" s="235"/>
      <c r="L617" s="240"/>
      <c r="M617" s="241"/>
      <c r="N617" s="242"/>
      <c r="O617" s="242"/>
      <c r="P617" s="242"/>
      <c r="Q617" s="242"/>
      <c r="R617" s="242"/>
      <c r="S617" s="242"/>
      <c r="T617" s="24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44" t="s">
        <v>218</v>
      </c>
      <c r="AU617" s="244" t="s">
        <v>83</v>
      </c>
      <c r="AV617" s="13" t="s">
        <v>76</v>
      </c>
      <c r="AW617" s="13" t="s">
        <v>33</v>
      </c>
      <c r="AX617" s="13" t="s">
        <v>71</v>
      </c>
      <c r="AY617" s="244" t="s">
        <v>207</v>
      </c>
    </row>
    <row r="618" s="14" customFormat="1">
      <c r="A618" s="14"/>
      <c r="B618" s="245"/>
      <c r="C618" s="246"/>
      <c r="D618" s="236" t="s">
        <v>218</v>
      </c>
      <c r="E618" s="247" t="s">
        <v>18</v>
      </c>
      <c r="F618" s="248" t="s">
        <v>80</v>
      </c>
      <c r="G618" s="246"/>
      <c r="H618" s="249">
        <v>2</v>
      </c>
      <c r="I618" s="250"/>
      <c r="J618" s="246"/>
      <c r="K618" s="246"/>
      <c r="L618" s="251"/>
      <c r="M618" s="252"/>
      <c r="N618" s="253"/>
      <c r="O618" s="253"/>
      <c r="P618" s="253"/>
      <c r="Q618" s="253"/>
      <c r="R618" s="253"/>
      <c r="S618" s="253"/>
      <c r="T618" s="25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55" t="s">
        <v>218</v>
      </c>
      <c r="AU618" s="255" t="s">
        <v>83</v>
      </c>
      <c r="AV618" s="14" t="s">
        <v>80</v>
      </c>
      <c r="AW618" s="14" t="s">
        <v>33</v>
      </c>
      <c r="AX618" s="14" t="s">
        <v>71</v>
      </c>
      <c r="AY618" s="255" t="s">
        <v>207</v>
      </c>
    </row>
    <row r="619" s="16" customFormat="1">
      <c r="A619" s="16"/>
      <c r="B619" s="267"/>
      <c r="C619" s="268"/>
      <c r="D619" s="236" t="s">
        <v>218</v>
      </c>
      <c r="E619" s="269" t="s">
        <v>18</v>
      </c>
      <c r="F619" s="270" t="s">
        <v>244</v>
      </c>
      <c r="G619" s="268"/>
      <c r="H619" s="271">
        <v>2</v>
      </c>
      <c r="I619" s="272"/>
      <c r="J619" s="268"/>
      <c r="K619" s="268"/>
      <c r="L619" s="273"/>
      <c r="M619" s="274"/>
      <c r="N619" s="275"/>
      <c r="O619" s="275"/>
      <c r="P619" s="275"/>
      <c r="Q619" s="275"/>
      <c r="R619" s="275"/>
      <c r="S619" s="275"/>
      <c r="T619" s="27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T619" s="277" t="s">
        <v>218</v>
      </c>
      <c r="AU619" s="277" t="s">
        <v>83</v>
      </c>
      <c r="AV619" s="16" t="s">
        <v>89</v>
      </c>
      <c r="AW619" s="16" t="s">
        <v>33</v>
      </c>
      <c r="AX619" s="16" t="s">
        <v>76</v>
      </c>
      <c r="AY619" s="277" t="s">
        <v>207</v>
      </c>
    </row>
    <row r="620" s="2" customFormat="1" ht="21.75" customHeight="1">
      <c r="A620" s="42"/>
      <c r="B620" s="43"/>
      <c r="C620" s="283" t="s">
        <v>738</v>
      </c>
      <c r="D620" s="283" t="s">
        <v>1282</v>
      </c>
      <c r="E620" s="284" t="s">
        <v>1421</v>
      </c>
      <c r="F620" s="285" t="s">
        <v>1419</v>
      </c>
      <c r="G620" s="286" t="s">
        <v>381</v>
      </c>
      <c r="H620" s="287">
        <v>1</v>
      </c>
      <c r="I620" s="288"/>
      <c r="J620" s="287">
        <f>ROUND(I620*H620,2)</f>
        <v>0</v>
      </c>
      <c r="K620" s="285" t="s">
        <v>18</v>
      </c>
      <c r="L620" s="289"/>
      <c r="M620" s="290" t="s">
        <v>18</v>
      </c>
      <c r="N620" s="291" t="s">
        <v>42</v>
      </c>
      <c r="O620" s="88"/>
      <c r="P620" s="225">
        <f>O620*H620</f>
        <v>0</v>
      </c>
      <c r="Q620" s="225">
        <v>0.01553</v>
      </c>
      <c r="R620" s="225">
        <f>Q620*H620</f>
        <v>0.01553</v>
      </c>
      <c r="S620" s="225">
        <v>0</v>
      </c>
      <c r="T620" s="226">
        <f>S620*H620</f>
        <v>0</v>
      </c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R620" s="227" t="s">
        <v>124</v>
      </c>
      <c r="AT620" s="227" t="s">
        <v>1282</v>
      </c>
      <c r="AU620" s="227" t="s">
        <v>83</v>
      </c>
      <c r="AY620" s="21" t="s">
        <v>207</v>
      </c>
      <c r="BE620" s="228">
        <f>IF(N620="základní",J620,0)</f>
        <v>0</v>
      </c>
      <c r="BF620" s="228">
        <f>IF(N620="snížená",J620,0)</f>
        <v>0</v>
      </c>
      <c r="BG620" s="228">
        <f>IF(N620="zákl. přenesená",J620,0)</f>
        <v>0</v>
      </c>
      <c r="BH620" s="228">
        <f>IF(N620="sníž. přenesená",J620,0)</f>
        <v>0</v>
      </c>
      <c r="BI620" s="228">
        <f>IF(N620="nulová",J620,0)</f>
        <v>0</v>
      </c>
      <c r="BJ620" s="21" t="s">
        <v>76</v>
      </c>
      <c r="BK620" s="228">
        <f>ROUND(I620*H620,2)</f>
        <v>0</v>
      </c>
      <c r="BL620" s="21" t="s">
        <v>89</v>
      </c>
      <c r="BM620" s="227" t="s">
        <v>1422</v>
      </c>
    </row>
    <row r="621" s="2" customFormat="1">
      <c r="A621" s="42"/>
      <c r="B621" s="43"/>
      <c r="C621" s="44"/>
      <c r="D621" s="236" t="s">
        <v>653</v>
      </c>
      <c r="E621" s="44"/>
      <c r="F621" s="278" t="s">
        <v>1423</v>
      </c>
      <c r="G621" s="44"/>
      <c r="H621" s="44"/>
      <c r="I621" s="231"/>
      <c r="J621" s="44"/>
      <c r="K621" s="44"/>
      <c r="L621" s="48"/>
      <c r="M621" s="232"/>
      <c r="N621" s="233"/>
      <c r="O621" s="88"/>
      <c r="P621" s="88"/>
      <c r="Q621" s="88"/>
      <c r="R621" s="88"/>
      <c r="S621" s="88"/>
      <c r="T621" s="89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T621" s="21" t="s">
        <v>653</v>
      </c>
      <c r="AU621" s="21" t="s">
        <v>83</v>
      </c>
    </row>
    <row r="622" s="13" customFormat="1">
      <c r="A622" s="13"/>
      <c r="B622" s="234"/>
      <c r="C622" s="235"/>
      <c r="D622" s="236" t="s">
        <v>218</v>
      </c>
      <c r="E622" s="237" t="s">
        <v>18</v>
      </c>
      <c r="F622" s="238" t="s">
        <v>1410</v>
      </c>
      <c r="G622" s="235"/>
      <c r="H622" s="237" t="s">
        <v>18</v>
      </c>
      <c r="I622" s="239"/>
      <c r="J622" s="235"/>
      <c r="K622" s="235"/>
      <c r="L622" s="240"/>
      <c r="M622" s="241"/>
      <c r="N622" s="242"/>
      <c r="O622" s="242"/>
      <c r="P622" s="242"/>
      <c r="Q622" s="242"/>
      <c r="R622" s="242"/>
      <c r="S622" s="242"/>
      <c r="T622" s="24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44" t="s">
        <v>218</v>
      </c>
      <c r="AU622" s="244" t="s">
        <v>83</v>
      </c>
      <c r="AV622" s="13" t="s">
        <v>76</v>
      </c>
      <c r="AW622" s="13" t="s">
        <v>33</v>
      </c>
      <c r="AX622" s="13" t="s">
        <v>71</v>
      </c>
      <c r="AY622" s="244" t="s">
        <v>207</v>
      </c>
    </row>
    <row r="623" s="13" customFormat="1">
      <c r="A623" s="13"/>
      <c r="B623" s="234"/>
      <c r="C623" s="235"/>
      <c r="D623" s="236" t="s">
        <v>218</v>
      </c>
      <c r="E623" s="237" t="s">
        <v>18</v>
      </c>
      <c r="F623" s="238" t="s">
        <v>1373</v>
      </c>
      <c r="G623" s="235"/>
      <c r="H623" s="237" t="s">
        <v>18</v>
      </c>
      <c r="I623" s="239"/>
      <c r="J623" s="235"/>
      <c r="K623" s="235"/>
      <c r="L623" s="240"/>
      <c r="M623" s="241"/>
      <c r="N623" s="242"/>
      <c r="O623" s="242"/>
      <c r="P623" s="242"/>
      <c r="Q623" s="242"/>
      <c r="R623" s="242"/>
      <c r="S623" s="242"/>
      <c r="T623" s="24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4" t="s">
        <v>218</v>
      </c>
      <c r="AU623" s="244" t="s">
        <v>83</v>
      </c>
      <c r="AV623" s="13" t="s">
        <v>76</v>
      </c>
      <c r="AW623" s="13" t="s">
        <v>33</v>
      </c>
      <c r="AX623" s="13" t="s">
        <v>71</v>
      </c>
      <c r="AY623" s="244" t="s">
        <v>207</v>
      </c>
    </row>
    <row r="624" s="14" customFormat="1">
      <c r="A624" s="14"/>
      <c r="B624" s="245"/>
      <c r="C624" s="246"/>
      <c r="D624" s="236" t="s">
        <v>218</v>
      </c>
      <c r="E624" s="247" t="s">
        <v>18</v>
      </c>
      <c r="F624" s="248" t="s">
        <v>76</v>
      </c>
      <c r="G624" s="246"/>
      <c r="H624" s="249">
        <v>1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218</v>
      </c>
      <c r="AU624" s="255" t="s">
        <v>83</v>
      </c>
      <c r="AV624" s="14" t="s">
        <v>80</v>
      </c>
      <c r="AW624" s="14" t="s">
        <v>33</v>
      </c>
      <c r="AX624" s="14" t="s">
        <v>71</v>
      </c>
      <c r="AY624" s="255" t="s">
        <v>207</v>
      </c>
    </row>
    <row r="625" s="16" customFormat="1">
      <c r="A625" s="16"/>
      <c r="B625" s="267"/>
      <c r="C625" s="268"/>
      <c r="D625" s="236" t="s">
        <v>218</v>
      </c>
      <c r="E625" s="269" t="s">
        <v>18</v>
      </c>
      <c r="F625" s="270" t="s">
        <v>244</v>
      </c>
      <c r="G625" s="268"/>
      <c r="H625" s="271">
        <v>1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T625" s="277" t="s">
        <v>218</v>
      </c>
      <c r="AU625" s="277" t="s">
        <v>83</v>
      </c>
      <c r="AV625" s="16" t="s">
        <v>89</v>
      </c>
      <c r="AW625" s="16" t="s">
        <v>33</v>
      </c>
      <c r="AX625" s="16" t="s">
        <v>76</v>
      </c>
      <c r="AY625" s="277" t="s">
        <v>207</v>
      </c>
    </row>
    <row r="626" s="2" customFormat="1" ht="16.5" customHeight="1">
      <c r="A626" s="42"/>
      <c r="B626" s="43"/>
      <c r="C626" s="217" t="s">
        <v>745</v>
      </c>
      <c r="D626" s="217" t="s">
        <v>211</v>
      </c>
      <c r="E626" s="218" t="s">
        <v>1424</v>
      </c>
      <c r="F626" s="219" t="s">
        <v>1425</v>
      </c>
      <c r="G626" s="220" t="s">
        <v>381</v>
      </c>
      <c r="H626" s="221">
        <v>5</v>
      </c>
      <c r="I626" s="222"/>
      <c r="J626" s="221">
        <f>ROUND(I626*H626,2)</f>
        <v>0</v>
      </c>
      <c r="K626" s="219" t="s">
        <v>214</v>
      </c>
      <c r="L626" s="48"/>
      <c r="M626" s="223" t="s">
        <v>18</v>
      </c>
      <c r="N626" s="224" t="s">
        <v>42</v>
      </c>
      <c r="O626" s="88"/>
      <c r="P626" s="225">
        <f>O626*H626</f>
        <v>0</v>
      </c>
      <c r="Q626" s="225">
        <v>0</v>
      </c>
      <c r="R626" s="225">
        <f>Q626*H626</f>
        <v>0</v>
      </c>
      <c r="S626" s="225">
        <v>0</v>
      </c>
      <c r="T626" s="226">
        <f>S626*H626</f>
        <v>0</v>
      </c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R626" s="227" t="s">
        <v>327</v>
      </c>
      <c r="AT626" s="227" t="s">
        <v>211</v>
      </c>
      <c r="AU626" s="227" t="s">
        <v>83</v>
      </c>
      <c r="AY626" s="21" t="s">
        <v>207</v>
      </c>
      <c r="BE626" s="228">
        <f>IF(N626="základní",J626,0)</f>
        <v>0</v>
      </c>
      <c r="BF626" s="228">
        <f>IF(N626="snížená",J626,0)</f>
        <v>0</v>
      </c>
      <c r="BG626" s="228">
        <f>IF(N626="zákl. přenesená",J626,0)</f>
        <v>0</v>
      </c>
      <c r="BH626" s="228">
        <f>IF(N626="sníž. přenesená",J626,0)</f>
        <v>0</v>
      </c>
      <c r="BI626" s="228">
        <f>IF(N626="nulová",J626,0)</f>
        <v>0</v>
      </c>
      <c r="BJ626" s="21" t="s">
        <v>76</v>
      </c>
      <c r="BK626" s="228">
        <f>ROUND(I626*H626,2)</f>
        <v>0</v>
      </c>
      <c r="BL626" s="21" t="s">
        <v>327</v>
      </c>
      <c r="BM626" s="227" t="s">
        <v>1426</v>
      </c>
    </row>
    <row r="627" s="2" customFormat="1">
      <c r="A627" s="42"/>
      <c r="B627" s="43"/>
      <c r="C627" s="44"/>
      <c r="D627" s="229" t="s">
        <v>216</v>
      </c>
      <c r="E627" s="44"/>
      <c r="F627" s="230" t="s">
        <v>1427</v>
      </c>
      <c r="G627" s="44"/>
      <c r="H627" s="44"/>
      <c r="I627" s="231"/>
      <c r="J627" s="44"/>
      <c r="K627" s="44"/>
      <c r="L627" s="48"/>
      <c r="M627" s="232"/>
      <c r="N627" s="233"/>
      <c r="O627" s="88"/>
      <c r="P627" s="88"/>
      <c r="Q627" s="88"/>
      <c r="R627" s="88"/>
      <c r="S627" s="88"/>
      <c r="T627" s="89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T627" s="21" t="s">
        <v>216</v>
      </c>
      <c r="AU627" s="21" t="s">
        <v>83</v>
      </c>
    </row>
    <row r="628" s="13" customFormat="1">
      <c r="A628" s="13"/>
      <c r="B628" s="234"/>
      <c r="C628" s="235"/>
      <c r="D628" s="236" t="s">
        <v>218</v>
      </c>
      <c r="E628" s="237" t="s">
        <v>18</v>
      </c>
      <c r="F628" s="238" t="s">
        <v>422</v>
      </c>
      <c r="G628" s="235"/>
      <c r="H628" s="237" t="s">
        <v>18</v>
      </c>
      <c r="I628" s="239"/>
      <c r="J628" s="235"/>
      <c r="K628" s="235"/>
      <c r="L628" s="240"/>
      <c r="M628" s="241"/>
      <c r="N628" s="242"/>
      <c r="O628" s="242"/>
      <c r="P628" s="242"/>
      <c r="Q628" s="242"/>
      <c r="R628" s="242"/>
      <c r="S628" s="242"/>
      <c r="T628" s="24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44" t="s">
        <v>218</v>
      </c>
      <c r="AU628" s="244" t="s">
        <v>83</v>
      </c>
      <c r="AV628" s="13" t="s">
        <v>76</v>
      </c>
      <c r="AW628" s="13" t="s">
        <v>33</v>
      </c>
      <c r="AX628" s="13" t="s">
        <v>71</v>
      </c>
      <c r="AY628" s="244" t="s">
        <v>207</v>
      </c>
    </row>
    <row r="629" s="14" customFormat="1">
      <c r="A629" s="14"/>
      <c r="B629" s="245"/>
      <c r="C629" s="246"/>
      <c r="D629" s="236" t="s">
        <v>218</v>
      </c>
      <c r="E629" s="247" t="s">
        <v>18</v>
      </c>
      <c r="F629" s="248" t="s">
        <v>94</v>
      </c>
      <c r="G629" s="246"/>
      <c r="H629" s="249">
        <v>5</v>
      </c>
      <c r="I629" s="250"/>
      <c r="J629" s="246"/>
      <c r="K629" s="246"/>
      <c r="L629" s="251"/>
      <c r="M629" s="252"/>
      <c r="N629" s="253"/>
      <c r="O629" s="253"/>
      <c r="P629" s="253"/>
      <c r="Q629" s="253"/>
      <c r="R629" s="253"/>
      <c r="S629" s="253"/>
      <c r="T629" s="25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5" t="s">
        <v>218</v>
      </c>
      <c r="AU629" s="255" t="s">
        <v>83</v>
      </c>
      <c r="AV629" s="14" t="s">
        <v>80</v>
      </c>
      <c r="AW629" s="14" t="s">
        <v>33</v>
      </c>
      <c r="AX629" s="14" t="s">
        <v>76</v>
      </c>
      <c r="AY629" s="255" t="s">
        <v>207</v>
      </c>
    </row>
    <row r="630" s="2" customFormat="1" ht="16.5" customHeight="1">
      <c r="A630" s="42"/>
      <c r="B630" s="43"/>
      <c r="C630" s="283" t="s">
        <v>752</v>
      </c>
      <c r="D630" s="283" t="s">
        <v>1282</v>
      </c>
      <c r="E630" s="284" t="s">
        <v>1428</v>
      </c>
      <c r="F630" s="285" t="s">
        <v>1429</v>
      </c>
      <c r="G630" s="286" t="s">
        <v>381</v>
      </c>
      <c r="H630" s="287">
        <v>3</v>
      </c>
      <c r="I630" s="288"/>
      <c r="J630" s="287">
        <f>ROUND(I630*H630,2)</f>
        <v>0</v>
      </c>
      <c r="K630" s="285" t="s">
        <v>214</v>
      </c>
      <c r="L630" s="289"/>
      <c r="M630" s="290" t="s">
        <v>18</v>
      </c>
      <c r="N630" s="291" t="s">
        <v>42</v>
      </c>
      <c r="O630" s="88"/>
      <c r="P630" s="225">
        <f>O630*H630</f>
        <v>0</v>
      </c>
      <c r="Q630" s="225">
        <v>0.00035</v>
      </c>
      <c r="R630" s="225">
        <f>Q630*H630</f>
        <v>0.0010499999999999999</v>
      </c>
      <c r="S630" s="225">
        <v>0</v>
      </c>
      <c r="T630" s="226">
        <f>S630*H630</f>
        <v>0</v>
      </c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R630" s="227" t="s">
        <v>513</v>
      </c>
      <c r="AT630" s="227" t="s">
        <v>1282</v>
      </c>
      <c r="AU630" s="227" t="s">
        <v>83</v>
      </c>
      <c r="AY630" s="21" t="s">
        <v>207</v>
      </c>
      <c r="BE630" s="228">
        <f>IF(N630="základní",J630,0)</f>
        <v>0</v>
      </c>
      <c r="BF630" s="228">
        <f>IF(N630="snížená",J630,0)</f>
        <v>0</v>
      </c>
      <c r="BG630" s="228">
        <f>IF(N630="zákl. přenesená",J630,0)</f>
        <v>0</v>
      </c>
      <c r="BH630" s="228">
        <f>IF(N630="sníž. přenesená",J630,0)</f>
        <v>0</v>
      </c>
      <c r="BI630" s="228">
        <f>IF(N630="nulová",J630,0)</f>
        <v>0</v>
      </c>
      <c r="BJ630" s="21" t="s">
        <v>76</v>
      </c>
      <c r="BK630" s="228">
        <f>ROUND(I630*H630,2)</f>
        <v>0</v>
      </c>
      <c r="BL630" s="21" t="s">
        <v>327</v>
      </c>
      <c r="BM630" s="227" t="s">
        <v>1430</v>
      </c>
    </row>
    <row r="631" s="2" customFormat="1">
      <c r="A631" s="42"/>
      <c r="B631" s="43"/>
      <c r="C631" s="44"/>
      <c r="D631" s="236" t="s">
        <v>653</v>
      </c>
      <c r="E631" s="44"/>
      <c r="F631" s="278" t="s">
        <v>1431</v>
      </c>
      <c r="G631" s="44"/>
      <c r="H631" s="44"/>
      <c r="I631" s="231"/>
      <c r="J631" s="44"/>
      <c r="K631" s="44"/>
      <c r="L631" s="48"/>
      <c r="M631" s="232"/>
      <c r="N631" s="233"/>
      <c r="O631" s="88"/>
      <c r="P631" s="88"/>
      <c r="Q631" s="88"/>
      <c r="R631" s="88"/>
      <c r="S631" s="88"/>
      <c r="T631" s="89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T631" s="21" t="s">
        <v>653</v>
      </c>
      <c r="AU631" s="21" t="s">
        <v>83</v>
      </c>
    </row>
    <row r="632" s="13" customFormat="1">
      <c r="A632" s="13"/>
      <c r="B632" s="234"/>
      <c r="C632" s="235"/>
      <c r="D632" s="236" t="s">
        <v>218</v>
      </c>
      <c r="E632" s="237" t="s">
        <v>18</v>
      </c>
      <c r="F632" s="238" t="s">
        <v>422</v>
      </c>
      <c r="G632" s="235"/>
      <c r="H632" s="237" t="s">
        <v>18</v>
      </c>
      <c r="I632" s="239"/>
      <c r="J632" s="235"/>
      <c r="K632" s="235"/>
      <c r="L632" s="240"/>
      <c r="M632" s="241"/>
      <c r="N632" s="242"/>
      <c r="O632" s="242"/>
      <c r="P632" s="242"/>
      <c r="Q632" s="242"/>
      <c r="R632" s="242"/>
      <c r="S632" s="242"/>
      <c r="T632" s="24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44" t="s">
        <v>218</v>
      </c>
      <c r="AU632" s="244" t="s">
        <v>83</v>
      </c>
      <c r="AV632" s="13" t="s">
        <v>76</v>
      </c>
      <c r="AW632" s="13" t="s">
        <v>33</v>
      </c>
      <c r="AX632" s="13" t="s">
        <v>71</v>
      </c>
      <c r="AY632" s="244" t="s">
        <v>207</v>
      </c>
    </row>
    <row r="633" s="14" customFormat="1">
      <c r="A633" s="14"/>
      <c r="B633" s="245"/>
      <c r="C633" s="246"/>
      <c r="D633" s="236" t="s">
        <v>218</v>
      </c>
      <c r="E633" s="247" t="s">
        <v>18</v>
      </c>
      <c r="F633" s="248" t="s">
        <v>83</v>
      </c>
      <c r="G633" s="246"/>
      <c r="H633" s="249">
        <v>3</v>
      </c>
      <c r="I633" s="250"/>
      <c r="J633" s="246"/>
      <c r="K633" s="246"/>
      <c r="L633" s="251"/>
      <c r="M633" s="252"/>
      <c r="N633" s="253"/>
      <c r="O633" s="253"/>
      <c r="P633" s="253"/>
      <c r="Q633" s="253"/>
      <c r="R633" s="253"/>
      <c r="S633" s="253"/>
      <c r="T633" s="25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5" t="s">
        <v>218</v>
      </c>
      <c r="AU633" s="255" t="s">
        <v>83</v>
      </c>
      <c r="AV633" s="14" t="s">
        <v>80</v>
      </c>
      <c r="AW633" s="14" t="s">
        <v>33</v>
      </c>
      <c r="AX633" s="14" t="s">
        <v>76</v>
      </c>
      <c r="AY633" s="255" t="s">
        <v>207</v>
      </c>
    </row>
    <row r="634" s="2" customFormat="1" ht="16.5" customHeight="1">
      <c r="A634" s="42"/>
      <c r="B634" s="43"/>
      <c r="C634" s="283" t="s">
        <v>760</v>
      </c>
      <c r="D634" s="283" t="s">
        <v>1282</v>
      </c>
      <c r="E634" s="284" t="s">
        <v>1432</v>
      </c>
      <c r="F634" s="285" t="s">
        <v>1433</v>
      </c>
      <c r="G634" s="286" t="s">
        <v>381</v>
      </c>
      <c r="H634" s="287">
        <v>2</v>
      </c>
      <c r="I634" s="288"/>
      <c r="J634" s="287">
        <f>ROUND(I634*H634,2)</f>
        <v>0</v>
      </c>
      <c r="K634" s="285" t="s">
        <v>214</v>
      </c>
      <c r="L634" s="289"/>
      <c r="M634" s="290" t="s">
        <v>18</v>
      </c>
      <c r="N634" s="291" t="s">
        <v>42</v>
      </c>
      <c r="O634" s="88"/>
      <c r="P634" s="225">
        <f>O634*H634</f>
        <v>0</v>
      </c>
      <c r="Q634" s="225">
        <v>0.00046000000000000001</v>
      </c>
      <c r="R634" s="225">
        <f>Q634*H634</f>
        <v>0.00092000000000000003</v>
      </c>
      <c r="S634" s="225">
        <v>0</v>
      </c>
      <c r="T634" s="226">
        <f>S634*H634</f>
        <v>0</v>
      </c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R634" s="227" t="s">
        <v>513</v>
      </c>
      <c r="AT634" s="227" t="s">
        <v>1282</v>
      </c>
      <c r="AU634" s="227" t="s">
        <v>83</v>
      </c>
      <c r="AY634" s="21" t="s">
        <v>207</v>
      </c>
      <c r="BE634" s="228">
        <f>IF(N634="základní",J634,0)</f>
        <v>0</v>
      </c>
      <c r="BF634" s="228">
        <f>IF(N634="snížená",J634,0)</f>
        <v>0</v>
      </c>
      <c r="BG634" s="228">
        <f>IF(N634="zákl. přenesená",J634,0)</f>
        <v>0</v>
      </c>
      <c r="BH634" s="228">
        <f>IF(N634="sníž. přenesená",J634,0)</f>
        <v>0</v>
      </c>
      <c r="BI634" s="228">
        <f>IF(N634="nulová",J634,0)</f>
        <v>0</v>
      </c>
      <c r="BJ634" s="21" t="s">
        <v>76</v>
      </c>
      <c r="BK634" s="228">
        <f>ROUND(I634*H634,2)</f>
        <v>0</v>
      </c>
      <c r="BL634" s="21" t="s">
        <v>327</v>
      </c>
      <c r="BM634" s="227" t="s">
        <v>1434</v>
      </c>
    </row>
    <row r="635" s="2" customFormat="1">
      <c r="A635" s="42"/>
      <c r="B635" s="43"/>
      <c r="C635" s="44"/>
      <c r="D635" s="236" t="s">
        <v>653</v>
      </c>
      <c r="E635" s="44"/>
      <c r="F635" s="278" t="s">
        <v>1435</v>
      </c>
      <c r="G635" s="44"/>
      <c r="H635" s="44"/>
      <c r="I635" s="231"/>
      <c r="J635" s="44"/>
      <c r="K635" s="44"/>
      <c r="L635" s="48"/>
      <c r="M635" s="232"/>
      <c r="N635" s="233"/>
      <c r="O635" s="88"/>
      <c r="P635" s="88"/>
      <c r="Q635" s="88"/>
      <c r="R635" s="88"/>
      <c r="S635" s="88"/>
      <c r="T635" s="89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T635" s="21" t="s">
        <v>653</v>
      </c>
      <c r="AU635" s="21" t="s">
        <v>83</v>
      </c>
    </row>
    <row r="636" s="13" customFormat="1">
      <c r="A636" s="13"/>
      <c r="B636" s="234"/>
      <c r="C636" s="235"/>
      <c r="D636" s="236" t="s">
        <v>218</v>
      </c>
      <c r="E636" s="237" t="s">
        <v>18</v>
      </c>
      <c r="F636" s="238" t="s">
        <v>422</v>
      </c>
      <c r="G636" s="235"/>
      <c r="H636" s="237" t="s">
        <v>18</v>
      </c>
      <c r="I636" s="239"/>
      <c r="J636" s="235"/>
      <c r="K636" s="235"/>
      <c r="L636" s="240"/>
      <c r="M636" s="241"/>
      <c r="N636" s="242"/>
      <c r="O636" s="242"/>
      <c r="P636" s="242"/>
      <c r="Q636" s="242"/>
      <c r="R636" s="242"/>
      <c r="S636" s="242"/>
      <c r="T636" s="24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44" t="s">
        <v>218</v>
      </c>
      <c r="AU636" s="244" t="s">
        <v>83</v>
      </c>
      <c r="AV636" s="13" t="s">
        <v>76</v>
      </c>
      <c r="AW636" s="13" t="s">
        <v>33</v>
      </c>
      <c r="AX636" s="13" t="s">
        <v>71</v>
      </c>
      <c r="AY636" s="244" t="s">
        <v>207</v>
      </c>
    </row>
    <row r="637" s="14" customFormat="1">
      <c r="A637" s="14"/>
      <c r="B637" s="245"/>
      <c r="C637" s="246"/>
      <c r="D637" s="236" t="s">
        <v>218</v>
      </c>
      <c r="E637" s="247" t="s">
        <v>18</v>
      </c>
      <c r="F637" s="248" t="s">
        <v>80</v>
      </c>
      <c r="G637" s="246"/>
      <c r="H637" s="249">
        <v>2</v>
      </c>
      <c r="I637" s="250"/>
      <c r="J637" s="246"/>
      <c r="K637" s="246"/>
      <c r="L637" s="251"/>
      <c r="M637" s="252"/>
      <c r="N637" s="253"/>
      <c r="O637" s="253"/>
      <c r="P637" s="253"/>
      <c r="Q637" s="253"/>
      <c r="R637" s="253"/>
      <c r="S637" s="253"/>
      <c r="T637" s="25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55" t="s">
        <v>218</v>
      </c>
      <c r="AU637" s="255" t="s">
        <v>83</v>
      </c>
      <c r="AV637" s="14" t="s">
        <v>80</v>
      </c>
      <c r="AW637" s="14" t="s">
        <v>33</v>
      </c>
      <c r="AX637" s="14" t="s">
        <v>76</v>
      </c>
      <c r="AY637" s="255" t="s">
        <v>207</v>
      </c>
    </row>
    <row r="638" s="2" customFormat="1" ht="21.75" customHeight="1">
      <c r="A638" s="42"/>
      <c r="B638" s="43"/>
      <c r="C638" s="217" t="s">
        <v>768</v>
      </c>
      <c r="D638" s="217" t="s">
        <v>211</v>
      </c>
      <c r="E638" s="218" t="s">
        <v>1436</v>
      </c>
      <c r="F638" s="219" t="s">
        <v>1437</v>
      </c>
      <c r="G638" s="220" t="s">
        <v>381</v>
      </c>
      <c r="H638" s="221">
        <v>5</v>
      </c>
      <c r="I638" s="222"/>
      <c r="J638" s="221">
        <f>ROUND(I638*H638,2)</f>
        <v>0</v>
      </c>
      <c r="K638" s="219" t="s">
        <v>214</v>
      </c>
      <c r="L638" s="48"/>
      <c r="M638" s="223" t="s">
        <v>18</v>
      </c>
      <c r="N638" s="224" t="s">
        <v>42</v>
      </c>
      <c r="O638" s="88"/>
      <c r="P638" s="225">
        <f>O638*H638</f>
        <v>0</v>
      </c>
      <c r="Q638" s="225">
        <v>0</v>
      </c>
      <c r="R638" s="225">
        <f>Q638*H638</f>
        <v>0</v>
      </c>
      <c r="S638" s="225">
        <v>0</v>
      </c>
      <c r="T638" s="226">
        <f>S638*H638</f>
        <v>0</v>
      </c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R638" s="227" t="s">
        <v>89</v>
      </c>
      <c r="AT638" s="227" t="s">
        <v>211</v>
      </c>
      <c r="AU638" s="227" t="s">
        <v>83</v>
      </c>
      <c r="AY638" s="21" t="s">
        <v>207</v>
      </c>
      <c r="BE638" s="228">
        <f>IF(N638="základní",J638,0)</f>
        <v>0</v>
      </c>
      <c r="BF638" s="228">
        <f>IF(N638="snížená",J638,0)</f>
        <v>0</v>
      </c>
      <c r="BG638" s="228">
        <f>IF(N638="zákl. přenesená",J638,0)</f>
        <v>0</v>
      </c>
      <c r="BH638" s="228">
        <f>IF(N638="sníž. přenesená",J638,0)</f>
        <v>0</v>
      </c>
      <c r="BI638" s="228">
        <f>IF(N638="nulová",J638,0)</f>
        <v>0</v>
      </c>
      <c r="BJ638" s="21" t="s">
        <v>76</v>
      </c>
      <c r="BK638" s="228">
        <f>ROUND(I638*H638,2)</f>
        <v>0</v>
      </c>
      <c r="BL638" s="21" t="s">
        <v>89</v>
      </c>
      <c r="BM638" s="227" t="s">
        <v>1438</v>
      </c>
    </row>
    <row r="639" s="2" customFormat="1">
      <c r="A639" s="42"/>
      <c r="B639" s="43"/>
      <c r="C639" s="44"/>
      <c r="D639" s="229" t="s">
        <v>216</v>
      </c>
      <c r="E639" s="44"/>
      <c r="F639" s="230" t="s">
        <v>1439</v>
      </c>
      <c r="G639" s="44"/>
      <c r="H639" s="44"/>
      <c r="I639" s="231"/>
      <c r="J639" s="44"/>
      <c r="K639" s="44"/>
      <c r="L639" s="48"/>
      <c r="M639" s="232"/>
      <c r="N639" s="233"/>
      <c r="O639" s="88"/>
      <c r="P639" s="88"/>
      <c r="Q639" s="88"/>
      <c r="R639" s="88"/>
      <c r="S639" s="88"/>
      <c r="T639" s="89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T639" s="21" t="s">
        <v>216</v>
      </c>
      <c r="AU639" s="21" t="s">
        <v>83</v>
      </c>
    </row>
    <row r="640" s="13" customFormat="1">
      <c r="A640" s="13"/>
      <c r="B640" s="234"/>
      <c r="C640" s="235"/>
      <c r="D640" s="236" t="s">
        <v>218</v>
      </c>
      <c r="E640" s="237" t="s">
        <v>18</v>
      </c>
      <c r="F640" s="238" t="s">
        <v>1440</v>
      </c>
      <c r="G640" s="235"/>
      <c r="H640" s="237" t="s">
        <v>18</v>
      </c>
      <c r="I640" s="239"/>
      <c r="J640" s="235"/>
      <c r="K640" s="235"/>
      <c r="L640" s="240"/>
      <c r="M640" s="241"/>
      <c r="N640" s="242"/>
      <c r="O640" s="242"/>
      <c r="P640" s="242"/>
      <c r="Q640" s="242"/>
      <c r="R640" s="242"/>
      <c r="S640" s="242"/>
      <c r="T640" s="24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44" t="s">
        <v>218</v>
      </c>
      <c r="AU640" s="244" t="s">
        <v>83</v>
      </c>
      <c r="AV640" s="13" t="s">
        <v>76</v>
      </c>
      <c r="AW640" s="13" t="s">
        <v>33</v>
      </c>
      <c r="AX640" s="13" t="s">
        <v>71</v>
      </c>
      <c r="AY640" s="244" t="s">
        <v>207</v>
      </c>
    </row>
    <row r="641" s="14" customFormat="1">
      <c r="A641" s="14"/>
      <c r="B641" s="245"/>
      <c r="C641" s="246"/>
      <c r="D641" s="236" t="s">
        <v>218</v>
      </c>
      <c r="E641" s="247" t="s">
        <v>18</v>
      </c>
      <c r="F641" s="248" t="s">
        <v>94</v>
      </c>
      <c r="G641" s="246"/>
      <c r="H641" s="249">
        <v>5</v>
      </c>
      <c r="I641" s="250"/>
      <c r="J641" s="246"/>
      <c r="K641" s="246"/>
      <c r="L641" s="251"/>
      <c r="M641" s="252"/>
      <c r="N641" s="253"/>
      <c r="O641" s="253"/>
      <c r="P641" s="253"/>
      <c r="Q641" s="253"/>
      <c r="R641" s="253"/>
      <c r="S641" s="253"/>
      <c r="T641" s="25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55" t="s">
        <v>218</v>
      </c>
      <c r="AU641" s="255" t="s">
        <v>83</v>
      </c>
      <c r="AV641" s="14" t="s">
        <v>80</v>
      </c>
      <c r="AW641" s="14" t="s">
        <v>33</v>
      </c>
      <c r="AX641" s="14" t="s">
        <v>76</v>
      </c>
      <c r="AY641" s="255" t="s">
        <v>207</v>
      </c>
    </row>
    <row r="642" s="2" customFormat="1" ht="16.5" customHeight="1">
      <c r="A642" s="42"/>
      <c r="B642" s="43"/>
      <c r="C642" s="283" t="s">
        <v>775</v>
      </c>
      <c r="D642" s="283" t="s">
        <v>1282</v>
      </c>
      <c r="E642" s="284" t="s">
        <v>1441</v>
      </c>
      <c r="F642" s="285" t="s">
        <v>1442</v>
      </c>
      <c r="G642" s="286" t="s">
        <v>317</v>
      </c>
      <c r="H642" s="287">
        <v>1.25</v>
      </c>
      <c r="I642" s="288"/>
      <c r="J642" s="287">
        <f>ROUND(I642*H642,2)</f>
        <v>0</v>
      </c>
      <c r="K642" s="285" t="s">
        <v>214</v>
      </c>
      <c r="L642" s="289"/>
      <c r="M642" s="290" t="s">
        <v>18</v>
      </c>
      <c r="N642" s="291" t="s">
        <v>42</v>
      </c>
      <c r="O642" s="88"/>
      <c r="P642" s="225">
        <f>O642*H642</f>
        <v>0</v>
      </c>
      <c r="Q642" s="225">
        <v>0.0041999999999999997</v>
      </c>
      <c r="R642" s="225">
        <f>Q642*H642</f>
        <v>0.0052499999999999995</v>
      </c>
      <c r="S642" s="225">
        <v>0</v>
      </c>
      <c r="T642" s="226">
        <f>S642*H642</f>
        <v>0</v>
      </c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R642" s="227" t="s">
        <v>124</v>
      </c>
      <c r="AT642" s="227" t="s">
        <v>1282</v>
      </c>
      <c r="AU642" s="227" t="s">
        <v>83</v>
      </c>
      <c r="AY642" s="21" t="s">
        <v>207</v>
      </c>
      <c r="BE642" s="228">
        <f>IF(N642="základní",J642,0)</f>
        <v>0</v>
      </c>
      <c r="BF642" s="228">
        <f>IF(N642="snížená",J642,0)</f>
        <v>0</v>
      </c>
      <c r="BG642" s="228">
        <f>IF(N642="zákl. přenesená",J642,0)</f>
        <v>0</v>
      </c>
      <c r="BH642" s="228">
        <f>IF(N642="sníž. přenesená",J642,0)</f>
        <v>0</v>
      </c>
      <c r="BI642" s="228">
        <f>IF(N642="nulová",J642,0)</f>
        <v>0</v>
      </c>
      <c r="BJ642" s="21" t="s">
        <v>76</v>
      </c>
      <c r="BK642" s="228">
        <f>ROUND(I642*H642,2)</f>
        <v>0</v>
      </c>
      <c r="BL642" s="21" t="s">
        <v>89</v>
      </c>
      <c r="BM642" s="227" t="s">
        <v>1443</v>
      </c>
    </row>
    <row r="643" s="2" customFormat="1">
      <c r="A643" s="42"/>
      <c r="B643" s="43"/>
      <c r="C643" s="44"/>
      <c r="D643" s="236" t="s">
        <v>653</v>
      </c>
      <c r="E643" s="44"/>
      <c r="F643" s="278" t="s">
        <v>1444</v>
      </c>
      <c r="G643" s="44"/>
      <c r="H643" s="44"/>
      <c r="I643" s="231"/>
      <c r="J643" s="44"/>
      <c r="K643" s="44"/>
      <c r="L643" s="48"/>
      <c r="M643" s="232"/>
      <c r="N643" s="233"/>
      <c r="O643" s="88"/>
      <c r="P643" s="88"/>
      <c r="Q643" s="88"/>
      <c r="R643" s="88"/>
      <c r="S643" s="88"/>
      <c r="T643" s="89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T643" s="21" t="s">
        <v>653</v>
      </c>
      <c r="AU643" s="21" t="s">
        <v>83</v>
      </c>
    </row>
    <row r="644" s="14" customFormat="1">
      <c r="A644" s="14"/>
      <c r="B644" s="245"/>
      <c r="C644" s="246"/>
      <c r="D644" s="236" t="s">
        <v>218</v>
      </c>
      <c r="E644" s="247" t="s">
        <v>18</v>
      </c>
      <c r="F644" s="248" t="s">
        <v>1445</v>
      </c>
      <c r="G644" s="246"/>
      <c r="H644" s="249">
        <v>1.25</v>
      </c>
      <c r="I644" s="250"/>
      <c r="J644" s="246"/>
      <c r="K644" s="246"/>
      <c r="L644" s="251"/>
      <c r="M644" s="252"/>
      <c r="N644" s="253"/>
      <c r="O644" s="253"/>
      <c r="P644" s="253"/>
      <c r="Q644" s="253"/>
      <c r="R644" s="253"/>
      <c r="S644" s="253"/>
      <c r="T644" s="25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55" t="s">
        <v>218</v>
      </c>
      <c r="AU644" s="255" t="s">
        <v>83</v>
      </c>
      <c r="AV644" s="14" t="s">
        <v>80</v>
      </c>
      <c r="AW644" s="14" t="s">
        <v>33</v>
      </c>
      <c r="AX644" s="14" t="s">
        <v>76</v>
      </c>
      <c r="AY644" s="255" t="s">
        <v>207</v>
      </c>
    </row>
    <row r="645" s="12" customFormat="1" ht="22.8" customHeight="1">
      <c r="A645" s="12"/>
      <c r="B645" s="201"/>
      <c r="C645" s="202"/>
      <c r="D645" s="203" t="s">
        <v>70</v>
      </c>
      <c r="E645" s="215" t="s">
        <v>245</v>
      </c>
      <c r="F645" s="215" t="s">
        <v>1446</v>
      </c>
      <c r="G645" s="202"/>
      <c r="H645" s="202"/>
      <c r="I645" s="205"/>
      <c r="J645" s="216">
        <f>BK645</f>
        <v>0</v>
      </c>
      <c r="K645" s="202"/>
      <c r="L645" s="207"/>
      <c r="M645" s="208"/>
      <c r="N645" s="209"/>
      <c r="O645" s="209"/>
      <c r="P645" s="210">
        <f>P646+P654+P719</f>
        <v>0</v>
      </c>
      <c r="Q645" s="209"/>
      <c r="R645" s="210">
        <f>R646+R654+R719</f>
        <v>0.78570480000000009</v>
      </c>
      <c r="S645" s="209"/>
      <c r="T645" s="211">
        <f>T646+T654+T719</f>
        <v>0</v>
      </c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R645" s="212" t="s">
        <v>76</v>
      </c>
      <c r="AT645" s="213" t="s">
        <v>70</v>
      </c>
      <c r="AU645" s="213" t="s">
        <v>76</v>
      </c>
      <c r="AY645" s="212" t="s">
        <v>207</v>
      </c>
      <c r="BK645" s="214">
        <f>BK646+BK654+BK719</f>
        <v>0</v>
      </c>
    </row>
    <row r="646" s="12" customFormat="1" ht="20.88" customHeight="1">
      <c r="A646" s="12"/>
      <c r="B646" s="201"/>
      <c r="C646" s="202"/>
      <c r="D646" s="203" t="s">
        <v>70</v>
      </c>
      <c r="E646" s="215" t="s">
        <v>247</v>
      </c>
      <c r="F646" s="215" t="s">
        <v>248</v>
      </c>
      <c r="G646" s="202"/>
      <c r="H646" s="202"/>
      <c r="I646" s="205"/>
      <c r="J646" s="216">
        <f>BK646</f>
        <v>0</v>
      </c>
      <c r="K646" s="202"/>
      <c r="L646" s="207"/>
      <c r="M646" s="208"/>
      <c r="N646" s="209"/>
      <c r="O646" s="209"/>
      <c r="P646" s="210">
        <f>SUM(P647:P653)</f>
        <v>0</v>
      </c>
      <c r="Q646" s="209"/>
      <c r="R646" s="210">
        <f>SUM(R647:R653)</f>
        <v>0</v>
      </c>
      <c r="S646" s="209"/>
      <c r="T646" s="211">
        <f>SUM(T647:T653)</f>
        <v>0</v>
      </c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R646" s="212" t="s">
        <v>76</v>
      </c>
      <c r="AT646" s="213" t="s">
        <v>70</v>
      </c>
      <c r="AU646" s="213" t="s">
        <v>80</v>
      </c>
      <c r="AY646" s="212" t="s">
        <v>207</v>
      </c>
      <c r="BK646" s="214">
        <f>SUM(BK647:BK653)</f>
        <v>0</v>
      </c>
    </row>
    <row r="647" s="2" customFormat="1" ht="24.15" customHeight="1">
      <c r="A647" s="42"/>
      <c r="B647" s="43"/>
      <c r="C647" s="217" t="s">
        <v>782</v>
      </c>
      <c r="D647" s="217" t="s">
        <v>211</v>
      </c>
      <c r="E647" s="218" t="s">
        <v>249</v>
      </c>
      <c r="F647" s="219" t="s">
        <v>250</v>
      </c>
      <c r="G647" s="220" t="s">
        <v>129</v>
      </c>
      <c r="H647" s="221">
        <v>462.35000000000002</v>
      </c>
      <c r="I647" s="222"/>
      <c r="J647" s="221">
        <f>ROUND(I647*H647,2)</f>
        <v>0</v>
      </c>
      <c r="K647" s="219" t="s">
        <v>214</v>
      </c>
      <c r="L647" s="48"/>
      <c r="M647" s="223" t="s">
        <v>18</v>
      </c>
      <c r="N647" s="224" t="s">
        <v>42</v>
      </c>
      <c r="O647" s="88"/>
      <c r="P647" s="225">
        <f>O647*H647</f>
        <v>0</v>
      </c>
      <c r="Q647" s="225">
        <v>0</v>
      </c>
      <c r="R647" s="225">
        <f>Q647*H647</f>
        <v>0</v>
      </c>
      <c r="S647" s="225">
        <v>0</v>
      </c>
      <c r="T647" s="226">
        <f>S647*H647</f>
        <v>0</v>
      </c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R647" s="227" t="s">
        <v>89</v>
      </c>
      <c r="AT647" s="227" t="s">
        <v>211</v>
      </c>
      <c r="AU647" s="227" t="s">
        <v>83</v>
      </c>
      <c r="AY647" s="21" t="s">
        <v>207</v>
      </c>
      <c r="BE647" s="228">
        <f>IF(N647="základní",J647,0)</f>
        <v>0</v>
      </c>
      <c r="BF647" s="228">
        <f>IF(N647="snížená",J647,0)</f>
        <v>0</v>
      </c>
      <c r="BG647" s="228">
        <f>IF(N647="zákl. přenesená",J647,0)</f>
        <v>0</v>
      </c>
      <c r="BH647" s="228">
        <f>IF(N647="sníž. přenesená",J647,0)</f>
        <v>0</v>
      </c>
      <c r="BI647" s="228">
        <f>IF(N647="nulová",J647,0)</f>
        <v>0</v>
      </c>
      <c r="BJ647" s="21" t="s">
        <v>76</v>
      </c>
      <c r="BK647" s="228">
        <f>ROUND(I647*H647,2)</f>
        <v>0</v>
      </c>
      <c r="BL647" s="21" t="s">
        <v>89</v>
      </c>
      <c r="BM647" s="227" t="s">
        <v>1447</v>
      </c>
    </row>
    <row r="648" s="2" customFormat="1">
      <c r="A648" s="42"/>
      <c r="B648" s="43"/>
      <c r="C648" s="44"/>
      <c r="D648" s="229" t="s">
        <v>216</v>
      </c>
      <c r="E648" s="44"/>
      <c r="F648" s="230" t="s">
        <v>252</v>
      </c>
      <c r="G648" s="44"/>
      <c r="H648" s="44"/>
      <c r="I648" s="231"/>
      <c r="J648" s="44"/>
      <c r="K648" s="44"/>
      <c r="L648" s="48"/>
      <c r="M648" s="232"/>
      <c r="N648" s="233"/>
      <c r="O648" s="88"/>
      <c r="P648" s="88"/>
      <c r="Q648" s="88"/>
      <c r="R648" s="88"/>
      <c r="S648" s="88"/>
      <c r="T648" s="89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T648" s="21" t="s">
        <v>216</v>
      </c>
      <c r="AU648" s="21" t="s">
        <v>83</v>
      </c>
    </row>
    <row r="649" s="14" customFormat="1">
      <c r="A649" s="14"/>
      <c r="B649" s="245"/>
      <c r="C649" s="246"/>
      <c r="D649" s="236" t="s">
        <v>218</v>
      </c>
      <c r="E649" s="247" t="s">
        <v>18</v>
      </c>
      <c r="F649" s="248" t="s">
        <v>929</v>
      </c>
      <c r="G649" s="246"/>
      <c r="H649" s="249">
        <v>225.68000000000001</v>
      </c>
      <c r="I649" s="250"/>
      <c r="J649" s="246"/>
      <c r="K649" s="246"/>
      <c r="L649" s="251"/>
      <c r="M649" s="252"/>
      <c r="N649" s="253"/>
      <c r="O649" s="253"/>
      <c r="P649" s="253"/>
      <c r="Q649" s="253"/>
      <c r="R649" s="253"/>
      <c r="S649" s="253"/>
      <c r="T649" s="25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55" t="s">
        <v>218</v>
      </c>
      <c r="AU649" s="255" t="s">
        <v>83</v>
      </c>
      <c r="AV649" s="14" t="s">
        <v>80</v>
      </c>
      <c r="AW649" s="14" t="s">
        <v>33</v>
      </c>
      <c r="AX649" s="14" t="s">
        <v>71</v>
      </c>
      <c r="AY649" s="255" t="s">
        <v>207</v>
      </c>
    </row>
    <row r="650" s="14" customFormat="1">
      <c r="A650" s="14"/>
      <c r="B650" s="245"/>
      <c r="C650" s="246"/>
      <c r="D650" s="236" t="s">
        <v>218</v>
      </c>
      <c r="E650" s="247" t="s">
        <v>18</v>
      </c>
      <c r="F650" s="248" t="s">
        <v>950</v>
      </c>
      <c r="G650" s="246"/>
      <c r="H650" s="249">
        <v>235.16999999999999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218</v>
      </c>
      <c r="AU650" s="255" t="s">
        <v>83</v>
      </c>
      <c r="AV650" s="14" t="s">
        <v>80</v>
      </c>
      <c r="AW650" s="14" t="s">
        <v>33</v>
      </c>
      <c r="AX650" s="14" t="s">
        <v>71</v>
      </c>
      <c r="AY650" s="255" t="s">
        <v>207</v>
      </c>
    </row>
    <row r="651" s="13" customFormat="1">
      <c r="A651" s="13"/>
      <c r="B651" s="234"/>
      <c r="C651" s="235"/>
      <c r="D651" s="236" t="s">
        <v>218</v>
      </c>
      <c r="E651" s="237" t="s">
        <v>18</v>
      </c>
      <c r="F651" s="238" t="s">
        <v>1448</v>
      </c>
      <c r="G651" s="235"/>
      <c r="H651" s="237" t="s">
        <v>18</v>
      </c>
      <c r="I651" s="239"/>
      <c r="J651" s="235"/>
      <c r="K651" s="235"/>
      <c r="L651" s="240"/>
      <c r="M651" s="241"/>
      <c r="N651" s="242"/>
      <c r="O651" s="242"/>
      <c r="P651" s="242"/>
      <c r="Q651" s="242"/>
      <c r="R651" s="242"/>
      <c r="S651" s="242"/>
      <c r="T651" s="24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44" t="s">
        <v>218</v>
      </c>
      <c r="AU651" s="244" t="s">
        <v>83</v>
      </c>
      <c r="AV651" s="13" t="s">
        <v>76</v>
      </c>
      <c r="AW651" s="13" t="s">
        <v>33</v>
      </c>
      <c r="AX651" s="13" t="s">
        <v>71</v>
      </c>
      <c r="AY651" s="244" t="s">
        <v>207</v>
      </c>
    </row>
    <row r="652" s="14" customFormat="1">
      <c r="A652" s="14"/>
      <c r="B652" s="245"/>
      <c r="C652" s="246"/>
      <c r="D652" s="236" t="s">
        <v>218</v>
      </c>
      <c r="E652" s="247" t="s">
        <v>18</v>
      </c>
      <c r="F652" s="248" t="s">
        <v>1449</v>
      </c>
      <c r="G652" s="246"/>
      <c r="H652" s="249">
        <v>1.5</v>
      </c>
      <c r="I652" s="250"/>
      <c r="J652" s="246"/>
      <c r="K652" s="246"/>
      <c r="L652" s="251"/>
      <c r="M652" s="252"/>
      <c r="N652" s="253"/>
      <c r="O652" s="253"/>
      <c r="P652" s="253"/>
      <c r="Q652" s="253"/>
      <c r="R652" s="253"/>
      <c r="S652" s="253"/>
      <c r="T652" s="25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5" t="s">
        <v>218</v>
      </c>
      <c r="AU652" s="255" t="s">
        <v>83</v>
      </c>
      <c r="AV652" s="14" t="s">
        <v>80</v>
      </c>
      <c r="AW652" s="14" t="s">
        <v>33</v>
      </c>
      <c r="AX652" s="14" t="s">
        <v>71</v>
      </c>
      <c r="AY652" s="255" t="s">
        <v>207</v>
      </c>
    </row>
    <row r="653" s="16" customFormat="1">
      <c r="A653" s="16"/>
      <c r="B653" s="267"/>
      <c r="C653" s="268"/>
      <c r="D653" s="236" t="s">
        <v>218</v>
      </c>
      <c r="E653" s="269" t="s">
        <v>18</v>
      </c>
      <c r="F653" s="270" t="s">
        <v>244</v>
      </c>
      <c r="G653" s="268"/>
      <c r="H653" s="271">
        <v>462.35000000000002</v>
      </c>
      <c r="I653" s="272"/>
      <c r="J653" s="268"/>
      <c r="K653" s="268"/>
      <c r="L653" s="273"/>
      <c r="M653" s="274"/>
      <c r="N653" s="275"/>
      <c r="O653" s="275"/>
      <c r="P653" s="275"/>
      <c r="Q653" s="275"/>
      <c r="R653" s="275"/>
      <c r="S653" s="275"/>
      <c r="T653" s="27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T653" s="277" t="s">
        <v>218</v>
      </c>
      <c r="AU653" s="277" t="s">
        <v>83</v>
      </c>
      <c r="AV653" s="16" t="s">
        <v>89</v>
      </c>
      <c r="AW653" s="16" t="s">
        <v>33</v>
      </c>
      <c r="AX653" s="16" t="s">
        <v>76</v>
      </c>
      <c r="AY653" s="277" t="s">
        <v>207</v>
      </c>
    </row>
    <row r="654" s="12" customFormat="1" ht="20.88" customHeight="1">
      <c r="A654" s="12"/>
      <c r="B654" s="201"/>
      <c r="C654" s="202"/>
      <c r="D654" s="203" t="s">
        <v>70</v>
      </c>
      <c r="E654" s="215" t="s">
        <v>1450</v>
      </c>
      <c r="F654" s="215" t="s">
        <v>1451</v>
      </c>
      <c r="G654" s="202"/>
      <c r="H654" s="202"/>
      <c r="I654" s="205"/>
      <c r="J654" s="216">
        <f>BK654</f>
        <v>0</v>
      </c>
      <c r="K654" s="202"/>
      <c r="L654" s="207"/>
      <c r="M654" s="208"/>
      <c r="N654" s="209"/>
      <c r="O654" s="209"/>
      <c r="P654" s="210">
        <f>SUM(P655:P718)</f>
        <v>0</v>
      </c>
      <c r="Q654" s="209"/>
      <c r="R654" s="210">
        <f>SUM(R655:R718)</f>
        <v>0.78570480000000009</v>
      </c>
      <c r="S654" s="209"/>
      <c r="T654" s="211">
        <f>SUM(T655:T718)</f>
        <v>0</v>
      </c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R654" s="212" t="s">
        <v>76</v>
      </c>
      <c r="AT654" s="213" t="s">
        <v>70</v>
      </c>
      <c r="AU654" s="213" t="s">
        <v>80</v>
      </c>
      <c r="AY654" s="212" t="s">
        <v>207</v>
      </c>
      <c r="BK654" s="214">
        <f>SUM(BK655:BK718)</f>
        <v>0</v>
      </c>
    </row>
    <row r="655" s="2" customFormat="1" ht="24.15" customHeight="1">
      <c r="A655" s="42"/>
      <c r="B655" s="43"/>
      <c r="C655" s="217" t="s">
        <v>789</v>
      </c>
      <c r="D655" s="217" t="s">
        <v>211</v>
      </c>
      <c r="E655" s="218" t="s">
        <v>1452</v>
      </c>
      <c r="F655" s="219" t="s">
        <v>1453</v>
      </c>
      <c r="G655" s="220" t="s">
        <v>129</v>
      </c>
      <c r="H655" s="221">
        <v>460.85000000000002</v>
      </c>
      <c r="I655" s="222"/>
      <c r="J655" s="221">
        <f>ROUND(I655*H655,2)</f>
        <v>0</v>
      </c>
      <c r="K655" s="219" t="s">
        <v>214</v>
      </c>
      <c r="L655" s="48"/>
      <c r="M655" s="223" t="s">
        <v>18</v>
      </c>
      <c r="N655" s="224" t="s">
        <v>42</v>
      </c>
      <c r="O655" s="88"/>
      <c r="P655" s="225">
        <f>O655*H655</f>
        <v>0</v>
      </c>
      <c r="Q655" s="225">
        <v>4.0000000000000003E-05</v>
      </c>
      <c r="R655" s="225">
        <f>Q655*H655</f>
        <v>0.018434000000000002</v>
      </c>
      <c r="S655" s="225">
        <v>0</v>
      </c>
      <c r="T655" s="226">
        <f>S655*H655</f>
        <v>0</v>
      </c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R655" s="227" t="s">
        <v>89</v>
      </c>
      <c r="AT655" s="227" t="s">
        <v>211</v>
      </c>
      <c r="AU655" s="227" t="s">
        <v>83</v>
      </c>
      <c r="AY655" s="21" t="s">
        <v>207</v>
      </c>
      <c r="BE655" s="228">
        <f>IF(N655="základní",J655,0)</f>
        <v>0</v>
      </c>
      <c r="BF655" s="228">
        <f>IF(N655="snížená",J655,0)</f>
        <v>0</v>
      </c>
      <c r="BG655" s="228">
        <f>IF(N655="zákl. přenesená",J655,0)</f>
        <v>0</v>
      </c>
      <c r="BH655" s="228">
        <f>IF(N655="sníž. přenesená",J655,0)</f>
        <v>0</v>
      </c>
      <c r="BI655" s="228">
        <f>IF(N655="nulová",J655,0)</f>
        <v>0</v>
      </c>
      <c r="BJ655" s="21" t="s">
        <v>76</v>
      </c>
      <c r="BK655" s="228">
        <f>ROUND(I655*H655,2)</f>
        <v>0</v>
      </c>
      <c r="BL655" s="21" t="s">
        <v>89</v>
      </c>
      <c r="BM655" s="227" t="s">
        <v>1454</v>
      </c>
    </row>
    <row r="656" s="2" customFormat="1">
      <c r="A656" s="42"/>
      <c r="B656" s="43"/>
      <c r="C656" s="44"/>
      <c r="D656" s="229" t="s">
        <v>216</v>
      </c>
      <c r="E656" s="44"/>
      <c r="F656" s="230" t="s">
        <v>1455</v>
      </c>
      <c r="G656" s="44"/>
      <c r="H656" s="44"/>
      <c r="I656" s="231"/>
      <c r="J656" s="44"/>
      <c r="K656" s="44"/>
      <c r="L656" s="48"/>
      <c r="M656" s="232"/>
      <c r="N656" s="233"/>
      <c r="O656" s="88"/>
      <c r="P656" s="88"/>
      <c r="Q656" s="88"/>
      <c r="R656" s="88"/>
      <c r="S656" s="88"/>
      <c r="T656" s="89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T656" s="21" t="s">
        <v>216</v>
      </c>
      <c r="AU656" s="21" t="s">
        <v>83</v>
      </c>
    </row>
    <row r="657" s="14" customFormat="1">
      <c r="A657" s="14"/>
      <c r="B657" s="245"/>
      <c r="C657" s="246"/>
      <c r="D657" s="236" t="s">
        <v>218</v>
      </c>
      <c r="E657" s="247" t="s">
        <v>18</v>
      </c>
      <c r="F657" s="248" t="s">
        <v>932</v>
      </c>
      <c r="G657" s="246"/>
      <c r="H657" s="249">
        <v>460.85000000000002</v>
      </c>
      <c r="I657" s="250"/>
      <c r="J657" s="246"/>
      <c r="K657" s="246"/>
      <c r="L657" s="251"/>
      <c r="M657" s="252"/>
      <c r="N657" s="253"/>
      <c r="O657" s="253"/>
      <c r="P657" s="253"/>
      <c r="Q657" s="253"/>
      <c r="R657" s="253"/>
      <c r="S657" s="253"/>
      <c r="T657" s="25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55" t="s">
        <v>218</v>
      </c>
      <c r="AU657" s="255" t="s">
        <v>83</v>
      </c>
      <c r="AV657" s="14" t="s">
        <v>80</v>
      </c>
      <c r="AW657" s="14" t="s">
        <v>33</v>
      </c>
      <c r="AX657" s="14" t="s">
        <v>76</v>
      </c>
      <c r="AY657" s="255" t="s">
        <v>207</v>
      </c>
    </row>
    <row r="658" s="2" customFormat="1" ht="16.5" customHeight="1">
      <c r="A658" s="42"/>
      <c r="B658" s="43"/>
      <c r="C658" s="217" t="s">
        <v>795</v>
      </c>
      <c r="D658" s="217" t="s">
        <v>211</v>
      </c>
      <c r="E658" s="218" t="s">
        <v>1456</v>
      </c>
      <c r="F658" s="219" t="s">
        <v>1457</v>
      </c>
      <c r="G658" s="220" t="s">
        <v>129</v>
      </c>
      <c r="H658" s="221">
        <v>921.70000000000005</v>
      </c>
      <c r="I658" s="222"/>
      <c r="J658" s="221">
        <f>ROUND(I658*H658,2)</f>
        <v>0</v>
      </c>
      <c r="K658" s="219" t="s">
        <v>214</v>
      </c>
      <c r="L658" s="48"/>
      <c r="M658" s="223" t="s">
        <v>18</v>
      </c>
      <c r="N658" s="224" t="s">
        <v>42</v>
      </c>
      <c r="O658" s="88"/>
      <c r="P658" s="225">
        <f>O658*H658</f>
        <v>0</v>
      </c>
      <c r="Q658" s="225">
        <v>0</v>
      </c>
      <c r="R658" s="225">
        <f>Q658*H658</f>
        <v>0</v>
      </c>
      <c r="S658" s="225">
        <v>0</v>
      </c>
      <c r="T658" s="226">
        <f>S658*H658</f>
        <v>0</v>
      </c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R658" s="227" t="s">
        <v>89</v>
      </c>
      <c r="AT658" s="227" t="s">
        <v>211</v>
      </c>
      <c r="AU658" s="227" t="s">
        <v>83</v>
      </c>
      <c r="AY658" s="21" t="s">
        <v>207</v>
      </c>
      <c r="BE658" s="228">
        <f>IF(N658="základní",J658,0)</f>
        <v>0</v>
      </c>
      <c r="BF658" s="228">
        <f>IF(N658="snížená",J658,0)</f>
        <v>0</v>
      </c>
      <c r="BG658" s="228">
        <f>IF(N658="zákl. přenesená",J658,0)</f>
        <v>0</v>
      </c>
      <c r="BH658" s="228">
        <f>IF(N658="sníž. přenesená",J658,0)</f>
        <v>0</v>
      </c>
      <c r="BI658" s="228">
        <f>IF(N658="nulová",J658,0)</f>
        <v>0</v>
      </c>
      <c r="BJ658" s="21" t="s">
        <v>76</v>
      </c>
      <c r="BK658" s="228">
        <f>ROUND(I658*H658,2)</f>
        <v>0</v>
      </c>
      <c r="BL658" s="21" t="s">
        <v>89</v>
      </c>
      <c r="BM658" s="227" t="s">
        <v>1458</v>
      </c>
    </row>
    <row r="659" s="2" customFormat="1">
      <c r="A659" s="42"/>
      <c r="B659" s="43"/>
      <c r="C659" s="44"/>
      <c r="D659" s="229" t="s">
        <v>216</v>
      </c>
      <c r="E659" s="44"/>
      <c r="F659" s="230" t="s">
        <v>1459</v>
      </c>
      <c r="G659" s="44"/>
      <c r="H659" s="44"/>
      <c r="I659" s="231"/>
      <c r="J659" s="44"/>
      <c r="K659" s="44"/>
      <c r="L659" s="48"/>
      <c r="M659" s="232"/>
      <c r="N659" s="233"/>
      <c r="O659" s="88"/>
      <c r="P659" s="88"/>
      <c r="Q659" s="88"/>
      <c r="R659" s="88"/>
      <c r="S659" s="88"/>
      <c r="T659" s="89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T659" s="21" t="s">
        <v>216</v>
      </c>
      <c r="AU659" s="21" t="s">
        <v>83</v>
      </c>
    </row>
    <row r="660" s="14" customFormat="1">
      <c r="A660" s="14"/>
      <c r="B660" s="245"/>
      <c r="C660" s="246"/>
      <c r="D660" s="236" t="s">
        <v>218</v>
      </c>
      <c r="E660" s="247" t="s">
        <v>18</v>
      </c>
      <c r="F660" s="248" t="s">
        <v>929</v>
      </c>
      <c r="G660" s="246"/>
      <c r="H660" s="249">
        <v>225.68000000000001</v>
      </c>
      <c r="I660" s="250"/>
      <c r="J660" s="246"/>
      <c r="K660" s="246"/>
      <c r="L660" s="251"/>
      <c r="M660" s="252"/>
      <c r="N660" s="253"/>
      <c r="O660" s="253"/>
      <c r="P660" s="253"/>
      <c r="Q660" s="253"/>
      <c r="R660" s="253"/>
      <c r="S660" s="253"/>
      <c r="T660" s="25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5" t="s">
        <v>218</v>
      </c>
      <c r="AU660" s="255" t="s">
        <v>83</v>
      </c>
      <c r="AV660" s="14" t="s">
        <v>80</v>
      </c>
      <c r="AW660" s="14" t="s">
        <v>33</v>
      </c>
      <c r="AX660" s="14" t="s">
        <v>71</v>
      </c>
      <c r="AY660" s="255" t="s">
        <v>207</v>
      </c>
    </row>
    <row r="661" s="14" customFormat="1">
      <c r="A661" s="14"/>
      <c r="B661" s="245"/>
      <c r="C661" s="246"/>
      <c r="D661" s="236" t="s">
        <v>218</v>
      </c>
      <c r="E661" s="247" t="s">
        <v>18</v>
      </c>
      <c r="F661" s="248" t="s">
        <v>950</v>
      </c>
      <c r="G661" s="246"/>
      <c r="H661" s="249">
        <v>235.16999999999999</v>
      </c>
      <c r="I661" s="250"/>
      <c r="J661" s="246"/>
      <c r="K661" s="246"/>
      <c r="L661" s="251"/>
      <c r="M661" s="252"/>
      <c r="N661" s="253"/>
      <c r="O661" s="253"/>
      <c r="P661" s="253"/>
      <c r="Q661" s="253"/>
      <c r="R661" s="253"/>
      <c r="S661" s="253"/>
      <c r="T661" s="25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55" t="s">
        <v>218</v>
      </c>
      <c r="AU661" s="255" t="s">
        <v>83</v>
      </c>
      <c r="AV661" s="14" t="s">
        <v>80</v>
      </c>
      <c r="AW661" s="14" t="s">
        <v>33</v>
      </c>
      <c r="AX661" s="14" t="s">
        <v>71</v>
      </c>
      <c r="AY661" s="255" t="s">
        <v>207</v>
      </c>
    </row>
    <row r="662" s="16" customFormat="1">
      <c r="A662" s="16"/>
      <c r="B662" s="267"/>
      <c r="C662" s="268"/>
      <c r="D662" s="236" t="s">
        <v>218</v>
      </c>
      <c r="E662" s="269" t="s">
        <v>18</v>
      </c>
      <c r="F662" s="270" t="s">
        <v>244</v>
      </c>
      <c r="G662" s="268"/>
      <c r="H662" s="271">
        <v>460.85000000000002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T662" s="277" t="s">
        <v>218</v>
      </c>
      <c r="AU662" s="277" t="s">
        <v>83</v>
      </c>
      <c r="AV662" s="16" t="s">
        <v>89</v>
      </c>
      <c r="AW662" s="16" t="s">
        <v>33</v>
      </c>
      <c r="AX662" s="16" t="s">
        <v>76</v>
      </c>
      <c r="AY662" s="277" t="s">
        <v>207</v>
      </c>
    </row>
    <row r="663" s="14" customFormat="1">
      <c r="A663" s="14"/>
      <c r="B663" s="245"/>
      <c r="C663" s="246"/>
      <c r="D663" s="236" t="s">
        <v>218</v>
      </c>
      <c r="E663" s="246"/>
      <c r="F663" s="248" t="s">
        <v>1460</v>
      </c>
      <c r="G663" s="246"/>
      <c r="H663" s="249">
        <v>921.70000000000005</v>
      </c>
      <c r="I663" s="250"/>
      <c r="J663" s="246"/>
      <c r="K663" s="246"/>
      <c r="L663" s="251"/>
      <c r="M663" s="252"/>
      <c r="N663" s="253"/>
      <c r="O663" s="253"/>
      <c r="P663" s="253"/>
      <c r="Q663" s="253"/>
      <c r="R663" s="253"/>
      <c r="S663" s="253"/>
      <c r="T663" s="25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55" t="s">
        <v>218</v>
      </c>
      <c r="AU663" s="255" t="s">
        <v>83</v>
      </c>
      <c r="AV663" s="14" t="s">
        <v>80</v>
      </c>
      <c r="AW663" s="14" t="s">
        <v>4</v>
      </c>
      <c r="AX663" s="14" t="s">
        <v>76</v>
      </c>
      <c r="AY663" s="255" t="s">
        <v>207</v>
      </c>
    </row>
    <row r="664" s="2" customFormat="1" ht="21.75" customHeight="1">
      <c r="A664" s="42"/>
      <c r="B664" s="43"/>
      <c r="C664" s="217" t="s">
        <v>800</v>
      </c>
      <c r="D664" s="217" t="s">
        <v>211</v>
      </c>
      <c r="E664" s="218" t="s">
        <v>1461</v>
      </c>
      <c r="F664" s="219" t="s">
        <v>1462</v>
      </c>
      <c r="G664" s="220" t="s">
        <v>129</v>
      </c>
      <c r="H664" s="221">
        <v>5.9000000000000004</v>
      </c>
      <c r="I664" s="222"/>
      <c r="J664" s="221">
        <f>ROUND(I664*H664,2)</f>
        <v>0</v>
      </c>
      <c r="K664" s="219" t="s">
        <v>214</v>
      </c>
      <c r="L664" s="48"/>
      <c r="M664" s="223" t="s">
        <v>18</v>
      </c>
      <c r="N664" s="224" t="s">
        <v>42</v>
      </c>
      <c r="O664" s="88"/>
      <c r="P664" s="225">
        <f>O664*H664</f>
        <v>0</v>
      </c>
      <c r="Q664" s="225">
        <v>0.0012600000000000001</v>
      </c>
      <c r="R664" s="225">
        <f>Q664*H664</f>
        <v>0.0074340000000000005</v>
      </c>
      <c r="S664" s="225">
        <v>0</v>
      </c>
      <c r="T664" s="226">
        <f>S664*H664</f>
        <v>0</v>
      </c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R664" s="227" t="s">
        <v>89</v>
      </c>
      <c r="AT664" s="227" t="s">
        <v>211</v>
      </c>
      <c r="AU664" s="227" t="s">
        <v>83</v>
      </c>
      <c r="AY664" s="21" t="s">
        <v>207</v>
      </c>
      <c r="BE664" s="228">
        <f>IF(N664="základní",J664,0)</f>
        <v>0</v>
      </c>
      <c r="BF664" s="228">
        <f>IF(N664="snížená",J664,0)</f>
        <v>0</v>
      </c>
      <c r="BG664" s="228">
        <f>IF(N664="zákl. přenesená",J664,0)</f>
        <v>0</v>
      </c>
      <c r="BH664" s="228">
        <f>IF(N664="sníž. přenesená",J664,0)</f>
        <v>0</v>
      </c>
      <c r="BI664" s="228">
        <f>IF(N664="nulová",J664,0)</f>
        <v>0</v>
      </c>
      <c r="BJ664" s="21" t="s">
        <v>76</v>
      </c>
      <c r="BK664" s="228">
        <f>ROUND(I664*H664,2)</f>
        <v>0</v>
      </c>
      <c r="BL664" s="21" t="s">
        <v>89</v>
      </c>
      <c r="BM664" s="227" t="s">
        <v>1463</v>
      </c>
    </row>
    <row r="665" s="2" customFormat="1">
      <c r="A665" s="42"/>
      <c r="B665" s="43"/>
      <c r="C665" s="44"/>
      <c r="D665" s="229" t="s">
        <v>216</v>
      </c>
      <c r="E665" s="44"/>
      <c r="F665" s="230" t="s">
        <v>1464</v>
      </c>
      <c r="G665" s="44"/>
      <c r="H665" s="44"/>
      <c r="I665" s="231"/>
      <c r="J665" s="44"/>
      <c r="K665" s="44"/>
      <c r="L665" s="48"/>
      <c r="M665" s="232"/>
      <c r="N665" s="233"/>
      <c r="O665" s="88"/>
      <c r="P665" s="88"/>
      <c r="Q665" s="88"/>
      <c r="R665" s="88"/>
      <c r="S665" s="88"/>
      <c r="T665" s="89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T665" s="21" t="s">
        <v>216</v>
      </c>
      <c r="AU665" s="21" t="s">
        <v>83</v>
      </c>
    </row>
    <row r="666" s="13" customFormat="1">
      <c r="A666" s="13"/>
      <c r="B666" s="234"/>
      <c r="C666" s="235"/>
      <c r="D666" s="236" t="s">
        <v>218</v>
      </c>
      <c r="E666" s="237" t="s">
        <v>18</v>
      </c>
      <c r="F666" s="238" t="s">
        <v>1465</v>
      </c>
      <c r="G666" s="235"/>
      <c r="H666" s="237" t="s">
        <v>18</v>
      </c>
      <c r="I666" s="239"/>
      <c r="J666" s="235"/>
      <c r="K666" s="235"/>
      <c r="L666" s="240"/>
      <c r="M666" s="241"/>
      <c r="N666" s="242"/>
      <c r="O666" s="242"/>
      <c r="P666" s="242"/>
      <c r="Q666" s="242"/>
      <c r="R666" s="242"/>
      <c r="S666" s="242"/>
      <c r="T666" s="24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44" t="s">
        <v>218</v>
      </c>
      <c r="AU666" s="244" t="s">
        <v>83</v>
      </c>
      <c r="AV666" s="13" t="s">
        <v>76</v>
      </c>
      <c r="AW666" s="13" t="s">
        <v>33</v>
      </c>
      <c r="AX666" s="13" t="s">
        <v>71</v>
      </c>
      <c r="AY666" s="244" t="s">
        <v>207</v>
      </c>
    </row>
    <row r="667" s="14" customFormat="1">
      <c r="A667" s="14"/>
      <c r="B667" s="245"/>
      <c r="C667" s="246"/>
      <c r="D667" s="236" t="s">
        <v>218</v>
      </c>
      <c r="E667" s="247" t="s">
        <v>18</v>
      </c>
      <c r="F667" s="248" t="s">
        <v>1466</v>
      </c>
      <c r="G667" s="246"/>
      <c r="H667" s="249">
        <v>5.9000000000000004</v>
      </c>
      <c r="I667" s="250"/>
      <c r="J667" s="246"/>
      <c r="K667" s="246"/>
      <c r="L667" s="251"/>
      <c r="M667" s="252"/>
      <c r="N667" s="253"/>
      <c r="O667" s="253"/>
      <c r="P667" s="253"/>
      <c r="Q667" s="253"/>
      <c r="R667" s="253"/>
      <c r="S667" s="253"/>
      <c r="T667" s="25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5" t="s">
        <v>218</v>
      </c>
      <c r="AU667" s="255" t="s">
        <v>83</v>
      </c>
      <c r="AV667" s="14" t="s">
        <v>80</v>
      </c>
      <c r="AW667" s="14" t="s">
        <v>33</v>
      </c>
      <c r="AX667" s="14" t="s">
        <v>76</v>
      </c>
      <c r="AY667" s="255" t="s">
        <v>207</v>
      </c>
    </row>
    <row r="668" s="2" customFormat="1" ht="24.15" customHeight="1">
      <c r="A668" s="42"/>
      <c r="B668" s="43"/>
      <c r="C668" s="217" t="s">
        <v>805</v>
      </c>
      <c r="D668" s="217" t="s">
        <v>211</v>
      </c>
      <c r="E668" s="218" t="s">
        <v>1467</v>
      </c>
      <c r="F668" s="219" t="s">
        <v>1468</v>
      </c>
      <c r="G668" s="220" t="s">
        <v>381</v>
      </c>
      <c r="H668" s="221">
        <v>34</v>
      </c>
      <c r="I668" s="222"/>
      <c r="J668" s="221">
        <f>ROUND(I668*H668,2)</f>
        <v>0</v>
      </c>
      <c r="K668" s="219" t="s">
        <v>214</v>
      </c>
      <c r="L668" s="48"/>
      <c r="M668" s="223" t="s">
        <v>18</v>
      </c>
      <c r="N668" s="224" t="s">
        <v>42</v>
      </c>
      <c r="O668" s="88"/>
      <c r="P668" s="225">
        <f>O668*H668</f>
        <v>0</v>
      </c>
      <c r="Q668" s="225">
        <v>0.015469999999999999</v>
      </c>
      <c r="R668" s="225">
        <f>Q668*H668</f>
        <v>0.52598</v>
      </c>
      <c r="S668" s="225">
        <v>0</v>
      </c>
      <c r="T668" s="226">
        <f>S668*H668</f>
        <v>0</v>
      </c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R668" s="227" t="s">
        <v>89</v>
      </c>
      <c r="AT668" s="227" t="s">
        <v>211</v>
      </c>
      <c r="AU668" s="227" t="s">
        <v>83</v>
      </c>
      <c r="AY668" s="21" t="s">
        <v>207</v>
      </c>
      <c r="BE668" s="228">
        <f>IF(N668="základní",J668,0)</f>
        <v>0</v>
      </c>
      <c r="BF668" s="228">
        <f>IF(N668="snížená",J668,0)</f>
        <v>0</v>
      </c>
      <c r="BG668" s="228">
        <f>IF(N668="zákl. přenesená",J668,0)</f>
        <v>0</v>
      </c>
      <c r="BH668" s="228">
        <f>IF(N668="sníž. přenesená",J668,0)</f>
        <v>0</v>
      </c>
      <c r="BI668" s="228">
        <f>IF(N668="nulová",J668,0)</f>
        <v>0</v>
      </c>
      <c r="BJ668" s="21" t="s">
        <v>76</v>
      </c>
      <c r="BK668" s="228">
        <f>ROUND(I668*H668,2)</f>
        <v>0</v>
      </c>
      <c r="BL668" s="21" t="s">
        <v>89</v>
      </c>
      <c r="BM668" s="227" t="s">
        <v>1469</v>
      </c>
    </row>
    <row r="669" s="2" customFormat="1">
      <c r="A669" s="42"/>
      <c r="B669" s="43"/>
      <c r="C669" s="44"/>
      <c r="D669" s="229" t="s">
        <v>216</v>
      </c>
      <c r="E669" s="44"/>
      <c r="F669" s="230" t="s">
        <v>1470</v>
      </c>
      <c r="G669" s="44"/>
      <c r="H669" s="44"/>
      <c r="I669" s="231"/>
      <c r="J669" s="44"/>
      <c r="K669" s="44"/>
      <c r="L669" s="48"/>
      <c r="M669" s="232"/>
      <c r="N669" s="233"/>
      <c r="O669" s="88"/>
      <c r="P669" s="88"/>
      <c r="Q669" s="88"/>
      <c r="R669" s="88"/>
      <c r="S669" s="88"/>
      <c r="T669" s="89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T669" s="21" t="s">
        <v>216</v>
      </c>
      <c r="AU669" s="21" t="s">
        <v>83</v>
      </c>
    </row>
    <row r="670" s="13" customFormat="1">
      <c r="A670" s="13"/>
      <c r="B670" s="234"/>
      <c r="C670" s="235"/>
      <c r="D670" s="236" t="s">
        <v>218</v>
      </c>
      <c r="E670" s="237" t="s">
        <v>18</v>
      </c>
      <c r="F670" s="238" t="s">
        <v>1471</v>
      </c>
      <c r="G670" s="235"/>
      <c r="H670" s="237" t="s">
        <v>18</v>
      </c>
      <c r="I670" s="239"/>
      <c r="J670" s="235"/>
      <c r="K670" s="235"/>
      <c r="L670" s="240"/>
      <c r="M670" s="241"/>
      <c r="N670" s="242"/>
      <c r="O670" s="242"/>
      <c r="P670" s="242"/>
      <c r="Q670" s="242"/>
      <c r="R670" s="242"/>
      <c r="S670" s="242"/>
      <c r="T670" s="24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44" t="s">
        <v>218</v>
      </c>
      <c r="AU670" s="244" t="s">
        <v>83</v>
      </c>
      <c r="AV670" s="13" t="s">
        <v>76</v>
      </c>
      <c r="AW670" s="13" t="s">
        <v>33</v>
      </c>
      <c r="AX670" s="13" t="s">
        <v>71</v>
      </c>
      <c r="AY670" s="244" t="s">
        <v>207</v>
      </c>
    </row>
    <row r="671" s="14" customFormat="1">
      <c r="A671" s="14"/>
      <c r="B671" s="245"/>
      <c r="C671" s="246"/>
      <c r="D671" s="236" t="s">
        <v>218</v>
      </c>
      <c r="E671" s="247" t="s">
        <v>18</v>
      </c>
      <c r="F671" s="248" t="s">
        <v>524</v>
      </c>
      <c r="G671" s="246"/>
      <c r="H671" s="249">
        <v>34</v>
      </c>
      <c r="I671" s="250"/>
      <c r="J671" s="246"/>
      <c r="K671" s="246"/>
      <c r="L671" s="251"/>
      <c r="M671" s="252"/>
      <c r="N671" s="253"/>
      <c r="O671" s="253"/>
      <c r="P671" s="253"/>
      <c r="Q671" s="253"/>
      <c r="R671" s="253"/>
      <c r="S671" s="253"/>
      <c r="T671" s="25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5" t="s">
        <v>218</v>
      </c>
      <c r="AU671" s="255" t="s">
        <v>83</v>
      </c>
      <c r="AV671" s="14" t="s">
        <v>80</v>
      </c>
      <c r="AW671" s="14" t="s">
        <v>33</v>
      </c>
      <c r="AX671" s="14" t="s">
        <v>76</v>
      </c>
      <c r="AY671" s="255" t="s">
        <v>207</v>
      </c>
    </row>
    <row r="672" s="2" customFormat="1" ht="16.5" customHeight="1">
      <c r="A672" s="42"/>
      <c r="B672" s="43"/>
      <c r="C672" s="283" t="s">
        <v>810</v>
      </c>
      <c r="D672" s="283" t="s">
        <v>1282</v>
      </c>
      <c r="E672" s="284" t="s">
        <v>1472</v>
      </c>
      <c r="F672" s="285" t="s">
        <v>1473</v>
      </c>
      <c r="G672" s="286" t="s">
        <v>381</v>
      </c>
      <c r="H672" s="287">
        <v>34</v>
      </c>
      <c r="I672" s="288"/>
      <c r="J672" s="287">
        <f>ROUND(I672*H672,2)</f>
        <v>0</v>
      </c>
      <c r="K672" s="285" t="s">
        <v>18</v>
      </c>
      <c r="L672" s="289"/>
      <c r="M672" s="290" t="s">
        <v>18</v>
      </c>
      <c r="N672" s="291" t="s">
        <v>42</v>
      </c>
      <c r="O672" s="88"/>
      <c r="P672" s="225">
        <f>O672*H672</f>
        <v>0</v>
      </c>
      <c r="Q672" s="225">
        <v>0.00109</v>
      </c>
      <c r="R672" s="225">
        <f>Q672*H672</f>
        <v>0.037060000000000003</v>
      </c>
      <c r="S672" s="225">
        <v>0</v>
      </c>
      <c r="T672" s="226">
        <f>S672*H672</f>
        <v>0</v>
      </c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R672" s="227" t="s">
        <v>124</v>
      </c>
      <c r="AT672" s="227" t="s">
        <v>1282</v>
      </c>
      <c r="AU672" s="227" t="s">
        <v>83</v>
      </c>
      <c r="AY672" s="21" t="s">
        <v>207</v>
      </c>
      <c r="BE672" s="228">
        <f>IF(N672="základní",J672,0)</f>
        <v>0</v>
      </c>
      <c r="BF672" s="228">
        <f>IF(N672="snížená",J672,0)</f>
        <v>0</v>
      </c>
      <c r="BG672" s="228">
        <f>IF(N672="zákl. přenesená",J672,0)</f>
        <v>0</v>
      </c>
      <c r="BH672" s="228">
        <f>IF(N672="sníž. přenesená",J672,0)</f>
        <v>0</v>
      </c>
      <c r="BI672" s="228">
        <f>IF(N672="nulová",J672,0)</f>
        <v>0</v>
      </c>
      <c r="BJ672" s="21" t="s">
        <v>76</v>
      </c>
      <c r="BK672" s="228">
        <f>ROUND(I672*H672,2)</f>
        <v>0</v>
      </c>
      <c r="BL672" s="21" t="s">
        <v>89</v>
      </c>
      <c r="BM672" s="227" t="s">
        <v>1474</v>
      </c>
    </row>
    <row r="673" s="13" customFormat="1">
      <c r="A673" s="13"/>
      <c r="B673" s="234"/>
      <c r="C673" s="235"/>
      <c r="D673" s="236" t="s">
        <v>218</v>
      </c>
      <c r="E673" s="237" t="s">
        <v>18</v>
      </c>
      <c r="F673" s="238" t="s">
        <v>1471</v>
      </c>
      <c r="G673" s="235"/>
      <c r="H673" s="237" t="s">
        <v>18</v>
      </c>
      <c r="I673" s="239"/>
      <c r="J673" s="235"/>
      <c r="K673" s="235"/>
      <c r="L673" s="240"/>
      <c r="M673" s="241"/>
      <c r="N673" s="242"/>
      <c r="O673" s="242"/>
      <c r="P673" s="242"/>
      <c r="Q673" s="242"/>
      <c r="R673" s="242"/>
      <c r="S673" s="242"/>
      <c r="T673" s="24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44" t="s">
        <v>218</v>
      </c>
      <c r="AU673" s="244" t="s">
        <v>83</v>
      </c>
      <c r="AV673" s="13" t="s">
        <v>76</v>
      </c>
      <c r="AW673" s="13" t="s">
        <v>33</v>
      </c>
      <c r="AX673" s="13" t="s">
        <v>71</v>
      </c>
      <c r="AY673" s="244" t="s">
        <v>207</v>
      </c>
    </row>
    <row r="674" s="14" customFormat="1">
      <c r="A674" s="14"/>
      <c r="B674" s="245"/>
      <c r="C674" s="246"/>
      <c r="D674" s="236" t="s">
        <v>218</v>
      </c>
      <c r="E674" s="247" t="s">
        <v>18</v>
      </c>
      <c r="F674" s="248" t="s">
        <v>524</v>
      </c>
      <c r="G674" s="246"/>
      <c r="H674" s="249">
        <v>34</v>
      </c>
      <c r="I674" s="250"/>
      <c r="J674" s="246"/>
      <c r="K674" s="246"/>
      <c r="L674" s="251"/>
      <c r="M674" s="252"/>
      <c r="N674" s="253"/>
      <c r="O674" s="253"/>
      <c r="P674" s="253"/>
      <c r="Q674" s="253"/>
      <c r="R674" s="253"/>
      <c r="S674" s="253"/>
      <c r="T674" s="25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5" t="s">
        <v>218</v>
      </c>
      <c r="AU674" s="255" t="s">
        <v>83</v>
      </c>
      <c r="AV674" s="14" t="s">
        <v>80</v>
      </c>
      <c r="AW674" s="14" t="s">
        <v>33</v>
      </c>
      <c r="AX674" s="14" t="s">
        <v>76</v>
      </c>
      <c r="AY674" s="255" t="s">
        <v>207</v>
      </c>
    </row>
    <row r="675" s="2" customFormat="1" ht="33" customHeight="1">
      <c r="A675" s="42"/>
      <c r="B675" s="43"/>
      <c r="C675" s="217" t="s">
        <v>815</v>
      </c>
      <c r="D675" s="217" t="s">
        <v>211</v>
      </c>
      <c r="E675" s="218" t="s">
        <v>1475</v>
      </c>
      <c r="F675" s="219" t="s">
        <v>1476</v>
      </c>
      <c r="G675" s="220" t="s">
        <v>381</v>
      </c>
      <c r="H675" s="221">
        <v>2</v>
      </c>
      <c r="I675" s="222"/>
      <c r="J675" s="221">
        <f>ROUND(I675*H675,2)</f>
        <v>0</v>
      </c>
      <c r="K675" s="219" t="s">
        <v>214</v>
      </c>
      <c r="L675" s="48"/>
      <c r="M675" s="223" t="s">
        <v>18</v>
      </c>
      <c r="N675" s="224" t="s">
        <v>42</v>
      </c>
      <c r="O675" s="88"/>
      <c r="P675" s="225">
        <f>O675*H675</f>
        <v>0</v>
      </c>
      <c r="Q675" s="225">
        <v>0.0093600000000000003</v>
      </c>
      <c r="R675" s="225">
        <f>Q675*H675</f>
        <v>0.018720000000000001</v>
      </c>
      <c r="S675" s="225">
        <v>0</v>
      </c>
      <c r="T675" s="226">
        <f>S675*H675</f>
        <v>0</v>
      </c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R675" s="227" t="s">
        <v>89</v>
      </c>
      <c r="AT675" s="227" t="s">
        <v>211</v>
      </c>
      <c r="AU675" s="227" t="s">
        <v>83</v>
      </c>
      <c r="AY675" s="21" t="s">
        <v>207</v>
      </c>
      <c r="BE675" s="228">
        <f>IF(N675="základní",J675,0)</f>
        <v>0</v>
      </c>
      <c r="BF675" s="228">
        <f>IF(N675="snížená",J675,0)</f>
        <v>0</v>
      </c>
      <c r="BG675" s="228">
        <f>IF(N675="zákl. přenesená",J675,0)</f>
        <v>0</v>
      </c>
      <c r="BH675" s="228">
        <f>IF(N675="sníž. přenesená",J675,0)</f>
        <v>0</v>
      </c>
      <c r="BI675" s="228">
        <f>IF(N675="nulová",J675,0)</f>
        <v>0</v>
      </c>
      <c r="BJ675" s="21" t="s">
        <v>76</v>
      </c>
      <c r="BK675" s="228">
        <f>ROUND(I675*H675,2)</f>
        <v>0</v>
      </c>
      <c r="BL675" s="21" t="s">
        <v>89</v>
      </c>
      <c r="BM675" s="227" t="s">
        <v>1477</v>
      </c>
    </row>
    <row r="676" s="2" customFormat="1">
      <c r="A676" s="42"/>
      <c r="B676" s="43"/>
      <c r="C676" s="44"/>
      <c r="D676" s="229" t="s">
        <v>216</v>
      </c>
      <c r="E676" s="44"/>
      <c r="F676" s="230" t="s">
        <v>1478</v>
      </c>
      <c r="G676" s="44"/>
      <c r="H676" s="44"/>
      <c r="I676" s="231"/>
      <c r="J676" s="44"/>
      <c r="K676" s="44"/>
      <c r="L676" s="48"/>
      <c r="M676" s="232"/>
      <c r="N676" s="233"/>
      <c r="O676" s="88"/>
      <c r="P676" s="88"/>
      <c r="Q676" s="88"/>
      <c r="R676" s="88"/>
      <c r="S676" s="88"/>
      <c r="T676" s="89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T676" s="21" t="s">
        <v>216</v>
      </c>
      <c r="AU676" s="21" t="s">
        <v>83</v>
      </c>
    </row>
    <row r="677" s="13" customFormat="1">
      <c r="A677" s="13"/>
      <c r="B677" s="234"/>
      <c r="C677" s="235"/>
      <c r="D677" s="236" t="s">
        <v>218</v>
      </c>
      <c r="E677" s="237" t="s">
        <v>18</v>
      </c>
      <c r="F677" s="238" t="s">
        <v>1479</v>
      </c>
      <c r="G677" s="235"/>
      <c r="H677" s="237" t="s">
        <v>18</v>
      </c>
      <c r="I677" s="239"/>
      <c r="J677" s="235"/>
      <c r="K677" s="235"/>
      <c r="L677" s="240"/>
      <c r="M677" s="241"/>
      <c r="N677" s="242"/>
      <c r="O677" s="242"/>
      <c r="P677" s="242"/>
      <c r="Q677" s="242"/>
      <c r="R677" s="242"/>
      <c r="S677" s="242"/>
      <c r="T677" s="24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4" t="s">
        <v>218</v>
      </c>
      <c r="AU677" s="244" t="s">
        <v>83</v>
      </c>
      <c r="AV677" s="13" t="s">
        <v>76</v>
      </c>
      <c r="AW677" s="13" t="s">
        <v>33</v>
      </c>
      <c r="AX677" s="13" t="s">
        <v>71</v>
      </c>
      <c r="AY677" s="244" t="s">
        <v>207</v>
      </c>
    </row>
    <row r="678" s="14" customFormat="1">
      <c r="A678" s="14"/>
      <c r="B678" s="245"/>
      <c r="C678" s="246"/>
      <c r="D678" s="236" t="s">
        <v>218</v>
      </c>
      <c r="E678" s="247" t="s">
        <v>18</v>
      </c>
      <c r="F678" s="248" t="s">
        <v>80</v>
      </c>
      <c r="G678" s="246"/>
      <c r="H678" s="249">
        <v>2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218</v>
      </c>
      <c r="AU678" s="255" t="s">
        <v>83</v>
      </c>
      <c r="AV678" s="14" t="s">
        <v>80</v>
      </c>
      <c r="AW678" s="14" t="s">
        <v>33</v>
      </c>
      <c r="AX678" s="14" t="s">
        <v>71</v>
      </c>
      <c r="AY678" s="255" t="s">
        <v>207</v>
      </c>
    </row>
    <row r="679" s="2" customFormat="1" ht="24.15" customHeight="1">
      <c r="A679" s="42"/>
      <c r="B679" s="43"/>
      <c r="C679" s="283" t="s">
        <v>822</v>
      </c>
      <c r="D679" s="283" t="s">
        <v>1282</v>
      </c>
      <c r="E679" s="284" t="s">
        <v>1480</v>
      </c>
      <c r="F679" s="285" t="s">
        <v>1481</v>
      </c>
      <c r="G679" s="286" t="s">
        <v>381</v>
      </c>
      <c r="H679" s="287">
        <v>2</v>
      </c>
      <c r="I679" s="288"/>
      <c r="J679" s="287">
        <f>ROUND(I679*H679,2)</f>
        <v>0</v>
      </c>
      <c r="K679" s="285" t="s">
        <v>214</v>
      </c>
      <c r="L679" s="289"/>
      <c r="M679" s="290" t="s">
        <v>18</v>
      </c>
      <c r="N679" s="291" t="s">
        <v>42</v>
      </c>
      <c r="O679" s="88"/>
      <c r="P679" s="225">
        <f>O679*H679</f>
        <v>0</v>
      </c>
      <c r="Q679" s="225">
        <v>0.029999999999999999</v>
      </c>
      <c r="R679" s="225">
        <f>Q679*H679</f>
        <v>0.059999999999999998</v>
      </c>
      <c r="S679" s="225">
        <v>0</v>
      </c>
      <c r="T679" s="226">
        <f>S679*H679</f>
        <v>0</v>
      </c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R679" s="227" t="s">
        <v>124</v>
      </c>
      <c r="AT679" s="227" t="s">
        <v>1282</v>
      </c>
      <c r="AU679" s="227" t="s">
        <v>83</v>
      </c>
      <c r="AY679" s="21" t="s">
        <v>207</v>
      </c>
      <c r="BE679" s="228">
        <f>IF(N679="základní",J679,0)</f>
        <v>0</v>
      </c>
      <c r="BF679" s="228">
        <f>IF(N679="snížená",J679,0)</f>
        <v>0</v>
      </c>
      <c r="BG679" s="228">
        <f>IF(N679="zákl. přenesená",J679,0)</f>
        <v>0</v>
      </c>
      <c r="BH679" s="228">
        <f>IF(N679="sníž. přenesená",J679,0)</f>
        <v>0</v>
      </c>
      <c r="BI679" s="228">
        <f>IF(N679="nulová",J679,0)</f>
        <v>0</v>
      </c>
      <c r="BJ679" s="21" t="s">
        <v>76</v>
      </c>
      <c r="BK679" s="228">
        <f>ROUND(I679*H679,2)</f>
        <v>0</v>
      </c>
      <c r="BL679" s="21" t="s">
        <v>89</v>
      </c>
      <c r="BM679" s="227" t="s">
        <v>1482</v>
      </c>
    </row>
    <row r="680" s="13" customFormat="1">
      <c r="A680" s="13"/>
      <c r="B680" s="234"/>
      <c r="C680" s="235"/>
      <c r="D680" s="236" t="s">
        <v>218</v>
      </c>
      <c r="E680" s="237" t="s">
        <v>18</v>
      </c>
      <c r="F680" s="238" t="s">
        <v>1479</v>
      </c>
      <c r="G680" s="235"/>
      <c r="H680" s="237" t="s">
        <v>18</v>
      </c>
      <c r="I680" s="239"/>
      <c r="J680" s="235"/>
      <c r="K680" s="235"/>
      <c r="L680" s="240"/>
      <c r="M680" s="241"/>
      <c r="N680" s="242"/>
      <c r="O680" s="242"/>
      <c r="P680" s="242"/>
      <c r="Q680" s="242"/>
      <c r="R680" s="242"/>
      <c r="S680" s="242"/>
      <c r="T680" s="24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44" t="s">
        <v>218</v>
      </c>
      <c r="AU680" s="244" t="s">
        <v>83</v>
      </c>
      <c r="AV680" s="13" t="s">
        <v>76</v>
      </c>
      <c r="AW680" s="13" t="s">
        <v>33</v>
      </c>
      <c r="AX680" s="13" t="s">
        <v>71</v>
      </c>
      <c r="AY680" s="244" t="s">
        <v>207</v>
      </c>
    </row>
    <row r="681" s="14" customFormat="1">
      <c r="A681" s="14"/>
      <c r="B681" s="245"/>
      <c r="C681" s="246"/>
      <c r="D681" s="236" t="s">
        <v>218</v>
      </c>
      <c r="E681" s="247" t="s">
        <v>18</v>
      </c>
      <c r="F681" s="248" t="s">
        <v>80</v>
      </c>
      <c r="G681" s="246"/>
      <c r="H681" s="249">
        <v>2</v>
      </c>
      <c r="I681" s="250"/>
      <c r="J681" s="246"/>
      <c r="K681" s="246"/>
      <c r="L681" s="251"/>
      <c r="M681" s="252"/>
      <c r="N681" s="253"/>
      <c r="O681" s="253"/>
      <c r="P681" s="253"/>
      <c r="Q681" s="253"/>
      <c r="R681" s="253"/>
      <c r="S681" s="253"/>
      <c r="T681" s="25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5" t="s">
        <v>218</v>
      </c>
      <c r="AU681" s="255" t="s">
        <v>83</v>
      </c>
      <c r="AV681" s="14" t="s">
        <v>80</v>
      </c>
      <c r="AW681" s="14" t="s">
        <v>33</v>
      </c>
      <c r="AX681" s="14" t="s">
        <v>76</v>
      </c>
      <c r="AY681" s="255" t="s">
        <v>207</v>
      </c>
    </row>
    <row r="682" s="2" customFormat="1" ht="16.5" customHeight="1">
      <c r="A682" s="42"/>
      <c r="B682" s="43"/>
      <c r="C682" s="217" t="s">
        <v>830</v>
      </c>
      <c r="D682" s="217" t="s">
        <v>211</v>
      </c>
      <c r="E682" s="218" t="s">
        <v>1483</v>
      </c>
      <c r="F682" s="219" t="s">
        <v>1484</v>
      </c>
      <c r="G682" s="220" t="s">
        <v>381</v>
      </c>
      <c r="H682" s="221">
        <v>11</v>
      </c>
      <c r="I682" s="222"/>
      <c r="J682" s="221">
        <f>ROUND(I682*H682,2)</f>
        <v>0</v>
      </c>
      <c r="K682" s="219" t="s">
        <v>214</v>
      </c>
      <c r="L682" s="48"/>
      <c r="M682" s="223" t="s">
        <v>18</v>
      </c>
      <c r="N682" s="224" t="s">
        <v>42</v>
      </c>
      <c r="O682" s="88"/>
      <c r="P682" s="225">
        <f>O682*H682</f>
        <v>0</v>
      </c>
      <c r="Q682" s="225">
        <v>0.00011</v>
      </c>
      <c r="R682" s="225">
        <f>Q682*H682</f>
        <v>0.0012100000000000001</v>
      </c>
      <c r="S682" s="225">
        <v>0</v>
      </c>
      <c r="T682" s="226">
        <f>S682*H682</f>
        <v>0</v>
      </c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R682" s="227" t="s">
        <v>89</v>
      </c>
      <c r="AT682" s="227" t="s">
        <v>211</v>
      </c>
      <c r="AU682" s="227" t="s">
        <v>83</v>
      </c>
      <c r="AY682" s="21" t="s">
        <v>207</v>
      </c>
      <c r="BE682" s="228">
        <f>IF(N682="základní",J682,0)</f>
        <v>0</v>
      </c>
      <c r="BF682" s="228">
        <f>IF(N682="snížená",J682,0)</f>
        <v>0</v>
      </c>
      <c r="BG682" s="228">
        <f>IF(N682="zákl. přenesená",J682,0)</f>
        <v>0</v>
      </c>
      <c r="BH682" s="228">
        <f>IF(N682="sníž. přenesená",J682,0)</f>
        <v>0</v>
      </c>
      <c r="BI682" s="228">
        <f>IF(N682="nulová",J682,0)</f>
        <v>0</v>
      </c>
      <c r="BJ682" s="21" t="s">
        <v>76</v>
      </c>
      <c r="BK682" s="228">
        <f>ROUND(I682*H682,2)</f>
        <v>0</v>
      </c>
      <c r="BL682" s="21" t="s">
        <v>89</v>
      </c>
      <c r="BM682" s="227" t="s">
        <v>1485</v>
      </c>
    </row>
    <row r="683" s="2" customFormat="1">
      <c r="A683" s="42"/>
      <c r="B683" s="43"/>
      <c r="C683" s="44"/>
      <c r="D683" s="229" t="s">
        <v>216</v>
      </c>
      <c r="E683" s="44"/>
      <c r="F683" s="230" t="s">
        <v>1486</v>
      </c>
      <c r="G683" s="44"/>
      <c r="H683" s="44"/>
      <c r="I683" s="231"/>
      <c r="J683" s="44"/>
      <c r="K683" s="44"/>
      <c r="L683" s="48"/>
      <c r="M683" s="232"/>
      <c r="N683" s="233"/>
      <c r="O683" s="88"/>
      <c r="P683" s="88"/>
      <c r="Q683" s="88"/>
      <c r="R683" s="88"/>
      <c r="S683" s="88"/>
      <c r="T683" s="89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T683" s="21" t="s">
        <v>216</v>
      </c>
      <c r="AU683" s="21" t="s">
        <v>83</v>
      </c>
    </row>
    <row r="684" s="13" customFormat="1">
      <c r="A684" s="13"/>
      <c r="B684" s="234"/>
      <c r="C684" s="235"/>
      <c r="D684" s="236" t="s">
        <v>218</v>
      </c>
      <c r="E684" s="237" t="s">
        <v>18</v>
      </c>
      <c r="F684" s="238" t="s">
        <v>1487</v>
      </c>
      <c r="G684" s="235"/>
      <c r="H684" s="237" t="s">
        <v>18</v>
      </c>
      <c r="I684" s="239"/>
      <c r="J684" s="235"/>
      <c r="K684" s="235"/>
      <c r="L684" s="240"/>
      <c r="M684" s="241"/>
      <c r="N684" s="242"/>
      <c r="O684" s="242"/>
      <c r="P684" s="242"/>
      <c r="Q684" s="242"/>
      <c r="R684" s="242"/>
      <c r="S684" s="242"/>
      <c r="T684" s="24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44" t="s">
        <v>218</v>
      </c>
      <c r="AU684" s="244" t="s">
        <v>83</v>
      </c>
      <c r="AV684" s="13" t="s">
        <v>76</v>
      </c>
      <c r="AW684" s="13" t="s">
        <v>33</v>
      </c>
      <c r="AX684" s="13" t="s">
        <v>71</v>
      </c>
      <c r="AY684" s="244" t="s">
        <v>207</v>
      </c>
    </row>
    <row r="685" s="14" customFormat="1">
      <c r="A685" s="14"/>
      <c r="B685" s="245"/>
      <c r="C685" s="246"/>
      <c r="D685" s="236" t="s">
        <v>218</v>
      </c>
      <c r="E685" s="247" t="s">
        <v>18</v>
      </c>
      <c r="F685" s="248" t="s">
        <v>121</v>
      </c>
      <c r="G685" s="246"/>
      <c r="H685" s="249">
        <v>7</v>
      </c>
      <c r="I685" s="250"/>
      <c r="J685" s="246"/>
      <c r="K685" s="246"/>
      <c r="L685" s="251"/>
      <c r="M685" s="252"/>
      <c r="N685" s="253"/>
      <c r="O685" s="253"/>
      <c r="P685" s="253"/>
      <c r="Q685" s="253"/>
      <c r="R685" s="253"/>
      <c r="S685" s="253"/>
      <c r="T685" s="25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55" t="s">
        <v>218</v>
      </c>
      <c r="AU685" s="255" t="s">
        <v>83</v>
      </c>
      <c r="AV685" s="14" t="s">
        <v>80</v>
      </c>
      <c r="AW685" s="14" t="s">
        <v>33</v>
      </c>
      <c r="AX685" s="14" t="s">
        <v>71</v>
      </c>
      <c r="AY685" s="255" t="s">
        <v>207</v>
      </c>
    </row>
    <row r="686" s="13" customFormat="1">
      <c r="A686" s="13"/>
      <c r="B686" s="234"/>
      <c r="C686" s="235"/>
      <c r="D686" s="236" t="s">
        <v>218</v>
      </c>
      <c r="E686" s="237" t="s">
        <v>18</v>
      </c>
      <c r="F686" s="238" t="s">
        <v>1488</v>
      </c>
      <c r="G686" s="235"/>
      <c r="H686" s="237" t="s">
        <v>18</v>
      </c>
      <c r="I686" s="239"/>
      <c r="J686" s="235"/>
      <c r="K686" s="235"/>
      <c r="L686" s="240"/>
      <c r="M686" s="241"/>
      <c r="N686" s="242"/>
      <c r="O686" s="242"/>
      <c r="P686" s="242"/>
      <c r="Q686" s="242"/>
      <c r="R686" s="242"/>
      <c r="S686" s="242"/>
      <c r="T686" s="24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4" t="s">
        <v>218</v>
      </c>
      <c r="AU686" s="244" t="s">
        <v>83</v>
      </c>
      <c r="AV686" s="13" t="s">
        <v>76</v>
      </c>
      <c r="AW686" s="13" t="s">
        <v>33</v>
      </c>
      <c r="AX686" s="13" t="s">
        <v>71</v>
      </c>
      <c r="AY686" s="244" t="s">
        <v>207</v>
      </c>
    </row>
    <row r="687" s="14" customFormat="1">
      <c r="A687" s="14"/>
      <c r="B687" s="245"/>
      <c r="C687" s="246"/>
      <c r="D687" s="236" t="s">
        <v>218</v>
      </c>
      <c r="E687" s="247" t="s">
        <v>18</v>
      </c>
      <c r="F687" s="248" t="s">
        <v>89</v>
      </c>
      <c r="G687" s="246"/>
      <c r="H687" s="249">
        <v>4</v>
      </c>
      <c r="I687" s="250"/>
      <c r="J687" s="246"/>
      <c r="K687" s="246"/>
      <c r="L687" s="251"/>
      <c r="M687" s="252"/>
      <c r="N687" s="253"/>
      <c r="O687" s="253"/>
      <c r="P687" s="253"/>
      <c r="Q687" s="253"/>
      <c r="R687" s="253"/>
      <c r="S687" s="253"/>
      <c r="T687" s="25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5" t="s">
        <v>218</v>
      </c>
      <c r="AU687" s="255" t="s">
        <v>83</v>
      </c>
      <c r="AV687" s="14" t="s">
        <v>80</v>
      </c>
      <c r="AW687" s="14" t="s">
        <v>33</v>
      </c>
      <c r="AX687" s="14" t="s">
        <v>71</v>
      </c>
      <c r="AY687" s="255" t="s">
        <v>207</v>
      </c>
    </row>
    <row r="688" s="16" customFormat="1">
      <c r="A688" s="16"/>
      <c r="B688" s="267"/>
      <c r="C688" s="268"/>
      <c r="D688" s="236" t="s">
        <v>218</v>
      </c>
      <c r="E688" s="269" t="s">
        <v>18</v>
      </c>
      <c r="F688" s="270" t="s">
        <v>244</v>
      </c>
      <c r="G688" s="268"/>
      <c r="H688" s="271">
        <v>11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T688" s="277" t="s">
        <v>218</v>
      </c>
      <c r="AU688" s="277" t="s">
        <v>83</v>
      </c>
      <c r="AV688" s="16" t="s">
        <v>89</v>
      </c>
      <c r="AW688" s="16" t="s">
        <v>33</v>
      </c>
      <c r="AX688" s="16" t="s">
        <v>76</v>
      </c>
      <c r="AY688" s="277" t="s">
        <v>207</v>
      </c>
    </row>
    <row r="689" s="2" customFormat="1" ht="16.5" customHeight="1">
      <c r="A689" s="42"/>
      <c r="B689" s="43"/>
      <c r="C689" s="283" t="s">
        <v>835</v>
      </c>
      <c r="D689" s="283" t="s">
        <v>1282</v>
      </c>
      <c r="E689" s="284" t="s">
        <v>1489</v>
      </c>
      <c r="F689" s="285" t="s">
        <v>1490</v>
      </c>
      <c r="G689" s="286" t="s">
        <v>381</v>
      </c>
      <c r="H689" s="287">
        <v>4</v>
      </c>
      <c r="I689" s="288"/>
      <c r="J689" s="287">
        <f>ROUND(I689*H689,2)</f>
        <v>0</v>
      </c>
      <c r="K689" s="285" t="s">
        <v>214</v>
      </c>
      <c r="L689" s="289"/>
      <c r="M689" s="290" t="s">
        <v>18</v>
      </c>
      <c r="N689" s="291" t="s">
        <v>42</v>
      </c>
      <c r="O689" s="88"/>
      <c r="P689" s="225">
        <f>O689*H689</f>
        <v>0</v>
      </c>
      <c r="Q689" s="225">
        <v>0.010699999999999999</v>
      </c>
      <c r="R689" s="225">
        <f>Q689*H689</f>
        <v>0.042799999999999998</v>
      </c>
      <c r="S689" s="225">
        <v>0</v>
      </c>
      <c r="T689" s="226">
        <f>S689*H689</f>
        <v>0</v>
      </c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R689" s="227" t="s">
        <v>124</v>
      </c>
      <c r="AT689" s="227" t="s">
        <v>1282</v>
      </c>
      <c r="AU689" s="227" t="s">
        <v>83</v>
      </c>
      <c r="AY689" s="21" t="s">
        <v>207</v>
      </c>
      <c r="BE689" s="228">
        <f>IF(N689="základní",J689,0)</f>
        <v>0</v>
      </c>
      <c r="BF689" s="228">
        <f>IF(N689="snížená",J689,0)</f>
        <v>0</v>
      </c>
      <c r="BG689" s="228">
        <f>IF(N689="zákl. přenesená",J689,0)</f>
        <v>0</v>
      </c>
      <c r="BH689" s="228">
        <f>IF(N689="sníž. přenesená",J689,0)</f>
        <v>0</v>
      </c>
      <c r="BI689" s="228">
        <f>IF(N689="nulová",J689,0)</f>
        <v>0</v>
      </c>
      <c r="BJ689" s="21" t="s">
        <v>76</v>
      </c>
      <c r="BK689" s="228">
        <f>ROUND(I689*H689,2)</f>
        <v>0</v>
      </c>
      <c r="BL689" s="21" t="s">
        <v>89</v>
      </c>
      <c r="BM689" s="227" t="s">
        <v>1491</v>
      </c>
    </row>
    <row r="690" s="14" customFormat="1">
      <c r="A690" s="14"/>
      <c r="B690" s="245"/>
      <c r="C690" s="246"/>
      <c r="D690" s="236" t="s">
        <v>218</v>
      </c>
      <c r="E690" s="247" t="s">
        <v>18</v>
      </c>
      <c r="F690" s="248" t="s">
        <v>89</v>
      </c>
      <c r="G690" s="246"/>
      <c r="H690" s="249">
        <v>4</v>
      </c>
      <c r="I690" s="250"/>
      <c r="J690" s="246"/>
      <c r="K690" s="246"/>
      <c r="L690" s="251"/>
      <c r="M690" s="252"/>
      <c r="N690" s="253"/>
      <c r="O690" s="253"/>
      <c r="P690" s="253"/>
      <c r="Q690" s="253"/>
      <c r="R690" s="253"/>
      <c r="S690" s="253"/>
      <c r="T690" s="25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5" t="s">
        <v>218</v>
      </c>
      <c r="AU690" s="255" t="s">
        <v>83</v>
      </c>
      <c r="AV690" s="14" t="s">
        <v>80</v>
      </c>
      <c r="AW690" s="14" t="s">
        <v>33</v>
      </c>
      <c r="AX690" s="14" t="s">
        <v>76</v>
      </c>
      <c r="AY690" s="255" t="s">
        <v>207</v>
      </c>
    </row>
    <row r="691" s="2" customFormat="1" ht="16.5" customHeight="1">
      <c r="A691" s="42"/>
      <c r="B691" s="43"/>
      <c r="C691" s="217" t="s">
        <v>842</v>
      </c>
      <c r="D691" s="217" t="s">
        <v>211</v>
      </c>
      <c r="E691" s="218" t="s">
        <v>1492</v>
      </c>
      <c r="F691" s="219" t="s">
        <v>1493</v>
      </c>
      <c r="G691" s="220" t="s">
        <v>381</v>
      </c>
      <c r="H691" s="221">
        <v>38</v>
      </c>
      <c r="I691" s="222"/>
      <c r="J691" s="221">
        <f>ROUND(I691*H691,2)</f>
        <v>0</v>
      </c>
      <c r="K691" s="219" t="s">
        <v>18</v>
      </c>
      <c r="L691" s="48"/>
      <c r="M691" s="223" t="s">
        <v>18</v>
      </c>
      <c r="N691" s="224" t="s">
        <v>42</v>
      </c>
      <c r="O691" s="88"/>
      <c r="P691" s="225">
        <f>O691*H691</f>
        <v>0</v>
      </c>
      <c r="Q691" s="225">
        <v>6.0000000000000002E-05</v>
      </c>
      <c r="R691" s="225">
        <f>Q691*H691</f>
        <v>0.0022799999999999999</v>
      </c>
      <c r="S691" s="225">
        <v>0</v>
      </c>
      <c r="T691" s="226">
        <f>S691*H691</f>
        <v>0</v>
      </c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R691" s="227" t="s">
        <v>327</v>
      </c>
      <c r="AT691" s="227" t="s">
        <v>211</v>
      </c>
      <c r="AU691" s="227" t="s">
        <v>83</v>
      </c>
      <c r="AY691" s="21" t="s">
        <v>207</v>
      </c>
      <c r="BE691" s="228">
        <f>IF(N691="základní",J691,0)</f>
        <v>0</v>
      </c>
      <c r="BF691" s="228">
        <f>IF(N691="snížená",J691,0)</f>
        <v>0</v>
      </c>
      <c r="BG691" s="228">
        <f>IF(N691="zákl. přenesená",J691,0)</f>
        <v>0</v>
      </c>
      <c r="BH691" s="228">
        <f>IF(N691="sníž. přenesená",J691,0)</f>
        <v>0</v>
      </c>
      <c r="BI691" s="228">
        <f>IF(N691="nulová",J691,0)</f>
        <v>0</v>
      </c>
      <c r="BJ691" s="21" t="s">
        <v>76</v>
      </c>
      <c r="BK691" s="228">
        <f>ROUND(I691*H691,2)</f>
        <v>0</v>
      </c>
      <c r="BL691" s="21" t="s">
        <v>327</v>
      </c>
      <c r="BM691" s="227" t="s">
        <v>1494</v>
      </c>
    </row>
    <row r="692" s="13" customFormat="1">
      <c r="A692" s="13"/>
      <c r="B692" s="234"/>
      <c r="C692" s="235"/>
      <c r="D692" s="236" t="s">
        <v>218</v>
      </c>
      <c r="E692" s="237" t="s">
        <v>18</v>
      </c>
      <c r="F692" s="238" t="s">
        <v>1495</v>
      </c>
      <c r="G692" s="235"/>
      <c r="H692" s="237" t="s">
        <v>18</v>
      </c>
      <c r="I692" s="239"/>
      <c r="J692" s="235"/>
      <c r="K692" s="235"/>
      <c r="L692" s="240"/>
      <c r="M692" s="241"/>
      <c r="N692" s="242"/>
      <c r="O692" s="242"/>
      <c r="P692" s="242"/>
      <c r="Q692" s="242"/>
      <c r="R692" s="242"/>
      <c r="S692" s="242"/>
      <c r="T692" s="24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44" t="s">
        <v>218</v>
      </c>
      <c r="AU692" s="244" t="s">
        <v>83</v>
      </c>
      <c r="AV692" s="13" t="s">
        <v>76</v>
      </c>
      <c r="AW692" s="13" t="s">
        <v>33</v>
      </c>
      <c r="AX692" s="13" t="s">
        <v>71</v>
      </c>
      <c r="AY692" s="244" t="s">
        <v>207</v>
      </c>
    </row>
    <row r="693" s="14" customFormat="1">
      <c r="A693" s="14"/>
      <c r="B693" s="245"/>
      <c r="C693" s="246"/>
      <c r="D693" s="236" t="s">
        <v>218</v>
      </c>
      <c r="E693" s="247" t="s">
        <v>18</v>
      </c>
      <c r="F693" s="248" t="s">
        <v>291</v>
      </c>
      <c r="G693" s="246"/>
      <c r="H693" s="249">
        <v>10</v>
      </c>
      <c r="I693" s="250"/>
      <c r="J693" s="246"/>
      <c r="K693" s="246"/>
      <c r="L693" s="251"/>
      <c r="M693" s="252"/>
      <c r="N693" s="253"/>
      <c r="O693" s="253"/>
      <c r="P693" s="253"/>
      <c r="Q693" s="253"/>
      <c r="R693" s="253"/>
      <c r="S693" s="253"/>
      <c r="T693" s="25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55" t="s">
        <v>218</v>
      </c>
      <c r="AU693" s="255" t="s">
        <v>83</v>
      </c>
      <c r="AV693" s="14" t="s">
        <v>80</v>
      </c>
      <c r="AW693" s="14" t="s">
        <v>33</v>
      </c>
      <c r="AX693" s="14" t="s">
        <v>71</v>
      </c>
      <c r="AY693" s="255" t="s">
        <v>207</v>
      </c>
    </row>
    <row r="694" s="14" customFormat="1">
      <c r="A694" s="14"/>
      <c r="B694" s="245"/>
      <c r="C694" s="246"/>
      <c r="D694" s="236" t="s">
        <v>218</v>
      </c>
      <c r="E694" s="247" t="s">
        <v>18</v>
      </c>
      <c r="F694" s="248" t="s">
        <v>291</v>
      </c>
      <c r="G694" s="246"/>
      <c r="H694" s="249">
        <v>10</v>
      </c>
      <c r="I694" s="250"/>
      <c r="J694" s="246"/>
      <c r="K694" s="246"/>
      <c r="L694" s="251"/>
      <c r="M694" s="252"/>
      <c r="N694" s="253"/>
      <c r="O694" s="253"/>
      <c r="P694" s="253"/>
      <c r="Q694" s="253"/>
      <c r="R694" s="253"/>
      <c r="S694" s="253"/>
      <c r="T694" s="25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5" t="s">
        <v>218</v>
      </c>
      <c r="AU694" s="255" t="s">
        <v>83</v>
      </c>
      <c r="AV694" s="14" t="s">
        <v>80</v>
      </c>
      <c r="AW694" s="14" t="s">
        <v>33</v>
      </c>
      <c r="AX694" s="14" t="s">
        <v>71</v>
      </c>
      <c r="AY694" s="255" t="s">
        <v>207</v>
      </c>
    </row>
    <row r="695" s="13" customFormat="1">
      <c r="A695" s="13"/>
      <c r="B695" s="234"/>
      <c r="C695" s="235"/>
      <c r="D695" s="236" t="s">
        <v>218</v>
      </c>
      <c r="E695" s="237" t="s">
        <v>18</v>
      </c>
      <c r="F695" s="238" t="s">
        <v>225</v>
      </c>
      <c r="G695" s="235"/>
      <c r="H695" s="237" t="s">
        <v>18</v>
      </c>
      <c r="I695" s="239"/>
      <c r="J695" s="235"/>
      <c r="K695" s="235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218</v>
      </c>
      <c r="AU695" s="244" t="s">
        <v>83</v>
      </c>
      <c r="AV695" s="13" t="s">
        <v>76</v>
      </c>
      <c r="AW695" s="13" t="s">
        <v>33</v>
      </c>
      <c r="AX695" s="13" t="s">
        <v>71</v>
      </c>
      <c r="AY695" s="244" t="s">
        <v>207</v>
      </c>
    </row>
    <row r="696" s="14" customFormat="1">
      <c r="A696" s="14"/>
      <c r="B696" s="245"/>
      <c r="C696" s="246"/>
      <c r="D696" s="236" t="s">
        <v>218</v>
      </c>
      <c r="E696" s="247" t="s">
        <v>18</v>
      </c>
      <c r="F696" s="248" t="s">
        <v>89</v>
      </c>
      <c r="G696" s="246"/>
      <c r="H696" s="249">
        <v>4</v>
      </c>
      <c r="I696" s="250"/>
      <c r="J696" s="246"/>
      <c r="K696" s="246"/>
      <c r="L696" s="251"/>
      <c r="M696" s="252"/>
      <c r="N696" s="253"/>
      <c r="O696" s="253"/>
      <c r="P696" s="253"/>
      <c r="Q696" s="253"/>
      <c r="R696" s="253"/>
      <c r="S696" s="253"/>
      <c r="T696" s="25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5" t="s">
        <v>218</v>
      </c>
      <c r="AU696" s="255" t="s">
        <v>83</v>
      </c>
      <c r="AV696" s="14" t="s">
        <v>80</v>
      </c>
      <c r="AW696" s="14" t="s">
        <v>33</v>
      </c>
      <c r="AX696" s="14" t="s">
        <v>71</v>
      </c>
      <c r="AY696" s="255" t="s">
        <v>207</v>
      </c>
    </row>
    <row r="697" s="13" customFormat="1">
      <c r="A697" s="13"/>
      <c r="B697" s="234"/>
      <c r="C697" s="235"/>
      <c r="D697" s="236" t="s">
        <v>218</v>
      </c>
      <c r="E697" s="237" t="s">
        <v>18</v>
      </c>
      <c r="F697" s="238" t="s">
        <v>493</v>
      </c>
      <c r="G697" s="235"/>
      <c r="H697" s="237" t="s">
        <v>18</v>
      </c>
      <c r="I697" s="239"/>
      <c r="J697" s="235"/>
      <c r="K697" s="235"/>
      <c r="L697" s="240"/>
      <c r="M697" s="241"/>
      <c r="N697" s="242"/>
      <c r="O697" s="242"/>
      <c r="P697" s="242"/>
      <c r="Q697" s="242"/>
      <c r="R697" s="242"/>
      <c r="S697" s="242"/>
      <c r="T697" s="24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44" t="s">
        <v>218</v>
      </c>
      <c r="AU697" s="244" t="s">
        <v>83</v>
      </c>
      <c r="AV697" s="13" t="s">
        <v>76</v>
      </c>
      <c r="AW697" s="13" t="s">
        <v>33</v>
      </c>
      <c r="AX697" s="13" t="s">
        <v>71</v>
      </c>
      <c r="AY697" s="244" t="s">
        <v>207</v>
      </c>
    </row>
    <row r="698" s="14" customFormat="1">
      <c r="A698" s="14"/>
      <c r="B698" s="245"/>
      <c r="C698" s="246"/>
      <c r="D698" s="236" t="s">
        <v>218</v>
      </c>
      <c r="E698" s="247" t="s">
        <v>18</v>
      </c>
      <c r="F698" s="248" t="s">
        <v>76</v>
      </c>
      <c r="G698" s="246"/>
      <c r="H698" s="249">
        <v>1</v>
      </c>
      <c r="I698" s="250"/>
      <c r="J698" s="246"/>
      <c r="K698" s="246"/>
      <c r="L698" s="251"/>
      <c r="M698" s="252"/>
      <c r="N698" s="253"/>
      <c r="O698" s="253"/>
      <c r="P698" s="253"/>
      <c r="Q698" s="253"/>
      <c r="R698" s="253"/>
      <c r="S698" s="253"/>
      <c r="T698" s="25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55" t="s">
        <v>218</v>
      </c>
      <c r="AU698" s="255" t="s">
        <v>83</v>
      </c>
      <c r="AV698" s="14" t="s">
        <v>80</v>
      </c>
      <c r="AW698" s="14" t="s">
        <v>33</v>
      </c>
      <c r="AX698" s="14" t="s">
        <v>71</v>
      </c>
      <c r="AY698" s="255" t="s">
        <v>207</v>
      </c>
    </row>
    <row r="699" s="13" customFormat="1">
      <c r="A699" s="13"/>
      <c r="B699" s="234"/>
      <c r="C699" s="235"/>
      <c r="D699" s="236" t="s">
        <v>218</v>
      </c>
      <c r="E699" s="237" t="s">
        <v>18</v>
      </c>
      <c r="F699" s="238" t="s">
        <v>1216</v>
      </c>
      <c r="G699" s="235"/>
      <c r="H699" s="237" t="s">
        <v>18</v>
      </c>
      <c r="I699" s="239"/>
      <c r="J699" s="235"/>
      <c r="K699" s="235"/>
      <c r="L699" s="240"/>
      <c r="M699" s="241"/>
      <c r="N699" s="242"/>
      <c r="O699" s="242"/>
      <c r="P699" s="242"/>
      <c r="Q699" s="242"/>
      <c r="R699" s="242"/>
      <c r="S699" s="242"/>
      <c r="T699" s="24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44" t="s">
        <v>218</v>
      </c>
      <c r="AU699" s="244" t="s">
        <v>83</v>
      </c>
      <c r="AV699" s="13" t="s">
        <v>76</v>
      </c>
      <c r="AW699" s="13" t="s">
        <v>33</v>
      </c>
      <c r="AX699" s="13" t="s">
        <v>71</v>
      </c>
      <c r="AY699" s="244" t="s">
        <v>207</v>
      </c>
    </row>
    <row r="700" s="14" customFormat="1">
      <c r="A700" s="14"/>
      <c r="B700" s="245"/>
      <c r="C700" s="246"/>
      <c r="D700" s="236" t="s">
        <v>218</v>
      </c>
      <c r="E700" s="247" t="s">
        <v>18</v>
      </c>
      <c r="F700" s="248" t="s">
        <v>121</v>
      </c>
      <c r="G700" s="246"/>
      <c r="H700" s="249">
        <v>7</v>
      </c>
      <c r="I700" s="250"/>
      <c r="J700" s="246"/>
      <c r="K700" s="246"/>
      <c r="L700" s="251"/>
      <c r="M700" s="252"/>
      <c r="N700" s="253"/>
      <c r="O700" s="253"/>
      <c r="P700" s="253"/>
      <c r="Q700" s="253"/>
      <c r="R700" s="253"/>
      <c r="S700" s="253"/>
      <c r="T700" s="25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5" t="s">
        <v>218</v>
      </c>
      <c r="AU700" s="255" t="s">
        <v>83</v>
      </c>
      <c r="AV700" s="14" t="s">
        <v>80</v>
      </c>
      <c r="AW700" s="14" t="s">
        <v>33</v>
      </c>
      <c r="AX700" s="14" t="s">
        <v>71</v>
      </c>
      <c r="AY700" s="255" t="s">
        <v>207</v>
      </c>
    </row>
    <row r="701" s="13" customFormat="1">
      <c r="A701" s="13"/>
      <c r="B701" s="234"/>
      <c r="C701" s="235"/>
      <c r="D701" s="236" t="s">
        <v>218</v>
      </c>
      <c r="E701" s="237" t="s">
        <v>18</v>
      </c>
      <c r="F701" s="238" t="s">
        <v>1496</v>
      </c>
      <c r="G701" s="235"/>
      <c r="H701" s="237" t="s">
        <v>18</v>
      </c>
      <c r="I701" s="239"/>
      <c r="J701" s="235"/>
      <c r="K701" s="235"/>
      <c r="L701" s="240"/>
      <c r="M701" s="241"/>
      <c r="N701" s="242"/>
      <c r="O701" s="242"/>
      <c r="P701" s="242"/>
      <c r="Q701" s="242"/>
      <c r="R701" s="242"/>
      <c r="S701" s="242"/>
      <c r="T701" s="24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4" t="s">
        <v>218</v>
      </c>
      <c r="AU701" s="244" t="s">
        <v>83</v>
      </c>
      <c r="AV701" s="13" t="s">
        <v>76</v>
      </c>
      <c r="AW701" s="13" t="s">
        <v>33</v>
      </c>
      <c r="AX701" s="13" t="s">
        <v>71</v>
      </c>
      <c r="AY701" s="244" t="s">
        <v>207</v>
      </c>
    </row>
    <row r="702" s="14" customFormat="1">
      <c r="A702" s="14"/>
      <c r="B702" s="245"/>
      <c r="C702" s="246"/>
      <c r="D702" s="236" t="s">
        <v>218</v>
      </c>
      <c r="E702" s="247" t="s">
        <v>18</v>
      </c>
      <c r="F702" s="248" t="s">
        <v>83</v>
      </c>
      <c r="G702" s="246"/>
      <c r="H702" s="249">
        <v>3</v>
      </c>
      <c r="I702" s="250"/>
      <c r="J702" s="246"/>
      <c r="K702" s="246"/>
      <c r="L702" s="251"/>
      <c r="M702" s="252"/>
      <c r="N702" s="253"/>
      <c r="O702" s="253"/>
      <c r="P702" s="253"/>
      <c r="Q702" s="253"/>
      <c r="R702" s="253"/>
      <c r="S702" s="253"/>
      <c r="T702" s="25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5" t="s">
        <v>218</v>
      </c>
      <c r="AU702" s="255" t="s">
        <v>83</v>
      </c>
      <c r="AV702" s="14" t="s">
        <v>80</v>
      </c>
      <c r="AW702" s="14" t="s">
        <v>33</v>
      </c>
      <c r="AX702" s="14" t="s">
        <v>71</v>
      </c>
      <c r="AY702" s="255" t="s">
        <v>207</v>
      </c>
    </row>
    <row r="703" s="13" customFormat="1">
      <c r="A703" s="13"/>
      <c r="B703" s="234"/>
      <c r="C703" s="235"/>
      <c r="D703" s="236" t="s">
        <v>218</v>
      </c>
      <c r="E703" s="237" t="s">
        <v>18</v>
      </c>
      <c r="F703" s="238" t="s">
        <v>236</v>
      </c>
      <c r="G703" s="235"/>
      <c r="H703" s="237" t="s">
        <v>18</v>
      </c>
      <c r="I703" s="239"/>
      <c r="J703" s="235"/>
      <c r="K703" s="235"/>
      <c r="L703" s="240"/>
      <c r="M703" s="241"/>
      <c r="N703" s="242"/>
      <c r="O703" s="242"/>
      <c r="P703" s="242"/>
      <c r="Q703" s="242"/>
      <c r="R703" s="242"/>
      <c r="S703" s="242"/>
      <c r="T703" s="24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4" t="s">
        <v>218</v>
      </c>
      <c r="AU703" s="244" t="s">
        <v>83</v>
      </c>
      <c r="AV703" s="13" t="s">
        <v>76</v>
      </c>
      <c r="AW703" s="13" t="s">
        <v>33</v>
      </c>
      <c r="AX703" s="13" t="s">
        <v>71</v>
      </c>
      <c r="AY703" s="244" t="s">
        <v>207</v>
      </c>
    </row>
    <row r="704" s="14" customFormat="1">
      <c r="A704" s="14"/>
      <c r="B704" s="245"/>
      <c r="C704" s="246"/>
      <c r="D704" s="236" t="s">
        <v>218</v>
      </c>
      <c r="E704" s="247" t="s">
        <v>18</v>
      </c>
      <c r="F704" s="248" t="s">
        <v>83</v>
      </c>
      <c r="G704" s="246"/>
      <c r="H704" s="249">
        <v>3</v>
      </c>
      <c r="I704" s="250"/>
      <c r="J704" s="246"/>
      <c r="K704" s="246"/>
      <c r="L704" s="251"/>
      <c r="M704" s="252"/>
      <c r="N704" s="253"/>
      <c r="O704" s="253"/>
      <c r="P704" s="253"/>
      <c r="Q704" s="253"/>
      <c r="R704" s="253"/>
      <c r="S704" s="253"/>
      <c r="T704" s="25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55" t="s">
        <v>218</v>
      </c>
      <c r="AU704" s="255" t="s">
        <v>83</v>
      </c>
      <c r="AV704" s="14" t="s">
        <v>80</v>
      </c>
      <c r="AW704" s="14" t="s">
        <v>33</v>
      </c>
      <c r="AX704" s="14" t="s">
        <v>71</v>
      </c>
      <c r="AY704" s="255" t="s">
        <v>207</v>
      </c>
    </row>
    <row r="705" s="16" customFormat="1">
      <c r="A705" s="16"/>
      <c r="B705" s="267"/>
      <c r="C705" s="268"/>
      <c r="D705" s="236" t="s">
        <v>218</v>
      </c>
      <c r="E705" s="269" t="s">
        <v>18</v>
      </c>
      <c r="F705" s="270" t="s">
        <v>244</v>
      </c>
      <c r="G705" s="268"/>
      <c r="H705" s="271">
        <v>38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T705" s="277" t="s">
        <v>218</v>
      </c>
      <c r="AU705" s="277" t="s">
        <v>83</v>
      </c>
      <c r="AV705" s="16" t="s">
        <v>89</v>
      </c>
      <c r="AW705" s="16" t="s">
        <v>33</v>
      </c>
      <c r="AX705" s="16" t="s">
        <v>76</v>
      </c>
      <c r="AY705" s="277" t="s">
        <v>207</v>
      </c>
    </row>
    <row r="706" s="2" customFormat="1" ht="16.5" customHeight="1">
      <c r="A706" s="42"/>
      <c r="B706" s="43"/>
      <c r="C706" s="283" t="s">
        <v>851</v>
      </c>
      <c r="D706" s="283" t="s">
        <v>1282</v>
      </c>
      <c r="E706" s="284" t="s">
        <v>1497</v>
      </c>
      <c r="F706" s="285" t="s">
        <v>1498</v>
      </c>
      <c r="G706" s="286" t="s">
        <v>317</v>
      </c>
      <c r="H706" s="287">
        <v>76.760000000000005</v>
      </c>
      <c r="I706" s="288"/>
      <c r="J706" s="287">
        <f>ROUND(I706*H706,2)</f>
        <v>0</v>
      </c>
      <c r="K706" s="285" t="s">
        <v>18</v>
      </c>
      <c r="L706" s="289"/>
      <c r="M706" s="290" t="s">
        <v>18</v>
      </c>
      <c r="N706" s="291" t="s">
        <v>42</v>
      </c>
      <c r="O706" s="88"/>
      <c r="P706" s="225">
        <f>O706*H706</f>
        <v>0</v>
      </c>
      <c r="Q706" s="225">
        <v>0.00093000000000000005</v>
      </c>
      <c r="R706" s="225">
        <f>Q706*H706</f>
        <v>0.071386800000000014</v>
      </c>
      <c r="S706" s="225">
        <v>0</v>
      </c>
      <c r="T706" s="226">
        <f>S706*H706</f>
        <v>0</v>
      </c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R706" s="227" t="s">
        <v>513</v>
      </c>
      <c r="AT706" s="227" t="s">
        <v>1282</v>
      </c>
      <c r="AU706" s="227" t="s">
        <v>83</v>
      </c>
      <c r="AY706" s="21" t="s">
        <v>207</v>
      </c>
      <c r="BE706" s="228">
        <f>IF(N706="základní",J706,0)</f>
        <v>0</v>
      </c>
      <c r="BF706" s="228">
        <f>IF(N706="snížená",J706,0)</f>
        <v>0</v>
      </c>
      <c r="BG706" s="228">
        <f>IF(N706="zákl. přenesená",J706,0)</f>
        <v>0</v>
      </c>
      <c r="BH706" s="228">
        <f>IF(N706="sníž. přenesená",J706,0)</f>
        <v>0</v>
      </c>
      <c r="BI706" s="228">
        <f>IF(N706="nulová",J706,0)</f>
        <v>0</v>
      </c>
      <c r="BJ706" s="21" t="s">
        <v>76</v>
      </c>
      <c r="BK706" s="228">
        <f>ROUND(I706*H706,2)</f>
        <v>0</v>
      </c>
      <c r="BL706" s="21" t="s">
        <v>327</v>
      </c>
      <c r="BM706" s="227" t="s">
        <v>1499</v>
      </c>
    </row>
    <row r="707" s="14" customFormat="1">
      <c r="A707" s="14"/>
      <c r="B707" s="245"/>
      <c r="C707" s="246"/>
      <c r="D707" s="236" t="s">
        <v>218</v>
      </c>
      <c r="E707" s="247" t="s">
        <v>18</v>
      </c>
      <c r="F707" s="248" t="s">
        <v>1500</v>
      </c>
      <c r="G707" s="246"/>
      <c r="H707" s="249">
        <v>76.760000000000005</v>
      </c>
      <c r="I707" s="250"/>
      <c r="J707" s="246"/>
      <c r="K707" s="246"/>
      <c r="L707" s="251"/>
      <c r="M707" s="252"/>
      <c r="N707" s="253"/>
      <c r="O707" s="253"/>
      <c r="P707" s="253"/>
      <c r="Q707" s="253"/>
      <c r="R707" s="253"/>
      <c r="S707" s="253"/>
      <c r="T707" s="25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55" t="s">
        <v>218</v>
      </c>
      <c r="AU707" s="255" t="s">
        <v>83</v>
      </c>
      <c r="AV707" s="14" t="s">
        <v>80</v>
      </c>
      <c r="AW707" s="14" t="s">
        <v>33</v>
      </c>
      <c r="AX707" s="14" t="s">
        <v>76</v>
      </c>
      <c r="AY707" s="255" t="s">
        <v>207</v>
      </c>
    </row>
    <row r="708" s="2" customFormat="1" ht="16.5" customHeight="1">
      <c r="A708" s="42"/>
      <c r="B708" s="43"/>
      <c r="C708" s="217" t="s">
        <v>1501</v>
      </c>
      <c r="D708" s="217" t="s">
        <v>211</v>
      </c>
      <c r="E708" s="218" t="s">
        <v>1502</v>
      </c>
      <c r="F708" s="219" t="s">
        <v>1503</v>
      </c>
      <c r="G708" s="220" t="s">
        <v>381</v>
      </c>
      <c r="H708" s="221">
        <v>8</v>
      </c>
      <c r="I708" s="222"/>
      <c r="J708" s="221">
        <f>ROUND(I708*H708,2)</f>
        <v>0</v>
      </c>
      <c r="K708" s="219" t="s">
        <v>214</v>
      </c>
      <c r="L708" s="48"/>
      <c r="M708" s="223" t="s">
        <v>18</v>
      </c>
      <c r="N708" s="224" t="s">
        <v>42</v>
      </c>
      <c r="O708" s="88"/>
      <c r="P708" s="225">
        <f>O708*H708</f>
        <v>0</v>
      </c>
      <c r="Q708" s="225">
        <v>0</v>
      </c>
      <c r="R708" s="225">
        <f>Q708*H708</f>
        <v>0</v>
      </c>
      <c r="S708" s="225">
        <v>0</v>
      </c>
      <c r="T708" s="226">
        <f>S708*H708</f>
        <v>0</v>
      </c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R708" s="227" t="s">
        <v>89</v>
      </c>
      <c r="AT708" s="227" t="s">
        <v>211</v>
      </c>
      <c r="AU708" s="227" t="s">
        <v>83</v>
      </c>
      <c r="AY708" s="21" t="s">
        <v>207</v>
      </c>
      <c r="BE708" s="228">
        <f>IF(N708="základní",J708,0)</f>
        <v>0</v>
      </c>
      <c r="BF708" s="228">
        <f>IF(N708="snížená",J708,0)</f>
        <v>0</v>
      </c>
      <c r="BG708" s="228">
        <f>IF(N708="zákl. přenesená",J708,0)</f>
        <v>0</v>
      </c>
      <c r="BH708" s="228">
        <f>IF(N708="sníž. přenesená",J708,0)</f>
        <v>0</v>
      </c>
      <c r="BI708" s="228">
        <f>IF(N708="nulová",J708,0)</f>
        <v>0</v>
      </c>
      <c r="BJ708" s="21" t="s">
        <v>76</v>
      </c>
      <c r="BK708" s="228">
        <f>ROUND(I708*H708,2)</f>
        <v>0</v>
      </c>
      <c r="BL708" s="21" t="s">
        <v>89</v>
      </c>
      <c r="BM708" s="227" t="s">
        <v>1504</v>
      </c>
    </row>
    <row r="709" s="2" customFormat="1">
      <c r="A709" s="42"/>
      <c r="B709" s="43"/>
      <c r="C709" s="44"/>
      <c r="D709" s="229" t="s">
        <v>216</v>
      </c>
      <c r="E709" s="44"/>
      <c r="F709" s="230" t="s">
        <v>1505</v>
      </c>
      <c r="G709" s="44"/>
      <c r="H709" s="44"/>
      <c r="I709" s="231"/>
      <c r="J709" s="44"/>
      <c r="K709" s="44"/>
      <c r="L709" s="48"/>
      <c r="M709" s="232"/>
      <c r="N709" s="233"/>
      <c r="O709" s="88"/>
      <c r="P709" s="88"/>
      <c r="Q709" s="88"/>
      <c r="R709" s="88"/>
      <c r="S709" s="88"/>
      <c r="T709" s="89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T709" s="21" t="s">
        <v>216</v>
      </c>
      <c r="AU709" s="21" t="s">
        <v>83</v>
      </c>
    </row>
    <row r="710" s="13" customFormat="1">
      <c r="A710" s="13"/>
      <c r="B710" s="234"/>
      <c r="C710" s="235"/>
      <c r="D710" s="236" t="s">
        <v>218</v>
      </c>
      <c r="E710" s="237" t="s">
        <v>18</v>
      </c>
      <c r="F710" s="238" t="s">
        <v>1506</v>
      </c>
      <c r="G710" s="235"/>
      <c r="H710" s="237" t="s">
        <v>18</v>
      </c>
      <c r="I710" s="239"/>
      <c r="J710" s="235"/>
      <c r="K710" s="235"/>
      <c r="L710" s="240"/>
      <c r="M710" s="241"/>
      <c r="N710" s="242"/>
      <c r="O710" s="242"/>
      <c r="P710" s="242"/>
      <c r="Q710" s="242"/>
      <c r="R710" s="242"/>
      <c r="S710" s="242"/>
      <c r="T710" s="24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44" t="s">
        <v>218</v>
      </c>
      <c r="AU710" s="244" t="s">
        <v>83</v>
      </c>
      <c r="AV710" s="13" t="s">
        <v>76</v>
      </c>
      <c r="AW710" s="13" t="s">
        <v>33</v>
      </c>
      <c r="AX710" s="13" t="s">
        <v>71</v>
      </c>
      <c r="AY710" s="244" t="s">
        <v>207</v>
      </c>
    </row>
    <row r="711" s="14" customFormat="1">
      <c r="A711" s="14"/>
      <c r="B711" s="245"/>
      <c r="C711" s="246"/>
      <c r="D711" s="236" t="s">
        <v>218</v>
      </c>
      <c r="E711" s="247" t="s">
        <v>18</v>
      </c>
      <c r="F711" s="248" t="s">
        <v>124</v>
      </c>
      <c r="G711" s="246"/>
      <c r="H711" s="249">
        <v>8</v>
      </c>
      <c r="I711" s="250"/>
      <c r="J711" s="246"/>
      <c r="K711" s="246"/>
      <c r="L711" s="251"/>
      <c r="M711" s="252"/>
      <c r="N711" s="253"/>
      <c r="O711" s="253"/>
      <c r="P711" s="253"/>
      <c r="Q711" s="253"/>
      <c r="R711" s="253"/>
      <c r="S711" s="253"/>
      <c r="T711" s="25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5" t="s">
        <v>218</v>
      </c>
      <c r="AU711" s="255" t="s">
        <v>83</v>
      </c>
      <c r="AV711" s="14" t="s">
        <v>80</v>
      </c>
      <c r="AW711" s="14" t="s">
        <v>33</v>
      </c>
      <c r="AX711" s="14" t="s">
        <v>76</v>
      </c>
      <c r="AY711" s="255" t="s">
        <v>207</v>
      </c>
    </row>
    <row r="712" s="2" customFormat="1" ht="16.5" customHeight="1">
      <c r="A712" s="42"/>
      <c r="B712" s="43"/>
      <c r="C712" s="217" t="s">
        <v>1507</v>
      </c>
      <c r="D712" s="217" t="s">
        <v>211</v>
      </c>
      <c r="E712" s="218" t="s">
        <v>1508</v>
      </c>
      <c r="F712" s="219" t="s">
        <v>1509</v>
      </c>
      <c r="G712" s="220" t="s">
        <v>381</v>
      </c>
      <c r="H712" s="221">
        <v>36</v>
      </c>
      <c r="I712" s="222"/>
      <c r="J712" s="221">
        <f>ROUND(I712*H712,2)</f>
        <v>0</v>
      </c>
      <c r="K712" s="219" t="s">
        <v>214</v>
      </c>
      <c r="L712" s="48"/>
      <c r="M712" s="223" t="s">
        <v>18</v>
      </c>
      <c r="N712" s="224" t="s">
        <v>42</v>
      </c>
      <c r="O712" s="88"/>
      <c r="P712" s="225">
        <f>O712*H712</f>
        <v>0</v>
      </c>
      <c r="Q712" s="225">
        <v>1.0000000000000001E-05</v>
      </c>
      <c r="R712" s="225">
        <f>Q712*H712</f>
        <v>0.00036000000000000002</v>
      </c>
      <c r="S712" s="225">
        <v>0</v>
      </c>
      <c r="T712" s="226">
        <f>S712*H712</f>
        <v>0</v>
      </c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R712" s="227" t="s">
        <v>89</v>
      </c>
      <c r="AT712" s="227" t="s">
        <v>211</v>
      </c>
      <c r="AU712" s="227" t="s">
        <v>83</v>
      </c>
      <c r="AY712" s="21" t="s">
        <v>207</v>
      </c>
      <c r="BE712" s="228">
        <f>IF(N712="základní",J712,0)</f>
        <v>0</v>
      </c>
      <c r="BF712" s="228">
        <f>IF(N712="snížená",J712,0)</f>
        <v>0</v>
      </c>
      <c r="BG712" s="228">
        <f>IF(N712="zákl. přenesená",J712,0)</f>
        <v>0</v>
      </c>
      <c r="BH712" s="228">
        <f>IF(N712="sníž. přenesená",J712,0)</f>
        <v>0</v>
      </c>
      <c r="BI712" s="228">
        <f>IF(N712="nulová",J712,0)</f>
        <v>0</v>
      </c>
      <c r="BJ712" s="21" t="s">
        <v>76</v>
      </c>
      <c r="BK712" s="228">
        <f>ROUND(I712*H712,2)</f>
        <v>0</v>
      </c>
      <c r="BL712" s="21" t="s">
        <v>89</v>
      </c>
      <c r="BM712" s="227" t="s">
        <v>1510</v>
      </c>
    </row>
    <row r="713" s="2" customFormat="1">
      <c r="A713" s="42"/>
      <c r="B713" s="43"/>
      <c r="C713" s="44"/>
      <c r="D713" s="229" t="s">
        <v>216</v>
      </c>
      <c r="E713" s="44"/>
      <c r="F713" s="230" t="s">
        <v>1511</v>
      </c>
      <c r="G713" s="44"/>
      <c r="H713" s="44"/>
      <c r="I713" s="231"/>
      <c r="J713" s="44"/>
      <c r="K713" s="44"/>
      <c r="L713" s="48"/>
      <c r="M713" s="232"/>
      <c r="N713" s="233"/>
      <c r="O713" s="88"/>
      <c r="P713" s="88"/>
      <c r="Q713" s="88"/>
      <c r="R713" s="88"/>
      <c r="S713" s="88"/>
      <c r="T713" s="89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T713" s="21" t="s">
        <v>216</v>
      </c>
      <c r="AU713" s="21" t="s">
        <v>83</v>
      </c>
    </row>
    <row r="714" s="13" customFormat="1">
      <c r="A714" s="13"/>
      <c r="B714" s="234"/>
      <c r="C714" s="235"/>
      <c r="D714" s="236" t="s">
        <v>218</v>
      </c>
      <c r="E714" s="237" t="s">
        <v>18</v>
      </c>
      <c r="F714" s="238" t="s">
        <v>1512</v>
      </c>
      <c r="G714" s="235"/>
      <c r="H714" s="237" t="s">
        <v>18</v>
      </c>
      <c r="I714" s="239"/>
      <c r="J714" s="235"/>
      <c r="K714" s="235"/>
      <c r="L714" s="240"/>
      <c r="M714" s="241"/>
      <c r="N714" s="242"/>
      <c r="O714" s="242"/>
      <c r="P714" s="242"/>
      <c r="Q714" s="242"/>
      <c r="R714" s="242"/>
      <c r="S714" s="242"/>
      <c r="T714" s="24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44" t="s">
        <v>218</v>
      </c>
      <c r="AU714" s="244" t="s">
        <v>83</v>
      </c>
      <c r="AV714" s="13" t="s">
        <v>76</v>
      </c>
      <c r="AW714" s="13" t="s">
        <v>33</v>
      </c>
      <c r="AX714" s="13" t="s">
        <v>71</v>
      </c>
      <c r="AY714" s="244" t="s">
        <v>207</v>
      </c>
    </row>
    <row r="715" s="14" customFormat="1">
      <c r="A715" s="14"/>
      <c r="B715" s="245"/>
      <c r="C715" s="246"/>
      <c r="D715" s="236" t="s">
        <v>218</v>
      </c>
      <c r="E715" s="247" t="s">
        <v>18</v>
      </c>
      <c r="F715" s="248" t="s">
        <v>534</v>
      </c>
      <c r="G715" s="246"/>
      <c r="H715" s="249">
        <v>36</v>
      </c>
      <c r="I715" s="250"/>
      <c r="J715" s="246"/>
      <c r="K715" s="246"/>
      <c r="L715" s="251"/>
      <c r="M715" s="252"/>
      <c r="N715" s="253"/>
      <c r="O715" s="253"/>
      <c r="P715" s="253"/>
      <c r="Q715" s="253"/>
      <c r="R715" s="253"/>
      <c r="S715" s="253"/>
      <c r="T715" s="25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55" t="s">
        <v>218</v>
      </c>
      <c r="AU715" s="255" t="s">
        <v>83</v>
      </c>
      <c r="AV715" s="14" t="s">
        <v>80</v>
      </c>
      <c r="AW715" s="14" t="s">
        <v>33</v>
      </c>
      <c r="AX715" s="14" t="s">
        <v>76</v>
      </c>
      <c r="AY715" s="255" t="s">
        <v>207</v>
      </c>
    </row>
    <row r="716" s="2" customFormat="1" ht="16.5" customHeight="1">
      <c r="A716" s="42"/>
      <c r="B716" s="43"/>
      <c r="C716" s="283" t="s">
        <v>1513</v>
      </c>
      <c r="D716" s="283" t="s">
        <v>1282</v>
      </c>
      <c r="E716" s="284" t="s">
        <v>1514</v>
      </c>
      <c r="F716" s="285" t="s">
        <v>1515</v>
      </c>
      <c r="G716" s="286" t="s">
        <v>1516</v>
      </c>
      <c r="H716" s="287">
        <v>1</v>
      </c>
      <c r="I716" s="288"/>
      <c r="J716" s="287">
        <f>ROUND(I716*H716,2)</f>
        <v>0</v>
      </c>
      <c r="K716" s="285" t="s">
        <v>18</v>
      </c>
      <c r="L716" s="289"/>
      <c r="M716" s="290" t="s">
        <v>18</v>
      </c>
      <c r="N716" s="291" t="s">
        <v>42</v>
      </c>
      <c r="O716" s="88"/>
      <c r="P716" s="225">
        <f>O716*H716</f>
        <v>0</v>
      </c>
      <c r="Q716" s="225">
        <v>4.0000000000000003E-05</v>
      </c>
      <c r="R716" s="225">
        <f>Q716*H716</f>
        <v>4.0000000000000003E-05</v>
      </c>
      <c r="S716" s="225">
        <v>0</v>
      </c>
      <c r="T716" s="226">
        <f>S716*H716</f>
        <v>0</v>
      </c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R716" s="227" t="s">
        <v>124</v>
      </c>
      <c r="AT716" s="227" t="s">
        <v>1282</v>
      </c>
      <c r="AU716" s="227" t="s">
        <v>83</v>
      </c>
      <c r="AY716" s="21" t="s">
        <v>207</v>
      </c>
      <c r="BE716" s="228">
        <f>IF(N716="základní",J716,0)</f>
        <v>0</v>
      </c>
      <c r="BF716" s="228">
        <f>IF(N716="snížená",J716,0)</f>
        <v>0</v>
      </c>
      <c r="BG716" s="228">
        <f>IF(N716="zákl. přenesená",J716,0)</f>
        <v>0</v>
      </c>
      <c r="BH716" s="228">
        <f>IF(N716="sníž. přenesená",J716,0)</f>
        <v>0</v>
      </c>
      <c r="BI716" s="228">
        <f>IF(N716="nulová",J716,0)</f>
        <v>0</v>
      </c>
      <c r="BJ716" s="21" t="s">
        <v>76</v>
      </c>
      <c r="BK716" s="228">
        <f>ROUND(I716*H716,2)</f>
        <v>0</v>
      </c>
      <c r="BL716" s="21" t="s">
        <v>89</v>
      </c>
      <c r="BM716" s="227" t="s">
        <v>1517</v>
      </c>
    </row>
    <row r="717" s="2" customFormat="1">
      <c r="A717" s="42"/>
      <c r="B717" s="43"/>
      <c r="C717" s="44"/>
      <c r="D717" s="236" t="s">
        <v>653</v>
      </c>
      <c r="E717" s="44"/>
      <c r="F717" s="278" t="s">
        <v>1518</v>
      </c>
      <c r="G717" s="44"/>
      <c r="H717" s="44"/>
      <c r="I717" s="231"/>
      <c r="J717" s="44"/>
      <c r="K717" s="44"/>
      <c r="L717" s="48"/>
      <c r="M717" s="232"/>
      <c r="N717" s="233"/>
      <c r="O717" s="88"/>
      <c r="P717" s="88"/>
      <c r="Q717" s="88"/>
      <c r="R717" s="88"/>
      <c r="S717" s="88"/>
      <c r="T717" s="89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T717" s="21" t="s">
        <v>653</v>
      </c>
      <c r="AU717" s="21" t="s">
        <v>83</v>
      </c>
    </row>
    <row r="718" s="14" customFormat="1">
      <c r="A718" s="14"/>
      <c r="B718" s="245"/>
      <c r="C718" s="246"/>
      <c r="D718" s="236" t="s">
        <v>218</v>
      </c>
      <c r="E718" s="247" t="s">
        <v>18</v>
      </c>
      <c r="F718" s="248" t="s">
        <v>76</v>
      </c>
      <c r="G718" s="246"/>
      <c r="H718" s="249">
        <v>1</v>
      </c>
      <c r="I718" s="250"/>
      <c r="J718" s="246"/>
      <c r="K718" s="246"/>
      <c r="L718" s="251"/>
      <c r="M718" s="252"/>
      <c r="N718" s="253"/>
      <c r="O718" s="253"/>
      <c r="P718" s="253"/>
      <c r="Q718" s="253"/>
      <c r="R718" s="253"/>
      <c r="S718" s="253"/>
      <c r="T718" s="25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5" t="s">
        <v>218</v>
      </c>
      <c r="AU718" s="255" t="s">
        <v>83</v>
      </c>
      <c r="AV718" s="14" t="s">
        <v>80</v>
      </c>
      <c r="AW718" s="14" t="s">
        <v>33</v>
      </c>
      <c r="AX718" s="14" t="s">
        <v>76</v>
      </c>
      <c r="AY718" s="255" t="s">
        <v>207</v>
      </c>
    </row>
    <row r="719" s="12" customFormat="1" ht="20.88" customHeight="1">
      <c r="A719" s="12"/>
      <c r="B719" s="201"/>
      <c r="C719" s="202"/>
      <c r="D719" s="203" t="s">
        <v>70</v>
      </c>
      <c r="E719" s="215" t="s">
        <v>603</v>
      </c>
      <c r="F719" s="215" t="s">
        <v>1519</v>
      </c>
      <c r="G719" s="202"/>
      <c r="H719" s="202"/>
      <c r="I719" s="205"/>
      <c r="J719" s="216">
        <f>BK719</f>
        <v>0</v>
      </c>
      <c r="K719" s="202"/>
      <c r="L719" s="207"/>
      <c r="M719" s="208"/>
      <c r="N719" s="209"/>
      <c r="O719" s="209"/>
      <c r="P719" s="210">
        <f>SUM(P720:P723)</f>
        <v>0</v>
      </c>
      <c r="Q719" s="209"/>
      <c r="R719" s="210">
        <f>SUM(R720:R723)</f>
        <v>0</v>
      </c>
      <c r="S719" s="209"/>
      <c r="T719" s="211">
        <f>SUM(T720:T723)</f>
        <v>0</v>
      </c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R719" s="212" t="s">
        <v>76</v>
      </c>
      <c r="AT719" s="213" t="s">
        <v>70</v>
      </c>
      <c r="AU719" s="213" t="s">
        <v>80</v>
      </c>
      <c r="AY719" s="212" t="s">
        <v>207</v>
      </c>
      <c r="BK719" s="214">
        <f>SUM(BK720:BK723)</f>
        <v>0</v>
      </c>
    </row>
    <row r="720" s="2" customFormat="1" ht="33" customHeight="1">
      <c r="A720" s="42"/>
      <c r="B720" s="43"/>
      <c r="C720" s="217" t="s">
        <v>1520</v>
      </c>
      <c r="D720" s="217" t="s">
        <v>211</v>
      </c>
      <c r="E720" s="218" t="s">
        <v>606</v>
      </c>
      <c r="F720" s="219" t="s">
        <v>607</v>
      </c>
      <c r="G720" s="220" t="s">
        <v>516</v>
      </c>
      <c r="H720" s="221">
        <v>152.25</v>
      </c>
      <c r="I720" s="222"/>
      <c r="J720" s="221">
        <f>ROUND(I720*H720,2)</f>
        <v>0</v>
      </c>
      <c r="K720" s="219" t="s">
        <v>214</v>
      </c>
      <c r="L720" s="48"/>
      <c r="M720" s="223" t="s">
        <v>18</v>
      </c>
      <c r="N720" s="224" t="s">
        <v>42</v>
      </c>
      <c r="O720" s="88"/>
      <c r="P720" s="225">
        <f>O720*H720</f>
        <v>0</v>
      </c>
      <c r="Q720" s="225">
        <v>0</v>
      </c>
      <c r="R720" s="225">
        <f>Q720*H720</f>
        <v>0</v>
      </c>
      <c r="S720" s="225">
        <v>0</v>
      </c>
      <c r="T720" s="226">
        <f>S720*H720</f>
        <v>0</v>
      </c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R720" s="227" t="s">
        <v>89</v>
      </c>
      <c r="AT720" s="227" t="s">
        <v>211</v>
      </c>
      <c r="AU720" s="227" t="s">
        <v>83</v>
      </c>
      <c r="AY720" s="21" t="s">
        <v>207</v>
      </c>
      <c r="BE720" s="228">
        <f>IF(N720="základní",J720,0)</f>
        <v>0</v>
      </c>
      <c r="BF720" s="228">
        <f>IF(N720="snížená",J720,0)</f>
        <v>0</v>
      </c>
      <c r="BG720" s="228">
        <f>IF(N720="zákl. přenesená",J720,0)</f>
        <v>0</v>
      </c>
      <c r="BH720" s="228">
        <f>IF(N720="sníž. přenesená",J720,0)</f>
        <v>0</v>
      </c>
      <c r="BI720" s="228">
        <f>IF(N720="nulová",J720,0)</f>
        <v>0</v>
      </c>
      <c r="BJ720" s="21" t="s">
        <v>76</v>
      </c>
      <c r="BK720" s="228">
        <f>ROUND(I720*H720,2)</f>
        <v>0</v>
      </c>
      <c r="BL720" s="21" t="s">
        <v>89</v>
      </c>
      <c r="BM720" s="227" t="s">
        <v>1521</v>
      </c>
    </row>
    <row r="721" s="2" customFormat="1">
      <c r="A721" s="42"/>
      <c r="B721" s="43"/>
      <c r="C721" s="44"/>
      <c r="D721" s="229" t="s">
        <v>216</v>
      </c>
      <c r="E721" s="44"/>
      <c r="F721" s="230" t="s">
        <v>609</v>
      </c>
      <c r="G721" s="44"/>
      <c r="H721" s="44"/>
      <c r="I721" s="231"/>
      <c r="J721" s="44"/>
      <c r="K721" s="44"/>
      <c r="L721" s="48"/>
      <c r="M721" s="232"/>
      <c r="N721" s="233"/>
      <c r="O721" s="88"/>
      <c r="P721" s="88"/>
      <c r="Q721" s="88"/>
      <c r="R721" s="88"/>
      <c r="S721" s="88"/>
      <c r="T721" s="89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T721" s="21" t="s">
        <v>216</v>
      </c>
      <c r="AU721" s="21" t="s">
        <v>83</v>
      </c>
    </row>
    <row r="722" s="2" customFormat="1" ht="37.8" customHeight="1">
      <c r="A722" s="42"/>
      <c r="B722" s="43"/>
      <c r="C722" s="217" t="s">
        <v>1522</v>
      </c>
      <c r="D722" s="217" t="s">
        <v>211</v>
      </c>
      <c r="E722" s="218" t="s">
        <v>1523</v>
      </c>
      <c r="F722" s="219" t="s">
        <v>1524</v>
      </c>
      <c r="G722" s="220" t="s">
        <v>516</v>
      </c>
      <c r="H722" s="221">
        <v>152.25</v>
      </c>
      <c r="I722" s="222"/>
      <c r="J722" s="221">
        <f>ROUND(I722*H722,2)</f>
        <v>0</v>
      </c>
      <c r="K722" s="219" t="s">
        <v>214</v>
      </c>
      <c r="L722" s="48"/>
      <c r="M722" s="223" t="s">
        <v>18</v>
      </c>
      <c r="N722" s="224" t="s">
        <v>42</v>
      </c>
      <c r="O722" s="88"/>
      <c r="P722" s="225">
        <f>O722*H722</f>
        <v>0</v>
      </c>
      <c r="Q722" s="225">
        <v>0</v>
      </c>
      <c r="R722" s="225">
        <f>Q722*H722</f>
        <v>0</v>
      </c>
      <c r="S722" s="225">
        <v>0</v>
      </c>
      <c r="T722" s="226">
        <f>S722*H722</f>
        <v>0</v>
      </c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R722" s="227" t="s">
        <v>89</v>
      </c>
      <c r="AT722" s="227" t="s">
        <v>211</v>
      </c>
      <c r="AU722" s="227" t="s">
        <v>83</v>
      </c>
      <c r="AY722" s="21" t="s">
        <v>207</v>
      </c>
      <c r="BE722" s="228">
        <f>IF(N722="základní",J722,0)</f>
        <v>0</v>
      </c>
      <c r="BF722" s="228">
        <f>IF(N722="snížená",J722,0)</f>
        <v>0</v>
      </c>
      <c r="BG722" s="228">
        <f>IF(N722="zákl. přenesená",J722,0)</f>
        <v>0</v>
      </c>
      <c r="BH722" s="228">
        <f>IF(N722="sníž. přenesená",J722,0)</f>
        <v>0</v>
      </c>
      <c r="BI722" s="228">
        <f>IF(N722="nulová",J722,0)</f>
        <v>0</v>
      </c>
      <c r="BJ722" s="21" t="s">
        <v>76</v>
      </c>
      <c r="BK722" s="228">
        <f>ROUND(I722*H722,2)</f>
        <v>0</v>
      </c>
      <c r="BL722" s="21" t="s">
        <v>89</v>
      </c>
      <c r="BM722" s="227" t="s">
        <v>1525</v>
      </c>
    </row>
    <row r="723" s="2" customFormat="1">
      <c r="A723" s="42"/>
      <c r="B723" s="43"/>
      <c r="C723" s="44"/>
      <c r="D723" s="229" t="s">
        <v>216</v>
      </c>
      <c r="E723" s="44"/>
      <c r="F723" s="230" t="s">
        <v>1526</v>
      </c>
      <c r="G723" s="44"/>
      <c r="H723" s="44"/>
      <c r="I723" s="231"/>
      <c r="J723" s="44"/>
      <c r="K723" s="44"/>
      <c r="L723" s="48"/>
      <c r="M723" s="232"/>
      <c r="N723" s="233"/>
      <c r="O723" s="88"/>
      <c r="P723" s="88"/>
      <c r="Q723" s="88"/>
      <c r="R723" s="88"/>
      <c r="S723" s="88"/>
      <c r="T723" s="89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T723" s="21" t="s">
        <v>216</v>
      </c>
      <c r="AU723" s="21" t="s">
        <v>83</v>
      </c>
    </row>
    <row r="724" s="12" customFormat="1" ht="25.92" customHeight="1">
      <c r="A724" s="12"/>
      <c r="B724" s="201"/>
      <c r="C724" s="202"/>
      <c r="D724" s="203" t="s">
        <v>70</v>
      </c>
      <c r="E724" s="204" t="s">
        <v>610</v>
      </c>
      <c r="F724" s="204" t="s">
        <v>1527</v>
      </c>
      <c r="G724" s="202"/>
      <c r="H724" s="202"/>
      <c r="I724" s="205"/>
      <c r="J724" s="206">
        <f>BK724</f>
        <v>0</v>
      </c>
      <c r="K724" s="202"/>
      <c r="L724" s="207"/>
      <c r="M724" s="208"/>
      <c r="N724" s="209"/>
      <c r="O724" s="209"/>
      <c r="P724" s="210">
        <f>P725+P776+P791+P805+P824+P929+P1057+P1074+P1204+P1243+P1327+P1416+P1493</f>
        <v>0</v>
      </c>
      <c r="Q724" s="209"/>
      <c r="R724" s="210">
        <f>R725+R776+R791+R805+R824+R929+R1057+R1074+R1204+R1243+R1327+R1416+R1493</f>
        <v>46.149438969999999</v>
      </c>
      <c r="S724" s="209"/>
      <c r="T724" s="211">
        <f>T725+T776+T791+T805+T824+T929+T1057+T1074+T1204+T1243+T1327+T1416+T1493</f>
        <v>0.26520829999999995</v>
      </c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R724" s="212" t="s">
        <v>80</v>
      </c>
      <c r="AT724" s="213" t="s">
        <v>70</v>
      </c>
      <c r="AU724" s="213" t="s">
        <v>71</v>
      </c>
      <c r="AY724" s="212" t="s">
        <v>207</v>
      </c>
      <c r="BK724" s="214">
        <f>BK725+BK776+BK791+BK805+BK824+BK929+BK1057+BK1074+BK1204+BK1243+BK1327+BK1416+BK1493</f>
        <v>0</v>
      </c>
    </row>
    <row r="725" s="12" customFormat="1" ht="22.8" customHeight="1">
      <c r="A725" s="12"/>
      <c r="B725" s="201"/>
      <c r="C725" s="202"/>
      <c r="D725" s="203" t="s">
        <v>70</v>
      </c>
      <c r="E725" s="215" t="s">
        <v>612</v>
      </c>
      <c r="F725" s="215" t="s">
        <v>613</v>
      </c>
      <c r="G725" s="202"/>
      <c r="H725" s="202"/>
      <c r="I725" s="205"/>
      <c r="J725" s="216">
        <f>BK725</f>
        <v>0</v>
      </c>
      <c r="K725" s="202"/>
      <c r="L725" s="207"/>
      <c r="M725" s="208"/>
      <c r="N725" s="209"/>
      <c r="O725" s="209"/>
      <c r="P725" s="210">
        <f>SUM(P726:P775)</f>
        <v>0</v>
      </c>
      <c r="Q725" s="209"/>
      <c r="R725" s="210">
        <f>SUM(R726:R775)</f>
        <v>4.8339501700000005</v>
      </c>
      <c r="S725" s="209"/>
      <c r="T725" s="211">
        <f>SUM(T726:T775)</f>
        <v>0</v>
      </c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R725" s="212" t="s">
        <v>80</v>
      </c>
      <c r="AT725" s="213" t="s">
        <v>70</v>
      </c>
      <c r="AU725" s="213" t="s">
        <v>76</v>
      </c>
      <c r="AY725" s="212" t="s">
        <v>207</v>
      </c>
      <c r="BK725" s="214">
        <f>SUM(BK726:BK775)</f>
        <v>0</v>
      </c>
    </row>
    <row r="726" s="2" customFormat="1" ht="24.15" customHeight="1">
      <c r="A726" s="42"/>
      <c r="B726" s="43"/>
      <c r="C726" s="217" t="s">
        <v>1528</v>
      </c>
      <c r="D726" s="217" t="s">
        <v>211</v>
      </c>
      <c r="E726" s="218" t="s">
        <v>1529</v>
      </c>
      <c r="F726" s="219" t="s">
        <v>1530</v>
      </c>
      <c r="G726" s="220" t="s">
        <v>129</v>
      </c>
      <c r="H726" s="221">
        <v>327.38</v>
      </c>
      <c r="I726" s="222"/>
      <c r="J726" s="221">
        <f>ROUND(I726*H726,2)</f>
        <v>0</v>
      </c>
      <c r="K726" s="219" t="s">
        <v>214</v>
      </c>
      <c r="L726" s="48"/>
      <c r="M726" s="223" t="s">
        <v>18</v>
      </c>
      <c r="N726" s="224" t="s">
        <v>42</v>
      </c>
      <c r="O726" s="88"/>
      <c r="P726" s="225">
        <f>O726*H726</f>
        <v>0</v>
      </c>
      <c r="Q726" s="225">
        <v>0</v>
      </c>
      <c r="R726" s="225">
        <f>Q726*H726</f>
        <v>0</v>
      </c>
      <c r="S726" s="225">
        <v>0</v>
      </c>
      <c r="T726" s="226">
        <f>S726*H726</f>
        <v>0</v>
      </c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R726" s="227" t="s">
        <v>327</v>
      </c>
      <c r="AT726" s="227" t="s">
        <v>211</v>
      </c>
      <c r="AU726" s="227" t="s">
        <v>80</v>
      </c>
      <c r="AY726" s="21" t="s">
        <v>207</v>
      </c>
      <c r="BE726" s="228">
        <f>IF(N726="základní",J726,0)</f>
        <v>0</v>
      </c>
      <c r="BF726" s="228">
        <f>IF(N726="snížená",J726,0)</f>
        <v>0</v>
      </c>
      <c r="BG726" s="228">
        <f>IF(N726="zákl. přenesená",J726,0)</f>
        <v>0</v>
      </c>
      <c r="BH726" s="228">
        <f>IF(N726="sníž. přenesená",J726,0)</f>
        <v>0</v>
      </c>
      <c r="BI726" s="228">
        <f>IF(N726="nulová",J726,0)</f>
        <v>0</v>
      </c>
      <c r="BJ726" s="21" t="s">
        <v>76</v>
      </c>
      <c r="BK726" s="228">
        <f>ROUND(I726*H726,2)</f>
        <v>0</v>
      </c>
      <c r="BL726" s="21" t="s">
        <v>327</v>
      </c>
      <c r="BM726" s="227" t="s">
        <v>1531</v>
      </c>
    </row>
    <row r="727" s="2" customFormat="1">
      <c r="A727" s="42"/>
      <c r="B727" s="43"/>
      <c r="C727" s="44"/>
      <c r="D727" s="229" t="s">
        <v>216</v>
      </c>
      <c r="E727" s="44"/>
      <c r="F727" s="230" t="s">
        <v>1532</v>
      </c>
      <c r="G727" s="44"/>
      <c r="H727" s="44"/>
      <c r="I727" s="231"/>
      <c r="J727" s="44"/>
      <c r="K727" s="44"/>
      <c r="L727" s="48"/>
      <c r="M727" s="232"/>
      <c r="N727" s="233"/>
      <c r="O727" s="88"/>
      <c r="P727" s="88"/>
      <c r="Q727" s="88"/>
      <c r="R727" s="88"/>
      <c r="S727" s="88"/>
      <c r="T727" s="89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T727" s="21" t="s">
        <v>216</v>
      </c>
      <c r="AU727" s="21" t="s">
        <v>80</v>
      </c>
    </row>
    <row r="728" s="14" customFormat="1">
      <c r="A728" s="14"/>
      <c r="B728" s="245"/>
      <c r="C728" s="246"/>
      <c r="D728" s="236" t="s">
        <v>218</v>
      </c>
      <c r="E728" s="247" t="s">
        <v>18</v>
      </c>
      <c r="F728" s="248" t="s">
        <v>968</v>
      </c>
      <c r="G728" s="246"/>
      <c r="H728" s="249">
        <v>36.469999999999999</v>
      </c>
      <c r="I728" s="250"/>
      <c r="J728" s="246"/>
      <c r="K728" s="246"/>
      <c r="L728" s="251"/>
      <c r="M728" s="252"/>
      <c r="N728" s="253"/>
      <c r="O728" s="253"/>
      <c r="P728" s="253"/>
      <c r="Q728" s="253"/>
      <c r="R728" s="253"/>
      <c r="S728" s="253"/>
      <c r="T728" s="25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5" t="s">
        <v>218</v>
      </c>
      <c r="AU728" s="255" t="s">
        <v>80</v>
      </c>
      <c r="AV728" s="14" t="s">
        <v>80</v>
      </c>
      <c r="AW728" s="14" t="s">
        <v>33</v>
      </c>
      <c r="AX728" s="14" t="s">
        <v>71</v>
      </c>
      <c r="AY728" s="255" t="s">
        <v>207</v>
      </c>
    </row>
    <row r="729" s="14" customFormat="1">
      <c r="A729" s="14"/>
      <c r="B729" s="245"/>
      <c r="C729" s="246"/>
      <c r="D729" s="236" t="s">
        <v>218</v>
      </c>
      <c r="E729" s="247" t="s">
        <v>18</v>
      </c>
      <c r="F729" s="248" t="s">
        <v>971</v>
      </c>
      <c r="G729" s="246"/>
      <c r="H729" s="249">
        <v>19.800000000000001</v>
      </c>
      <c r="I729" s="250"/>
      <c r="J729" s="246"/>
      <c r="K729" s="246"/>
      <c r="L729" s="251"/>
      <c r="M729" s="252"/>
      <c r="N729" s="253"/>
      <c r="O729" s="253"/>
      <c r="P729" s="253"/>
      <c r="Q729" s="253"/>
      <c r="R729" s="253"/>
      <c r="S729" s="253"/>
      <c r="T729" s="25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55" t="s">
        <v>218</v>
      </c>
      <c r="AU729" s="255" t="s">
        <v>80</v>
      </c>
      <c r="AV729" s="14" t="s">
        <v>80</v>
      </c>
      <c r="AW729" s="14" t="s">
        <v>33</v>
      </c>
      <c r="AX729" s="14" t="s">
        <v>71</v>
      </c>
      <c r="AY729" s="255" t="s">
        <v>207</v>
      </c>
    </row>
    <row r="730" s="14" customFormat="1">
      <c r="A730" s="14"/>
      <c r="B730" s="245"/>
      <c r="C730" s="246"/>
      <c r="D730" s="236" t="s">
        <v>218</v>
      </c>
      <c r="E730" s="247" t="s">
        <v>18</v>
      </c>
      <c r="F730" s="248" t="s">
        <v>974</v>
      </c>
      <c r="G730" s="246"/>
      <c r="H730" s="249">
        <v>23.850000000000001</v>
      </c>
      <c r="I730" s="250"/>
      <c r="J730" s="246"/>
      <c r="K730" s="246"/>
      <c r="L730" s="251"/>
      <c r="M730" s="252"/>
      <c r="N730" s="253"/>
      <c r="O730" s="253"/>
      <c r="P730" s="253"/>
      <c r="Q730" s="253"/>
      <c r="R730" s="253"/>
      <c r="S730" s="253"/>
      <c r="T730" s="25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5" t="s">
        <v>218</v>
      </c>
      <c r="AU730" s="255" t="s">
        <v>80</v>
      </c>
      <c r="AV730" s="14" t="s">
        <v>80</v>
      </c>
      <c r="AW730" s="14" t="s">
        <v>33</v>
      </c>
      <c r="AX730" s="14" t="s">
        <v>71</v>
      </c>
      <c r="AY730" s="255" t="s">
        <v>207</v>
      </c>
    </row>
    <row r="731" s="14" customFormat="1">
      <c r="A731" s="14"/>
      <c r="B731" s="245"/>
      <c r="C731" s="246"/>
      <c r="D731" s="236" t="s">
        <v>218</v>
      </c>
      <c r="E731" s="247" t="s">
        <v>18</v>
      </c>
      <c r="F731" s="248" t="s">
        <v>977</v>
      </c>
      <c r="G731" s="246"/>
      <c r="H731" s="249">
        <v>199.84999999999999</v>
      </c>
      <c r="I731" s="250"/>
      <c r="J731" s="246"/>
      <c r="K731" s="246"/>
      <c r="L731" s="251"/>
      <c r="M731" s="252"/>
      <c r="N731" s="253"/>
      <c r="O731" s="253"/>
      <c r="P731" s="253"/>
      <c r="Q731" s="253"/>
      <c r="R731" s="253"/>
      <c r="S731" s="253"/>
      <c r="T731" s="25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5" t="s">
        <v>218</v>
      </c>
      <c r="AU731" s="255" t="s">
        <v>80</v>
      </c>
      <c r="AV731" s="14" t="s">
        <v>80</v>
      </c>
      <c r="AW731" s="14" t="s">
        <v>33</v>
      </c>
      <c r="AX731" s="14" t="s">
        <v>71</v>
      </c>
      <c r="AY731" s="255" t="s">
        <v>207</v>
      </c>
    </row>
    <row r="732" s="14" customFormat="1">
      <c r="A732" s="14"/>
      <c r="B732" s="245"/>
      <c r="C732" s="246"/>
      <c r="D732" s="236" t="s">
        <v>218</v>
      </c>
      <c r="E732" s="247" t="s">
        <v>18</v>
      </c>
      <c r="F732" s="248" t="s">
        <v>980</v>
      </c>
      <c r="G732" s="246"/>
      <c r="H732" s="249">
        <v>35.710000000000001</v>
      </c>
      <c r="I732" s="250"/>
      <c r="J732" s="246"/>
      <c r="K732" s="246"/>
      <c r="L732" s="251"/>
      <c r="M732" s="252"/>
      <c r="N732" s="253"/>
      <c r="O732" s="253"/>
      <c r="P732" s="253"/>
      <c r="Q732" s="253"/>
      <c r="R732" s="253"/>
      <c r="S732" s="253"/>
      <c r="T732" s="25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5" t="s">
        <v>218</v>
      </c>
      <c r="AU732" s="255" t="s">
        <v>80</v>
      </c>
      <c r="AV732" s="14" t="s">
        <v>80</v>
      </c>
      <c r="AW732" s="14" t="s">
        <v>33</v>
      </c>
      <c r="AX732" s="14" t="s">
        <v>71</v>
      </c>
      <c r="AY732" s="255" t="s">
        <v>207</v>
      </c>
    </row>
    <row r="733" s="14" customFormat="1">
      <c r="A733" s="14"/>
      <c r="B733" s="245"/>
      <c r="C733" s="246"/>
      <c r="D733" s="236" t="s">
        <v>218</v>
      </c>
      <c r="E733" s="247" t="s">
        <v>18</v>
      </c>
      <c r="F733" s="248" t="s">
        <v>965</v>
      </c>
      <c r="G733" s="246"/>
      <c r="H733" s="249">
        <v>11.699999999999999</v>
      </c>
      <c r="I733" s="250"/>
      <c r="J733" s="246"/>
      <c r="K733" s="246"/>
      <c r="L733" s="251"/>
      <c r="M733" s="252"/>
      <c r="N733" s="253"/>
      <c r="O733" s="253"/>
      <c r="P733" s="253"/>
      <c r="Q733" s="253"/>
      <c r="R733" s="253"/>
      <c r="S733" s="253"/>
      <c r="T733" s="25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55" t="s">
        <v>218</v>
      </c>
      <c r="AU733" s="255" t="s">
        <v>80</v>
      </c>
      <c r="AV733" s="14" t="s">
        <v>80</v>
      </c>
      <c r="AW733" s="14" t="s">
        <v>33</v>
      </c>
      <c r="AX733" s="14" t="s">
        <v>71</v>
      </c>
      <c r="AY733" s="255" t="s">
        <v>207</v>
      </c>
    </row>
    <row r="734" s="16" customFormat="1">
      <c r="A734" s="16"/>
      <c r="B734" s="267"/>
      <c r="C734" s="268"/>
      <c r="D734" s="236" t="s">
        <v>218</v>
      </c>
      <c r="E734" s="269" t="s">
        <v>18</v>
      </c>
      <c r="F734" s="270" t="s">
        <v>244</v>
      </c>
      <c r="G734" s="268"/>
      <c r="H734" s="271">
        <v>327.38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T734" s="277" t="s">
        <v>218</v>
      </c>
      <c r="AU734" s="277" t="s">
        <v>80</v>
      </c>
      <c r="AV734" s="16" t="s">
        <v>89</v>
      </c>
      <c r="AW734" s="16" t="s">
        <v>33</v>
      </c>
      <c r="AX734" s="16" t="s">
        <v>76</v>
      </c>
      <c r="AY734" s="277" t="s">
        <v>207</v>
      </c>
    </row>
    <row r="735" s="2" customFormat="1" ht="16.5" customHeight="1">
      <c r="A735" s="42"/>
      <c r="B735" s="43"/>
      <c r="C735" s="283" t="s">
        <v>1533</v>
      </c>
      <c r="D735" s="283" t="s">
        <v>1282</v>
      </c>
      <c r="E735" s="284" t="s">
        <v>1534</v>
      </c>
      <c r="F735" s="285" t="s">
        <v>1535</v>
      </c>
      <c r="G735" s="286" t="s">
        <v>516</v>
      </c>
      <c r="H735" s="287">
        <v>0.13</v>
      </c>
      <c r="I735" s="288"/>
      <c r="J735" s="287">
        <f>ROUND(I735*H735,2)</f>
        <v>0</v>
      </c>
      <c r="K735" s="285" t="s">
        <v>214</v>
      </c>
      <c r="L735" s="289"/>
      <c r="M735" s="290" t="s">
        <v>18</v>
      </c>
      <c r="N735" s="291" t="s">
        <v>42</v>
      </c>
      <c r="O735" s="88"/>
      <c r="P735" s="225">
        <f>O735*H735</f>
        <v>0</v>
      </c>
      <c r="Q735" s="225">
        <v>1</v>
      </c>
      <c r="R735" s="225">
        <f>Q735*H735</f>
        <v>0.13</v>
      </c>
      <c r="S735" s="225">
        <v>0</v>
      </c>
      <c r="T735" s="226">
        <f>S735*H735</f>
        <v>0</v>
      </c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R735" s="227" t="s">
        <v>513</v>
      </c>
      <c r="AT735" s="227" t="s">
        <v>1282</v>
      </c>
      <c r="AU735" s="227" t="s">
        <v>80</v>
      </c>
      <c r="AY735" s="21" t="s">
        <v>207</v>
      </c>
      <c r="BE735" s="228">
        <f>IF(N735="základní",J735,0)</f>
        <v>0</v>
      </c>
      <c r="BF735" s="228">
        <f>IF(N735="snížená",J735,0)</f>
        <v>0</v>
      </c>
      <c r="BG735" s="228">
        <f>IF(N735="zákl. přenesená",J735,0)</f>
        <v>0</v>
      </c>
      <c r="BH735" s="228">
        <f>IF(N735="sníž. přenesená",J735,0)</f>
        <v>0</v>
      </c>
      <c r="BI735" s="228">
        <f>IF(N735="nulová",J735,0)</f>
        <v>0</v>
      </c>
      <c r="BJ735" s="21" t="s">
        <v>76</v>
      </c>
      <c r="BK735" s="228">
        <f>ROUND(I735*H735,2)</f>
        <v>0</v>
      </c>
      <c r="BL735" s="21" t="s">
        <v>327</v>
      </c>
      <c r="BM735" s="227" t="s">
        <v>1536</v>
      </c>
    </row>
    <row r="736" s="14" customFormat="1">
      <c r="A736" s="14"/>
      <c r="B736" s="245"/>
      <c r="C736" s="246"/>
      <c r="D736" s="236" t="s">
        <v>218</v>
      </c>
      <c r="E736" s="247" t="s">
        <v>18</v>
      </c>
      <c r="F736" s="248" t="s">
        <v>968</v>
      </c>
      <c r="G736" s="246"/>
      <c r="H736" s="249">
        <v>36.469999999999999</v>
      </c>
      <c r="I736" s="250"/>
      <c r="J736" s="246"/>
      <c r="K736" s="246"/>
      <c r="L736" s="251"/>
      <c r="M736" s="252"/>
      <c r="N736" s="253"/>
      <c r="O736" s="253"/>
      <c r="P736" s="253"/>
      <c r="Q736" s="253"/>
      <c r="R736" s="253"/>
      <c r="S736" s="253"/>
      <c r="T736" s="25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5" t="s">
        <v>218</v>
      </c>
      <c r="AU736" s="255" t="s">
        <v>80</v>
      </c>
      <c r="AV736" s="14" t="s">
        <v>80</v>
      </c>
      <c r="AW736" s="14" t="s">
        <v>33</v>
      </c>
      <c r="AX736" s="14" t="s">
        <v>71</v>
      </c>
      <c r="AY736" s="255" t="s">
        <v>207</v>
      </c>
    </row>
    <row r="737" s="14" customFormat="1">
      <c r="A737" s="14"/>
      <c r="B737" s="245"/>
      <c r="C737" s="246"/>
      <c r="D737" s="236" t="s">
        <v>218</v>
      </c>
      <c r="E737" s="247" t="s">
        <v>18</v>
      </c>
      <c r="F737" s="248" t="s">
        <v>971</v>
      </c>
      <c r="G737" s="246"/>
      <c r="H737" s="249">
        <v>19.800000000000001</v>
      </c>
      <c r="I737" s="250"/>
      <c r="J737" s="246"/>
      <c r="K737" s="246"/>
      <c r="L737" s="251"/>
      <c r="M737" s="252"/>
      <c r="N737" s="253"/>
      <c r="O737" s="253"/>
      <c r="P737" s="253"/>
      <c r="Q737" s="253"/>
      <c r="R737" s="253"/>
      <c r="S737" s="253"/>
      <c r="T737" s="25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55" t="s">
        <v>218</v>
      </c>
      <c r="AU737" s="255" t="s">
        <v>80</v>
      </c>
      <c r="AV737" s="14" t="s">
        <v>80</v>
      </c>
      <c r="AW737" s="14" t="s">
        <v>33</v>
      </c>
      <c r="AX737" s="14" t="s">
        <v>71</v>
      </c>
      <c r="AY737" s="255" t="s">
        <v>207</v>
      </c>
    </row>
    <row r="738" s="14" customFormat="1">
      <c r="A738" s="14"/>
      <c r="B738" s="245"/>
      <c r="C738" s="246"/>
      <c r="D738" s="236" t="s">
        <v>218</v>
      </c>
      <c r="E738" s="247" t="s">
        <v>18</v>
      </c>
      <c r="F738" s="248" t="s">
        <v>974</v>
      </c>
      <c r="G738" s="246"/>
      <c r="H738" s="249">
        <v>23.850000000000001</v>
      </c>
      <c r="I738" s="250"/>
      <c r="J738" s="246"/>
      <c r="K738" s="246"/>
      <c r="L738" s="251"/>
      <c r="M738" s="252"/>
      <c r="N738" s="253"/>
      <c r="O738" s="253"/>
      <c r="P738" s="253"/>
      <c r="Q738" s="253"/>
      <c r="R738" s="253"/>
      <c r="S738" s="253"/>
      <c r="T738" s="25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55" t="s">
        <v>218</v>
      </c>
      <c r="AU738" s="255" t="s">
        <v>80</v>
      </c>
      <c r="AV738" s="14" t="s">
        <v>80</v>
      </c>
      <c r="AW738" s="14" t="s">
        <v>33</v>
      </c>
      <c r="AX738" s="14" t="s">
        <v>71</v>
      </c>
      <c r="AY738" s="255" t="s">
        <v>207</v>
      </c>
    </row>
    <row r="739" s="14" customFormat="1">
      <c r="A739" s="14"/>
      <c r="B739" s="245"/>
      <c r="C739" s="246"/>
      <c r="D739" s="236" t="s">
        <v>218</v>
      </c>
      <c r="E739" s="247" t="s">
        <v>18</v>
      </c>
      <c r="F739" s="248" t="s">
        <v>977</v>
      </c>
      <c r="G739" s="246"/>
      <c r="H739" s="249">
        <v>199.84999999999999</v>
      </c>
      <c r="I739" s="250"/>
      <c r="J739" s="246"/>
      <c r="K739" s="246"/>
      <c r="L739" s="251"/>
      <c r="M739" s="252"/>
      <c r="N739" s="253"/>
      <c r="O739" s="253"/>
      <c r="P739" s="253"/>
      <c r="Q739" s="253"/>
      <c r="R739" s="253"/>
      <c r="S739" s="253"/>
      <c r="T739" s="25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5" t="s">
        <v>218</v>
      </c>
      <c r="AU739" s="255" t="s">
        <v>80</v>
      </c>
      <c r="AV739" s="14" t="s">
        <v>80</v>
      </c>
      <c r="AW739" s="14" t="s">
        <v>33</v>
      </c>
      <c r="AX739" s="14" t="s">
        <v>71</v>
      </c>
      <c r="AY739" s="255" t="s">
        <v>207</v>
      </c>
    </row>
    <row r="740" s="14" customFormat="1">
      <c r="A740" s="14"/>
      <c r="B740" s="245"/>
      <c r="C740" s="246"/>
      <c r="D740" s="236" t="s">
        <v>218</v>
      </c>
      <c r="E740" s="247" t="s">
        <v>18</v>
      </c>
      <c r="F740" s="248" t="s">
        <v>980</v>
      </c>
      <c r="G740" s="246"/>
      <c r="H740" s="249">
        <v>35.710000000000001</v>
      </c>
      <c r="I740" s="250"/>
      <c r="J740" s="246"/>
      <c r="K740" s="246"/>
      <c r="L740" s="251"/>
      <c r="M740" s="252"/>
      <c r="N740" s="253"/>
      <c r="O740" s="253"/>
      <c r="P740" s="253"/>
      <c r="Q740" s="253"/>
      <c r="R740" s="253"/>
      <c r="S740" s="253"/>
      <c r="T740" s="25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55" t="s">
        <v>218</v>
      </c>
      <c r="AU740" s="255" t="s">
        <v>80</v>
      </c>
      <c r="AV740" s="14" t="s">
        <v>80</v>
      </c>
      <c r="AW740" s="14" t="s">
        <v>33</v>
      </c>
      <c r="AX740" s="14" t="s">
        <v>71</v>
      </c>
      <c r="AY740" s="255" t="s">
        <v>207</v>
      </c>
    </row>
    <row r="741" s="14" customFormat="1">
      <c r="A741" s="14"/>
      <c r="B741" s="245"/>
      <c r="C741" s="246"/>
      <c r="D741" s="236" t="s">
        <v>218</v>
      </c>
      <c r="E741" s="247" t="s">
        <v>18</v>
      </c>
      <c r="F741" s="248" t="s">
        <v>965</v>
      </c>
      <c r="G741" s="246"/>
      <c r="H741" s="249">
        <v>11.699999999999999</v>
      </c>
      <c r="I741" s="250"/>
      <c r="J741" s="246"/>
      <c r="K741" s="246"/>
      <c r="L741" s="251"/>
      <c r="M741" s="252"/>
      <c r="N741" s="253"/>
      <c r="O741" s="253"/>
      <c r="P741" s="253"/>
      <c r="Q741" s="253"/>
      <c r="R741" s="253"/>
      <c r="S741" s="253"/>
      <c r="T741" s="25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55" t="s">
        <v>218</v>
      </c>
      <c r="AU741" s="255" t="s">
        <v>80</v>
      </c>
      <c r="AV741" s="14" t="s">
        <v>80</v>
      </c>
      <c r="AW741" s="14" t="s">
        <v>33</v>
      </c>
      <c r="AX741" s="14" t="s">
        <v>71</v>
      </c>
      <c r="AY741" s="255" t="s">
        <v>207</v>
      </c>
    </row>
    <row r="742" s="16" customFormat="1">
      <c r="A742" s="16"/>
      <c r="B742" s="267"/>
      <c r="C742" s="268"/>
      <c r="D742" s="236" t="s">
        <v>218</v>
      </c>
      <c r="E742" s="269" t="s">
        <v>18</v>
      </c>
      <c r="F742" s="270" t="s">
        <v>244</v>
      </c>
      <c r="G742" s="268"/>
      <c r="H742" s="271">
        <v>327.38</v>
      </c>
      <c r="I742" s="272"/>
      <c r="J742" s="268"/>
      <c r="K742" s="268"/>
      <c r="L742" s="273"/>
      <c r="M742" s="274"/>
      <c r="N742" s="275"/>
      <c r="O742" s="275"/>
      <c r="P742" s="275"/>
      <c r="Q742" s="275"/>
      <c r="R742" s="275"/>
      <c r="S742" s="275"/>
      <c r="T742" s="27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T742" s="277" t="s">
        <v>218</v>
      </c>
      <c r="AU742" s="277" t="s">
        <v>80</v>
      </c>
      <c r="AV742" s="16" t="s">
        <v>89</v>
      </c>
      <c r="AW742" s="16" t="s">
        <v>33</v>
      </c>
      <c r="AX742" s="16" t="s">
        <v>76</v>
      </c>
      <c r="AY742" s="277" t="s">
        <v>207</v>
      </c>
    </row>
    <row r="743" s="14" customFormat="1">
      <c r="A743" s="14"/>
      <c r="B743" s="245"/>
      <c r="C743" s="246"/>
      <c r="D743" s="236" t="s">
        <v>218</v>
      </c>
      <c r="E743" s="246"/>
      <c r="F743" s="248" t="s">
        <v>1537</v>
      </c>
      <c r="G743" s="246"/>
      <c r="H743" s="249">
        <v>0.13</v>
      </c>
      <c r="I743" s="250"/>
      <c r="J743" s="246"/>
      <c r="K743" s="246"/>
      <c r="L743" s="251"/>
      <c r="M743" s="252"/>
      <c r="N743" s="253"/>
      <c r="O743" s="253"/>
      <c r="P743" s="253"/>
      <c r="Q743" s="253"/>
      <c r="R743" s="253"/>
      <c r="S743" s="253"/>
      <c r="T743" s="25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5" t="s">
        <v>218</v>
      </c>
      <c r="AU743" s="255" t="s">
        <v>80</v>
      </c>
      <c r="AV743" s="14" t="s">
        <v>80</v>
      </c>
      <c r="AW743" s="14" t="s">
        <v>4</v>
      </c>
      <c r="AX743" s="14" t="s">
        <v>76</v>
      </c>
      <c r="AY743" s="255" t="s">
        <v>207</v>
      </c>
    </row>
    <row r="744" s="2" customFormat="1" ht="16.5" customHeight="1">
      <c r="A744" s="42"/>
      <c r="B744" s="43"/>
      <c r="C744" s="217" t="s">
        <v>1538</v>
      </c>
      <c r="D744" s="217" t="s">
        <v>211</v>
      </c>
      <c r="E744" s="218" t="s">
        <v>1539</v>
      </c>
      <c r="F744" s="219" t="s">
        <v>1540</v>
      </c>
      <c r="G744" s="220" t="s">
        <v>129</v>
      </c>
      <c r="H744" s="221">
        <v>654.75999999999999</v>
      </c>
      <c r="I744" s="222"/>
      <c r="J744" s="221">
        <f>ROUND(I744*H744,2)</f>
        <v>0</v>
      </c>
      <c r="K744" s="219" t="s">
        <v>214</v>
      </c>
      <c r="L744" s="48"/>
      <c r="M744" s="223" t="s">
        <v>18</v>
      </c>
      <c r="N744" s="224" t="s">
        <v>42</v>
      </c>
      <c r="O744" s="88"/>
      <c r="P744" s="225">
        <f>O744*H744</f>
        <v>0</v>
      </c>
      <c r="Q744" s="225">
        <v>0.00039825</v>
      </c>
      <c r="R744" s="225">
        <f>Q744*H744</f>
        <v>0.26075817000000001</v>
      </c>
      <c r="S744" s="225">
        <v>0</v>
      </c>
      <c r="T744" s="226">
        <f>S744*H744</f>
        <v>0</v>
      </c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R744" s="227" t="s">
        <v>327</v>
      </c>
      <c r="AT744" s="227" t="s">
        <v>211</v>
      </c>
      <c r="AU744" s="227" t="s">
        <v>80</v>
      </c>
      <c r="AY744" s="21" t="s">
        <v>207</v>
      </c>
      <c r="BE744" s="228">
        <f>IF(N744="základní",J744,0)</f>
        <v>0</v>
      </c>
      <c r="BF744" s="228">
        <f>IF(N744="snížená",J744,0)</f>
        <v>0</v>
      </c>
      <c r="BG744" s="228">
        <f>IF(N744="zákl. přenesená",J744,0)</f>
        <v>0</v>
      </c>
      <c r="BH744" s="228">
        <f>IF(N744="sníž. přenesená",J744,0)</f>
        <v>0</v>
      </c>
      <c r="BI744" s="228">
        <f>IF(N744="nulová",J744,0)</f>
        <v>0</v>
      </c>
      <c r="BJ744" s="21" t="s">
        <v>76</v>
      </c>
      <c r="BK744" s="228">
        <f>ROUND(I744*H744,2)</f>
        <v>0</v>
      </c>
      <c r="BL744" s="21" t="s">
        <v>327</v>
      </c>
      <c r="BM744" s="227" t="s">
        <v>1541</v>
      </c>
    </row>
    <row r="745" s="2" customFormat="1">
      <c r="A745" s="42"/>
      <c r="B745" s="43"/>
      <c r="C745" s="44"/>
      <c r="D745" s="229" t="s">
        <v>216</v>
      </c>
      <c r="E745" s="44"/>
      <c r="F745" s="230" t="s">
        <v>1542</v>
      </c>
      <c r="G745" s="44"/>
      <c r="H745" s="44"/>
      <c r="I745" s="231"/>
      <c r="J745" s="44"/>
      <c r="K745" s="44"/>
      <c r="L745" s="48"/>
      <c r="M745" s="232"/>
      <c r="N745" s="233"/>
      <c r="O745" s="88"/>
      <c r="P745" s="88"/>
      <c r="Q745" s="88"/>
      <c r="R745" s="88"/>
      <c r="S745" s="88"/>
      <c r="T745" s="89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T745" s="21" t="s">
        <v>216</v>
      </c>
      <c r="AU745" s="21" t="s">
        <v>80</v>
      </c>
    </row>
    <row r="746" s="14" customFormat="1">
      <c r="A746" s="14"/>
      <c r="B746" s="245"/>
      <c r="C746" s="246"/>
      <c r="D746" s="236" t="s">
        <v>218</v>
      </c>
      <c r="E746" s="247" t="s">
        <v>18</v>
      </c>
      <c r="F746" s="248" t="s">
        <v>968</v>
      </c>
      <c r="G746" s="246"/>
      <c r="H746" s="249">
        <v>36.469999999999999</v>
      </c>
      <c r="I746" s="250"/>
      <c r="J746" s="246"/>
      <c r="K746" s="246"/>
      <c r="L746" s="251"/>
      <c r="M746" s="252"/>
      <c r="N746" s="253"/>
      <c r="O746" s="253"/>
      <c r="P746" s="253"/>
      <c r="Q746" s="253"/>
      <c r="R746" s="253"/>
      <c r="S746" s="253"/>
      <c r="T746" s="25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55" t="s">
        <v>218</v>
      </c>
      <c r="AU746" s="255" t="s">
        <v>80</v>
      </c>
      <c r="AV746" s="14" t="s">
        <v>80</v>
      </c>
      <c r="AW746" s="14" t="s">
        <v>33</v>
      </c>
      <c r="AX746" s="14" t="s">
        <v>71</v>
      </c>
      <c r="AY746" s="255" t="s">
        <v>207</v>
      </c>
    </row>
    <row r="747" s="14" customFormat="1">
      <c r="A747" s="14"/>
      <c r="B747" s="245"/>
      <c r="C747" s="246"/>
      <c r="D747" s="236" t="s">
        <v>218</v>
      </c>
      <c r="E747" s="247" t="s">
        <v>18</v>
      </c>
      <c r="F747" s="248" t="s">
        <v>971</v>
      </c>
      <c r="G747" s="246"/>
      <c r="H747" s="249">
        <v>19.800000000000001</v>
      </c>
      <c r="I747" s="250"/>
      <c r="J747" s="246"/>
      <c r="K747" s="246"/>
      <c r="L747" s="251"/>
      <c r="M747" s="252"/>
      <c r="N747" s="253"/>
      <c r="O747" s="253"/>
      <c r="P747" s="253"/>
      <c r="Q747" s="253"/>
      <c r="R747" s="253"/>
      <c r="S747" s="253"/>
      <c r="T747" s="25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55" t="s">
        <v>218</v>
      </c>
      <c r="AU747" s="255" t="s">
        <v>80</v>
      </c>
      <c r="AV747" s="14" t="s">
        <v>80</v>
      </c>
      <c r="AW747" s="14" t="s">
        <v>33</v>
      </c>
      <c r="AX747" s="14" t="s">
        <v>71</v>
      </c>
      <c r="AY747" s="255" t="s">
        <v>207</v>
      </c>
    </row>
    <row r="748" s="14" customFormat="1">
      <c r="A748" s="14"/>
      <c r="B748" s="245"/>
      <c r="C748" s="246"/>
      <c r="D748" s="236" t="s">
        <v>218</v>
      </c>
      <c r="E748" s="247" t="s">
        <v>18</v>
      </c>
      <c r="F748" s="248" t="s">
        <v>974</v>
      </c>
      <c r="G748" s="246"/>
      <c r="H748" s="249">
        <v>23.850000000000001</v>
      </c>
      <c r="I748" s="250"/>
      <c r="J748" s="246"/>
      <c r="K748" s="246"/>
      <c r="L748" s="251"/>
      <c r="M748" s="252"/>
      <c r="N748" s="253"/>
      <c r="O748" s="253"/>
      <c r="P748" s="253"/>
      <c r="Q748" s="253"/>
      <c r="R748" s="253"/>
      <c r="S748" s="253"/>
      <c r="T748" s="25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55" t="s">
        <v>218</v>
      </c>
      <c r="AU748" s="255" t="s">
        <v>80</v>
      </c>
      <c r="AV748" s="14" t="s">
        <v>80</v>
      </c>
      <c r="AW748" s="14" t="s">
        <v>33</v>
      </c>
      <c r="AX748" s="14" t="s">
        <v>71</v>
      </c>
      <c r="AY748" s="255" t="s">
        <v>207</v>
      </c>
    </row>
    <row r="749" s="14" customFormat="1">
      <c r="A749" s="14"/>
      <c r="B749" s="245"/>
      <c r="C749" s="246"/>
      <c r="D749" s="236" t="s">
        <v>218</v>
      </c>
      <c r="E749" s="247" t="s">
        <v>18</v>
      </c>
      <c r="F749" s="248" t="s">
        <v>977</v>
      </c>
      <c r="G749" s="246"/>
      <c r="H749" s="249">
        <v>199.84999999999999</v>
      </c>
      <c r="I749" s="250"/>
      <c r="J749" s="246"/>
      <c r="K749" s="246"/>
      <c r="L749" s="251"/>
      <c r="M749" s="252"/>
      <c r="N749" s="253"/>
      <c r="O749" s="253"/>
      <c r="P749" s="253"/>
      <c r="Q749" s="253"/>
      <c r="R749" s="253"/>
      <c r="S749" s="253"/>
      <c r="T749" s="25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5" t="s">
        <v>218</v>
      </c>
      <c r="AU749" s="255" t="s">
        <v>80</v>
      </c>
      <c r="AV749" s="14" t="s">
        <v>80</v>
      </c>
      <c r="AW749" s="14" t="s">
        <v>33</v>
      </c>
      <c r="AX749" s="14" t="s">
        <v>71</v>
      </c>
      <c r="AY749" s="255" t="s">
        <v>207</v>
      </c>
    </row>
    <row r="750" s="14" customFormat="1">
      <c r="A750" s="14"/>
      <c r="B750" s="245"/>
      <c r="C750" s="246"/>
      <c r="D750" s="236" t="s">
        <v>218</v>
      </c>
      <c r="E750" s="247" t="s">
        <v>18</v>
      </c>
      <c r="F750" s="248" t="s">
        <v>980</v>
      </c>
      <c r="G750" s="246"/>
      <c r="H750" s="249">
        <v>35.710000000000001</v>
      </c>
      <c r="I750" s="250"/>
      <c r="J750" s="246"/>
      <c r="K750" s="246"/>
      <c r="L750" s="251"/>
      <c r="M750" s="252"/>
      <c r="N750" s="253"/>
      <c r="O750" s="253"/>
      <c r="P750" s="253"/>
      <c r="Q750" s="253"/>
      <c r="R750" s="253"/>
      <c r="S750" s="253"/>
      <c r="T750" s="25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55" t="s">
        <v>218</v>
      </c>
      <c r="AU750" s="255" t="s">
        <v>80</v>
      </c>
      <c r="AV750" s="14" t="s">
        <v>80</v>
      </c>
      <c r="AW750" s="14" t="s">
        <v>33</v>
      </c>
      <c r="AX750" s="14" t="s">
        <v>71</v>
      </c>
      <c r="AY750" s="255" t="s">
        <v>207</v>
      </c>
    </row>
    <row r="751" s="14" customFormat="1">
      <c r="A751" s="14"/>
      <c r="B751" s="245"/>
      <c r="C751" s="246"/>
      <c r="D751" s="236" t="s">
        <v>218</v>
      </c>
      <c r="E751" s="247" t="s">
        <v>18</v>
      </c>
      <c r="F751" s="248" t="s">
        <v>965</v>
      </c>
      <c r="G751" s="246"/>
      <c r="H751" s="249">
        <v>11.699999999999999</v>
      </c>
      <c r="I751" s="250"/>
      <c r="J751" s="246"/>
      <c r="K751" s="246"/>
      <c r="L751" s="251"/>
      <c r="M751" s="252"/>
      <c r="N751" s="253"/>
      <c r="O751" s="253"/>
      <c r="P751" s="253"/>
      <c r="Q751" s="253"/>
      <c r="R751" s="253"/>
      <c r="S751" s="253"/>
      <c r="T751" s="25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55" t="s">
        <v>218</v>
      </c>
      <c r="AU751" s="255" t="s">
        <v>80</v>
      </c>
      <c r="AV751" s="14" t="s">
        <v>80</v>
      </c>
      <c r="AW751" s="14" t="s">
        <v>33</v>
      </c>
      <c r="AX751" s="14" t="s">
        <v>71</v>
      </c>
      <c r="AY751" s="255" t="s">
        <v>207</v>
      </c>
    </row>
    <row r="752" s="16" customFormat="1">
      <c r="A752" s="16"/>
      <c r="B752" s="267"/>
      <c r="C752" s="268"/>
      <c r="D752" s="236" t="s">
        <v>218</v>
      </c>
      <c r="E752" s="269" t="s">
        <v>18</v>
      </c>
      <c r="F752" s="270" t="s">
        <v>244</v>
      </c>
      <c r="G752" s="268"/>
      <c r="H752" s="271">
        <v>327.38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T752" s="277" t="s">
        <v>218</v>
      </c>
      <c r="AU752" s="277" t="s">
        <v>80</v>
      </c>
      <c r="AV752" s="16" t="s">
        <v>89</v>
      </c>
      <c r="AW752" s="16" t="s">
        <v>33</v>
      </c>
      <c r="AX752" s="16" t="s">
        <v>76</v>
      </c>
      <c r="AY752" s="277" t="s">
        <v>207</v>
      </c>
    </row>
    <row r="753" s="14" customFormat="1">
      <c r="A753" s="14"/>
      <c r="B753" s="245"/>
      <c r="C753" s="246"/>
      <c r="D753" s="236" t="s">
        <v>218</v>
      </c>
      <c r="E753" s="246"/>
      <c r="F753" s="248" t="s">
        <v>1543</v>
      </c>
      <c r="G753" s="246"/>
      <c r="H753" s="249">
        <v>654.75999999999999</v>
      </c>
      <c r="I753" s="250"/>
      <c r="J753" s="246"/>
      <c r="K753" s="246"/>
      <c r="L753" s="251"/>
      <c r="M753" s="252"/>
      <c r="N753" s="253"/>
      <c r="O753" s="253"/>
      <c r="P753" s="253"/>
      <c r="Q753" s="253"/>
      <c r="R753" s="253"/>
      <c r="S753" s="253"/>
      <c r="T753" s="25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5" t="s">
        <v>218</v>
      </c>
      <c r="AU753" s="255" t="s">
        <v>80</v>
      </c>
      <c r="AV753" s="14" t="s">
        <v>80</v>
      </c>
      <c r="AW753" s="14" t="s">
        <v>4</v>
      </c>
      <c r="AX753" s="14" t="s">
        <v>76</v>
      </c>
      <c r="AY753" s="255" t="s">
        <v>207</v>
      </c>
    </row>
    <row r="754" s="2" customFormat="1" ht="24.15" customHeight="1">
      <c r="A754" s="42"/>
      <c r="B754" s="43"/>
      <c r="C754" s="283" t="s">
        <v>1544</v>
      </c>
      <c r="D754" s="283" t="s">
        <v>1282</v>
      </c>
      <c r="E754" s="284" t="s">
        <v>1545</v>
      </c>
      <c r="F754" s="285" t="s">
        <v>1546</v>
      </c>
      <c r="G754" s="286" t="s">
        <v>129</v>
      </c>
      <c r="H754" s="287">
        <v>379.75999999999999</v>
      </c>
      <c r="I754" s="288"/>
      <c r="J754" s="287">
        <f>ROUND(I754*H754,2)</f>
        <v>0</v>
      </c>
      <c r="K754" s="285" t="s">
        <v>214</v>
      </c>
      <c r="L754" s="289"/>
      <c r="M754" s="290" t="s">
        <v>18</v>
      </c>
      <c r="N754" s="291" t="s">
        <v>42</v>
      </c>
      <c r="O754" s="88"/>
      <c r="P754" s="225">
        <f>O754*H754</f>
        <v>0</v>
      </c>
      <c r="Q754" s="225">
        <v>0.0064000000000000003</v>
      </c>
      <c r="R754" s="225">
        <f>Q754*H754</f>
        <v>2.4304640000000002</v>
      </c>
      <c r="S754" s="225">
        <v>0</v>
      </c>
      <c r="T754" s="226">
        <f>S754*H754</f>
        <v>0</v>
      </c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R754" s="227" t="s">
        <v>513</v>
      </c>
      <c r="AT754" s="227" t="s">
        <v>1282</v>
      </c>
      <c r="AU754" s="227" t="s">
        <v>80</v>
      </c>
      <c r="AY754" s="21" t="s">
        <v>207</v>
      </c>
      <c r="BE754" s="228">
        <f>IF(N754="základní",J754,0)</f>
        <v>0</v>
      </c>
      <c r="BF754" s="228">
        <f>IF(N754="snížená",J754,0)</f>
        <v>0</v>
      </c>
      <c r="BG754" s="228">
        <f>IF(N754="zákl. přenesená",J754,0)</f>
        <v>0</v>
      </c>
      <c r="BH754" s="228">
        <f>IF(N754="sníž. přenesená",J754,0)</f>
        <v>0</v>
      </c>
      <c r="BI754" s="228">
        <f>IF(N754="nulová",J754,0)</f>
        <v>0</v>
      </c>
      <c r="BJ754" s="21" t="s">
        <v>76</v>
      </c>
      <c r="BK754" s="228">
        <f>ROUND(I754*H754,2)</f>
        <v>0</v>
      </c>
      <c r="BL754" s="21" t="s">
        <v>327</v>
      </c>
      <c r="BM754" s="227" t="s">
        <v>1547</v>
      </c>
    </row>
    <row r="755" s="14" customFormat="1">
      <c r="A755" s="14"/>
      <c r="B755" s="245"/>
      <c r="C755" s="246"/>
      <c r="D755" s="236" t="s">
        <v>218</v>
      </c>
      <c r="E755" s="247" t="s">
        <v>18</v>
      </c>
      <c r="F755" s="248" t="s">
        <v>968</v>
      </c>
      <c r="G755" s="246"/>
      <c r="H755" s="249">
        <v>36.469999999999999</v>
      </c>
      <c r="I755" s="250"/>
      <c r="J755" s="246"/>
      <c r="K755" s="246"/>
      <c r="L755" s="251"/>
      <c r="M755" s="252"/>
      <c r="N755" s="253"/>
      <c r="O755" s="253"/>
      <c r="P755" s="253"/>
      <c r="Q755" s="253"/>
      <c r="R755" s="253"/>
      <c r="S755" s="253"/>
      <c r="T755" s="25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55" t="s">
        <v>218</v>
      </c>
      <c r="AU755" s="255" t="s">
        <v>80</v>
      </c>
      <c r="AV755" s="14" t="s">
        <v>80</v>
      </c>
      <c r="AW755" s="14" t="s">
        <v>33</v>
      </c>
      <c r="AX755" s="14" t="s">
        <v>71</v>
      </c>
      <c r="AY755" s="255" t="s">
        <v>207</v>
      </c>
    </row>
    <row r="756" s="14" customFormat="1">
      <c r="A756" s="14"/>
      <c r="B756" s="245"/>
      <c r="C756" s="246"/>
      <c r="D756" s="236" t="s">
        <v>218</v>
      </c>
      <c r="E756" s="247" t="s">
        <v>18</v>
      </c>
      <c r="F756" s="248" t="s">
        <v>971</v>
      </c>
      <c r="G756" s="246"/>
      <c r="H756" s="249">
        <v>19.800000000000001</v>
      </c>
      <c r="I756" s="250"/>
      <c r="J756" s="246"/>
      <c r="K756" s="246"/>
      <c r="L756" s="251"/>
      <c r="M756" s="252"/>
      <c r="N756" s="253"/>
      <c r="O756" s="253"/>
      <c r="P756" s="253"/>
      <c r="Q756" s="253"/>
      <c r="R756" s="253"/>
      <c r="S756" s="253"/>
      <c r="T756" s="25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5" t="s">
        <v>218</v>
      </c>
      <c r="AU756" s="255" t="s">
        <v>80</v>
      </c>
      <c r="AV756" s="14" t="s">
        <v>80</v>
      </c>
      <c r="AW756" s="14" t="s">
        <v>33</v>
      </c>
      <c r="AX756" s="14" t="s">
        <v>71</v>
      </c>
      <c r="AY756" s="255" t="s">
        <v>207</v>
      </c>
    </row>
    <row r="757" s="14" customFormat="1">
      <c r="A757" s="14"/>
      <c r="B757" s="245"/>
      <c r="C757" s="246"/>
      <c r="D757" s="236" t="s">
        <v>218</v>
      </c>
      <c r="E757" s="247" t="s">
        <v>18</v>
      </c>
      <c r="F757" s="248" t="s">
        <v>974</v>
      </c>
      <c r="G757" s="246"/>
      <c r="H757" s="249">
        <v>23.850000000000001</v>
      </c>
      <c r="I757" s="250"/>
      <c r="J757" s="246"/>
      <c r="K757" s="246"/>
      <c r="L757" s="251"/>
      <c r="M757" s="252"/>
      <c r="N757" s="253"/>
      <c r="O757" s="253"/>
      <c r="P757" s="253"/>
      <c r="Q757" s="253"/>
      <c r="R757" s="253"/>
      <c r="S757" s="253"/>
      <c r="T757" s="25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5" t="s">
        <v>218</v>
      </c>
      <c r="AU757" s="255" t="s">
        <v>80</v>
      </c>
      <c r="AV757" s="14" t="s">
        <v>80</v>
      </c>
      <c r="AW757" s="14" t="s">
        <v>33</v>
      </c>
      <c r="AX757" s="14" t="s">
        <v>71</v>
      </c>
      <c r="AY757" s="255" t="s">
        <v>207</v>
      </c>
    </row>
    <row r="758" s="14" customFormat="1">
      <c r="A758" s="14"/>
      <c r="B758" s="245"/>
      <c r="C758" s="246"/>
      <c r="D758" s="236" t="s">
        <v>218</v>
      </c>
      <c r="E758" s="247" t="s">
        <v>18</v>
      </c>
      <c r="F758" s="248" t="s">
        <v>977</v>
      </c>
      <c r="G758" s="246"/>
      <c r="H758" s="249">
        <v>199.84999999999999</v>
      </c>
      <c r="I758" s="250"/>
      <c r="J758" s="246"/>
      <c r="K758" s="246"/>
      <c r="L758" s="251"/>
      <c r="M758" s="252"/>
      <c r="N758" s="253"/>
      <c r="O758" s="253"/>
      <c r="P758" s="253"/>
      <c r="Q758" s="253"/>
      <c r="R758" s="253"/>
      <c r="S758" s="253"/>
      <c r="T758" s="25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5" t="s">
        <v>218</v>
      </c>
      <c r="AU758" s="255" t="s">
        <v>80</v>
      </c>
      <c r="AV758" s="14" t="s">
        <v>80</v>
      </c>
      <c r="AW758" s="14" t="s">
        <v>33</v>
      </c>
      <c r="AX758" s="14" t="s">
        <v>71</v>
      </c>
      <c r="AY758" s="255" t="s">
        <v>207</v>
      </c>
    </row>
    <row r="759" s="14" customFormat="1">
      <c r="A759" s="14"/>
      <c r="B759" s="245"/>
      <c r="C759" s="246"/>
      <c r="D759" s="236" t="s">
        <v>218</v>
      </c>
      <c r="E759" s="247" t="s">
        <v>18</v>
      </c>
      <c r="F759" s="248" t="s">
        <v>980</v>
      </c>
      <c r="G759" s="246"/>
      <c r="H759" s="249">
        <v>35.710000000000001</v>
      </c>
      <c r="I759" s="250"/>
      <c r="J759" s="246"/>
      <c r="K759" s="246"/>
      <c r="L759" s="251"/>
      <c r="M759" s="252"/>
      <c r="N759" s="253"/>
      <c r="O759" s="253"/>
      <c r="P759" s="253"/>
      <c r="Q759" s="253"/>
      <c r="R759" s="253"/>
      <c r="S759" s="253"/>
      <c r="T759" s="25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55" t="s">
        <v>218</v>
      </c>
      <c r="AU759" s="255" t="s">
        <v>80</v>
      </c>
      <c r="AV759" s="14" t="s">
        <v>80</v>
      </c>
      <c r="AW759" s="14" t="s">
        <v>33</v>
      </c>
      <c r="AX759" s="14" t="s">
        <v>71</v>
      </c>
      <c r="AY759" s="255" t="s">
        <v>207</v>
      </c>
    </row>
    <row r="760" s="14" customFormat="1">
      <c r="A760" s="14"/>
      <c r="B760" s="245"/>
      <c r="C760" s="246"/>
      <c r="D760" s="236" t="s">
        <v>218</v>
      </c>
      <c r="E760" s="247" t="s">
        <v>18</v>
      </c>
      <c r="F760" s="248" t="s">
        <v>965</v>
      </c>
      <c r="G760" s="246"/>
      <c r="H760" s="249">
        <v>11.699999999999999</v>
      </c>
      <c r="I760" s="250"/>
      <c r="J760" s="246"/>
      <c r="K760" s="246"/>
      <c r="L760" s="251"/>
      <c r="M760" s="252"/>
      <c r="N760" s="253"/>
      <c r="O760" s="253"/>
      <c r="P760" s="253"/>
      <c r="Q760" s="253"/>
      <c r="R760" s="253"/>
      <c r="S760" s="253"/>
      <c r="T760" s="25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55" t="s">
        <v>218</v>
      </c>
      <c r="AU760" s="255" t="s">
        <v>80</v>
      </c>
      <c r="AV760" s="14" t="s">
        <v>80</v>
      </c>
      <c r="AW760" s="14" t="s">
        <v>33</v>
      </c>
      <c r="AX760" s="14" t="s">
        <v>71</v>
      </c>
      <c r="AY760" s="255" t="s">
        <v>207</v>
      </c>
    </row>
    <row r="761" s="16" customFormat="1">
      <c r="A761" s="16"/>
      <c r="B761" s="267"/>
      <c r="C761" s="268"/>
      <c r="D761" s="236" t="s">
        <v>218</v>
      </c>
      <c r="E761" s="269" t="s">
        <v>18</v>
      </c>
      <c r="F761" s="270" t="s">
        <v>244</v>
      </c>
      <c r="G761" s="268"/>
      <c r="H761" s="271">
        <v>327.38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T761" s="277" t="s">
        <v>218</v>
      </c>
      <c r="AU761" s="277" t="s">
        <v>80</v>
      </c>
      <c r="AV761" s="16" t="s">
        <v>89</v>
      </c>
      <c r="AW761" s="16" t="s">
        <v>33</v>
      </c>
      <c r="AX761" s="16" t="s">
        <v>76</v>
      </c>
      <c r="AY761" s="277" t="s">
        <v>207</v>
      </c>
    </row>
    <row r="762" s="14" customFormat="1">
      <c r="A762" s="14"/>
      <c r="B762" s="245"/>
      <c r="C762" s="246"/>
      <c r="D762" s="236" t="s">
        <v>218</v>
      </c>
      <c r="E762" s="246"/>
      <c r="F762" s="248" t="s">
        <v>1548</v>
      </c>
      <c r="G762" s="246"/>
      <c r="H762" s="249">
        <v>379.75999999999999</v>
      </c>
      <c r="I762" s="250"/>
      <c r="J762" s="246"/>
      <c r="K762" s="246"/>
      <c r="L762" s="251"/>
      <c r="M762" s="252"/>
      <c r="N762" s="253"/>
      <c r="O762" s="253"/>
      <c r="P762" s="253"/>
      <c r="Q762" s="253"/>
      <c r="R762" s="253"/>
      <c r="S762" s="253"/>
      <c r="T762" s="25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55" t="s">
        <v>218</v>
      </c>
      <c r="AU762" s="255" t="s">
        <v>80</v>
      </c>
      <c r="AV762" s="14" t="s">
        <v>80</v>
      </c>
      <c r="AW762" s="14" t="s">
        <v>4</v>
      </c>
      <c r="AX762" s="14" t="s">
        <v>76</v>
      </c>
      <c r="AY762" s="255" t="s">
        <v>207</v>
      </c>
    </row>
    <row r="763" s="2" customFormat="1" ht="24.15" customHeight="1">
      <c r="A763" s="42"/>
      <c r="B763" s="43"/>
      <c r="C763" s="283" t="s">
        <v>1549</v>
      </c>
      <c r="D763" s="283" t="s">
        <v>1282</v>
      </c>
      <c r="E763" s="284" t="s">
        <v>1550</v>
      </c>
      <c r="F763" s="285" t="s">
        <v>1551</v>
      </c>
      <c r="G763" s="286" t="s">
        <v>129</v>
      </c>
      <c r="H763" s="287">
        <v>379.75999999999999</v>
      </c>
      <c r="I763" s="288"/>
      <c r="J763" s="287">
        <f>ROUND(I763*H763,2)</f>
        <v>0</v>
      </c>
      <c r="K763" s="285" t="s">
        <v>214</v>
      </c>
      <c r="L763" s="289"/>
      <c r="M763" s="290" t="s">
        <v>18</v>
      </c>
      <c r="N763" s="291" t="s">
        <v>42</v>
      </c>
      <c r="O763" s="88"/>
      <c r="P763" s="225">
        <f>O763*H763</f>
        <v>0</v>
      </c>
      <c r="Q763" s="225">
        <v>0.0053</v>
      </c>
      <c r="R763" s="225">
        <f>Q763*H763</f>
        <v>2.0127280000000001</v>
      </c>
      <c r="S763" s="225">
        <v>0</v>
      </c>
      <c r="T763" s="226">
        <f>S763*H763</f>
        <v>0</v>
      </c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R763" s="227" t="s">
        <v>513</v>
      </c>
      <c r="AT763" s="227" t="s">
        <v>1282</v>
      </c>
      <c r="AU763" s="227" t="s">
        <v>80</v>
      </c>
      <c r="AY763" s="21" t="s">
        <v>207</v>
      </c>
      <c r="BE763" s="228">
        <f>IF(N763="základní",J763,0)</f>
        <v>0</v>
      </c>
      <c r="BF763" s="228">
        <f>IF(N763="snížená",J763,0)</f>
        <v>0</v>
      </c>
      <c r="BG763" s="228">
        <f>IF(N763="zákl. přenesená",J763,0)</f>
        <v>0</v>
      </c>
      <c r="BH763" s="228">
        <f>IF(N763="sníž. přenesená",J763,0)</f>
        <v>0</v>
      </c>
      <c r="BI763" s="228">
        <f>IF(N763="nulová",J763,0)</f>
        <v>0</v>
      </c>
      <c r="BJ763" s="21" t="s">
        <v>76</v>
      </c>
      <c r="BK763" s="228">
        <f>ROUND(I763*H763,2)</f>
        <v>0</v>
      </c>
      <c r="BL763" s="21" t="s">
        <v>327</v>
      </c>
      <c r="BM763" s="227" t="s">
        <v>1552</v>
      </c>
    </row>
    <row r="764" s="14" customFormat="1">
      <c r="A764" s="14"/>
      <c r="B764" s="245"/>
      <c r="C764" s="246"/>
      <c r="D764" s="236" t="s">
        <v>218</v>
      </c>
      <c r="E764" s="247" t="s">
        <v>18</v>
      </c>
      <c r="F764" s="248" t="s">
        <v>968</v>
      </c>
      <c r="G764" s="246"/>
      <c r="H764" s="249">
        <v>36.469999999999999</v>
      </c>
      <c r="I764" s="250"/>
      <c r="J764" s="246"/>
      <c r="K764" s="246"/>
      <c r="L764" s="251"/>
      <c r="M764" s="252"/>
      <c r="N764" s="253"/>
      <c r="O764" s="253"/>
      <c r="P764" s="253"/>
      <c r="Q764" s="253"/>
      <c r="R764" s="253"/>
      <c r="S764" s="253"/>
      <c r="T764" s="25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5" t="s">
        <v>218</v>
      </c>
      <c r="AU764" s="255" t="s">
        <v>80</v>
      </c>
      <c r="AV764" s="14" t="s">
        <v>80</v>
      </c>
      <c r="AW764" s="14" t="s">
        <v>33</v>
      </c>
      <c r="AX764" s="14" t="s">
        <v>71</v>
      </c>
      <c r="AY764" s="255" t="s">
        <v>207</v>
      </c>
    </row>
    <row r="765" s="14" customFormat="1">
      <c r="A765" s="14"/>
      <c r="B765" s="245"/>
      <c r="C765" s="246"/>
      <c r="D765" s="236" t="s">
        <v>218</v>
      </c>
      <c r="E765" s="247" t="s">
        <v>18</v>
      </c>
      <c r="F765" s="248" t="s">
        <v>971</v>
      </c>
      <c r="G765" s="246"/>
      <c r="H765" s="249">
        <v>19.800000000000001</v>
      </c>
      <c r="I765" s="250"/>
      <c r="J765" s="246"/>
      <c r="K765" s="246"/>
      <c r="L765" s="251"/>
      <c r="M765" s="252"/>
      <c r="N765" s="253"/>
      <c r="O765" s="253"/>
      <c r="P765" s="253"/>
      <c r="Q765" s="253"/>
      <c r="R765" s="253"/>
      <c r="S765" s="253"/>
      <c r="T765" s="25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5" t="s">
        <v>218</v>
      </c>
      <c r="AU765" s="255" t="s">
        <v>80</v>
      </c>
      <c r="AV765" s="14" t="s">
        <v>80</v>
      </c>
      <c r="AW765" s="14" t="s">
        <v>33</v>
      </c>
      <c r="AX765" s="14" t="s">
        <v>71</v>
      </c>
      <c r="AY765" s="255" t="s">
        <v>207</v>
      </c>
    </row>
    <row r="766" s="14" customFormat="1">
      <c r="A766" s="14"/>
      <c r="B766" s="245"/>
      <c r="C766" s="246"/>
      <c r="D766" s="236" t="s">
        <v>218</v>
      </c>
      <c r="E766" s="247" t="s">
        <v>18</v>
      </c>
      <c r="F766" s="248" t="s">
        <v>974</v>
      </c>
      <c r="G766" s="246"/>
      <c r="H766" s="249">
        <v>23.850000000000001</v>
      </c>
      <c r="I766" s="250"/>
      <c r="J766" s="246"/>
      <c r="K766" s="246"/>
      <c r="L766" s="251"/>
      <c r="M766" s="252"/>
      <c r="N766" s="253"/>
      <c r="O766" s="253"/>
      <c r="P766" s="253"/>
      <c r="Q766" s="253"/>
      <c r="R766" s="253"/>
      <c r="S766" s="253"/>
      <c r="T766" s="25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55" t="s">
        <v>218</v>
      </c>
      <c r="AU766" s="255" t="s">
        <v>80</v>
      </c>
      <c r="AV766" s="14" t="s">
        <v>80</v>
      </c>
      <c r="AW766" s="14" t="s">
        <v>33</v>
      </c>
      <c r="AX766" s="14" t="s">
        <v>71</v>
      </c>
      <c r="AY766" s="255" t="s">
        <v>207</v>
      </c>
    </row>
    <row r="767" s="14" customFormat="1">
      <c r="A767" s="14"/>
      <c r="B767" s="245"/>
      <c r="C767" s="246"/>
      <c r="D767" s="236" t="s">
        <v>218</v>
      </c>
      <c r="E767" s="247" t="s">
        <v>18</v>
      </c>
      <c r="F767" s="248" t="s">
        <v>977</v>
      </c>
      <c r="G767" s="246"/>
      <c r="H767" s="249">
        <v>199.84999999999999</v>
      </c>
      <c r="I767" s="250"/>
      <c r="J767" s="246"/>
      <c r="K767" s="246"/>
      <c r="L767" s="251"/>
      <c r="M767" s="252"/>
      <c r="N767" s="253"/>
      <c r="O767" s="253"/>
      <c r="P767" s="253"/>
      <c r="Q767" s="253"/>
      <c r="R767" s="253"/>
      <c r="S767" s="253"/>
      <c r="T767" s="25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5" t="s">
        <v>218</v>
      </c>
      <c r="AU767" s="255" t="s">
        <v>80</v>
      </c>
      <c r="AV767" s="14" t="s">
        <v>80</v>
      </c>
      <c r="AW767" s="14" t="s">
        <v>33</v>
      </c>
      <c r="AX767" s="14" t="s">
        <v>71</v>
      </c>
      <c r="AY767" s="255" t="s">
        <v>207</v>
      </c>
    </row>
    <row r="768" s="14" customFormat="1">
      <c r="A768" s="14"/>
      <c r="B768" s="245"/>
      <c r="C768" s="246"/>
      <c r="D768" s="236" t="s">
        <v>218</v>
      </c>
      <c r="E768" s="247" t="s">
        <v>18</v>
      </c>
      <c r="F768" s="248" t="s">
        <v>980</v>
      </c>
      <c r="G768" s="246"/>
      <c r="H768" s="249">
        <v>35.710000000000001</v>
      </c>
      <c r="I768" s="250"/>
      <c r="J768" s="246"/>
      <c r="K768" s="246"/>
      <c r="L768" s="251"/>
      <c r="M768" s="252"/>
      <c r="N768" s="253"/>
      <c r="O768" s="253"/>
      <c r="P768" s="253"/>
      <c r="Q768" s="253"/>
      <c r="R768" s="253"/>
      <c r="S768" s="253"/>
      <c r="T768" s="25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55" t="s">
        <v>218</v>
      </c>
      <c r="AU768" s="255" t="s">
        <v>80</v>
      </c>
      <c r="AV768" s="14" t="s">
        <v>80</v>
      </c>
      <c r="AW768" s="14" t="s">
        <v>33</v>
      </c>
      <c r="AX768" s="14" t="s">
        <v>71</v>
      </c>
      <c r="AY768" s="255" t="s">
        <v>207</v>
      </c>
    </row>
    <row r="769" s="14" customFormat="1">
      <c r="A769" s="14"/>
      <c r="B769" s="245"/>
      <c r="C769" s="246"/>
      <c r="D769" s="236" t="s">
        <v>218</v>
      </c>
      <c r="E769" s="247" t="s">
        <v>18</v>
      </c>
      <c r="F769" s="248" t="s">
        <v>965</v>
      </c>
      <c r="G769" s="246"/>
      <c r="H769" s="249">
        <v>11.699999999999999</v>
      </c>
      <c r="I769" s="250"/>
      <c r="J769" s="246"/>
      <c r="K769" s="246"/>
      <c r="L769" s="251"/>
      <c r="M769" s="252"/>
      <c r="N769" s="253"/>
      <c r="O769" s="253"/>
      <c r="P769" s="253"/>
      <c r="Q769" s="253"/>
      <c r="R769" s="253"/>
      <c r="S769" s="253"/>
      <c r="T769" s="25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5" t="s">
        <v>218</v>
      </c>
      <c r="AU769" s="255" t="s">
        <v>80</v>
      </c>
      <c r="AV769" s="14" t="s">
        <v>80</v>
      </c>
      <c r="AW769" s="14" t="s">
        <v>33</v>
      </c>
      <c r="AX769" s="14" t="s">
        <v>71</v>
      </c>
      <c r="AY769" s="255" t="s">
        <v>207</v>
      </c>
    </row>
    <row r="770" s="16" customFormat="1">
      <c r="A770" s="16"/>
      <c r="B770" s="267"/>
      <c r="C770" s="268"/>
      <c r="D770" s="236" t="s">
        <v>218</v>
      </c>
      <c r="E770" s="269" t="s">
        <v>18</v>
      </c>
      <c r="F770" s="270" t="s">
        <v>244</v>
      </c>
      <c r="G770" s="268"/>
      <c r="H770" s="271">
        <v>327.38</v>
      </c>
      <c r="I770" s="272"/>
      <c r="J770" s="268"/>
      <c r="K770" s="268"/>
      <c r="L770" s="273"/>
      <c r="M770" s="274"/>
      <c r="N770" s="275"/>
      <c r="O770" s="275"/>
      <c r="P770" s="275"/>
      <c r="Q770" s="275"/>
      <c r="R770" s="275"/>
      <c r="S770" s="275"/>
      <c r="T770" s="27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T770" s="277" t="s">
        <v>218</v>
      </c>
      <c r="AU770" s="277" t="s">
        <v>80</v>
      </c>
      <c r="AV770" s="16" t="s">
        <v>89</v>
      </c>
      <c r="AW770" s="16" t="s">
        <v>33</v>
      </c>
      <c r="AX770" s="16" t="s">
        <v>76</v>
      </c>
      <c r="AY770" s="277" t="s">
        <v>207</v>
      </c>
    </row>
    <row r="771" s="14" customFormat="1">
      <c r="A771" s="14"/>
      <c r="B771" s="245"/>
      <c r="C771" s="246"/>
      <c r="D771" s="236" t="s">
        <v>218</v>
      </c>
      <c r="E771" s="246"/>
      <c r="F771" s="248" t="s">
        <v>1548</v>
      </c>
      <c r="G771" s="246"/>
      <c r="H771" s="249">
        <v>379.75999999999999</v>
      </c>
      <c r="I771" s="250"/>
      <c r="J771" s="246"/>
      <c r="K771" s="246"/>
      <c r="L771" s="251"/>
      <c r="M771" s="252"/>
      <c r="N771" s="253"/>
      <c r="O771" s="253"/>
      <c r="P771" s="253"/>
      <c r="Q771" s="253"/>
      <c r="R771" s="253"/>
      <c r="S771" s="253"/>
      <c r="T771" s="25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55" t="s">
        <v>218</v>
      </c>
      <c r="AU771" s="255" t="s">
        <v>80</v>
      </c>
      <c r="AV771" s="14" t="s">
        <v>80</v>
      </c>
      <c r="AW771" s="14" t="s">
        <v>4</v>
      </c>
      <c r="AX771" s="14" t="s">
        <v>76</v>
      </c>
      <c r="AY771" s="255" t="s">
        <v>207</v>
      </c>
    </row>
    <row r="772" s="2" customFormat="1" ht="33" customHeight="1">
      <c r="A772" s="42"/>
      <c r="B772" s="43"/>
      <c r="C772" s="217" t="s">
        <v>1553</v>
      </c>
      <c r="D772" s="217" t="s">
        <v>211</v>
      </c>
      <c r="E772" s="218" t="s">
        <v>1554</v>
      </c>
      <c r="F772" s="219" t="s">
        <v>1555</v>
      </c>
      <c r="G772" s="220" t="s">
        <v>516</v>
      </c>
      <c r="H772" s="221">
        <v>4.8300000000000001</v>
      </c>
      <c r="I772" s="222"/>
      <c r="J772" s="221">
        <f>ROUND(I772*H772,2)</f>
        <v>0</v>
      </c>
      <c r="K772" s="219" t="s">
        <v>214</v>
      </c>
      <c r="L772" s="48"/>
      <c r="M772" s="223" t="s">
        <v>18</v>
      </c>
      <c r="N772" s="224" t="s">
        <v>42</v>
      </c>
      <c r="O772" s="88"/>
      <c r="P772" s="225">
        <f>O772*H772</f>
        <v>0</v>
      </c>
      <c r="Q772" s="225">
        <v>0</v>
      </c>
      <c r="R772" s="225">
        <f>Q772*H772</f>
        <v>0</v>
      </c>
      <c r="S772" s="225">
        <v>0</v>
      </c>
      <c r="T772" s="226">
        <f>S772*H772</f>
        <v>0</v>
      </c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R772" s="227" t="s">
        <v>327</v>
      </c>
      <c r="AT772" s="227" t="s">
        <v>211</v>
      </c>
      <c r="AU772" s="227" t="s">
        <v>80</v>
      </c>
      <c r="AY772" s="21" t="s">
        <v>207</v>
      </c>
      <c r="BE772" s="228">
        <f>IF(N772="základní",J772,0)</f>
        <v>0</v>
      </c>
      <c r="BF772" s="228">
        <f>IF(N772="snížená",J772,0)</f>
        <v>0</v>
      </c>
      <c r="BG772" s="228">
        <f>IF(N772="zákl. přenesená",J772,0)</f>
        <v>0</v>
      </c>
      <c r="BH772" s="228">
        <f>IF(N772="sníž. přenesená",J772,0)</f>
        <v>0</v>
      </c>
      <c r="BI772" s="228">
        <f>IF(N772="nulová",J772,0)</f>
        <v>0</v>
      </c>
      <c r="BJ772" s="21" t="s">
        <v>76</v>
      </c>
      <c r="BK772" s="228">
        <f>ROUND(I772*H772,2)</f>
        <v>0</v>
      </c>
      <c r="BL772" s="21" t="s">
        <v>327</v>
      </c>
      <c r="BM772" s="227" t="s">
        <v>1556</v>
      </c>
    </row>
    <row r="773" s="2" customFormat="1">
      <c r="A773" s="42"/>
      <c r="B773" s="43"/>
      <c r="C773" s="44"/>
      <c r="D773" s="229" t="s">
        <v>216</v>
      </c>
      <c r="E773" s="44"/>
      <c r="F773" s="230" t="s">
        <v>1557</v>
      </c>
      <c r="G773" s="44"/>
      <c r="H773" s="44"/>
      <c r="I773" s="231"/>
      <c r="J773" s="44"/>
      <c r="K773" s="44"/>
      <c r="L773" s="48"/>
      <c r="M773" s="232"/>
      <c r="N773" s="233"/>
      <c r="O773" s="88"/>
      <c r="P773" s="88"/>
      <c r="Q773" s="88"/>
      <c r="R773" s="88"/>
      <c r="S773" s="88"/>
      <c r="T773" s="89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T773" s="21" t="s">
        <v>216</v>
      </c>
      <c r="AU773" s="21" t="s">
        <v>80</v>
      </c>
    </row>
    <row r="774" s="2" customFormat="1" ht="37.8" customHeight="1">
      <c r="A774" s="42"/>
      <c r="B774" s="43"/>
      <c r="C774" s="217" t="s">
        <v>1558</v>
      </c>
      <c r="D774" s="217" t="s">
        <v>211</v>
      </c>
      <c r="E774" s="218" t="s">
        <v>1559</v>
      </c>
      <c r="F774" s="219" t="s">
        <v>1560</v>
      </c>
      <c r="G774" s="220" t="s">
        <v>516</v>
      </c>
      <c r="H774" s="221">
        <v>4.8300000000000001</v>
      </c>
      <c r="I774" s="222"/>
      <c r="J774" s="221">
        <f>ROUND(I774*H774,2)</f>
        <v>0</v>
      </c>
      <c r="K774" s="219" t="s">
        <v>214</v>
      </c>
      <c r="L774" s="48"/>
      <c r="M774" s="223" t="s">
        <v>18</v>
      </c>
      <c r="N774" s="224" t="s">
        <v>42</v>
      </c>
      <c r="O774" s="88"/>
      <c r="P774" s="225">
        <f>O774*H774</f>
        <v>0</v>
      </c>
      <c r="Q774" s="225">
        <v>0</v>
      </c>
      <c r="R774" s="225">
        <f>Q774*H774</f>
        <v>0</v>
      </c>
      <c r="S774" s="225">
        <v>0</v>
      </c>
      <c r="T774" s="226">
        <f>S774*H774</f>
        <v>0</v>
      </c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R774" s="227" t="s">
        <v>327</v>
      </c>
      <c r="AT774" s="227" t="s">
        <v>211</v>
      </c>
      <c r="AU774" s="227" t="s">
        <v>80</v>
      </c>
      <c r="AY774" s="21" t="s">
        <v>207</v>
      </c>
      <c r="BE774" s="228">
        <f>IF(N774="základní",J774,0)</f>
        <v>0</v>
      </c>
      <c r="BF774" s="228">
        <f>IF(N774="snížená",J774,0)</f>
        <v>0</v>
      </c>
      <c r="BG774" s="228">
        <f>IF(N774="zákl. přenesená",J774,0)</f>
        <v>0</v>
      </c>
      <c r="BH774" s="228">
        <f>IF(N774="sníž. přenesená",J774,0)</f>
        <v>0</v>
      </c>
      <c r="BI774" s="228">
        <f>IF(N774="nulová",J774,0)</f>
        <v>0</v>
      </c>
      <c r="BJ774" s="21" t="s">
        <v>76</v>
      </c>
      <c r="BK774" s="228">
        <f>ROUND(I774*H774,2)</f>
        <v>0</v>
      </c>
      <c r="BL774" s="21" t="s">
        <v>327</v>
      </c>
      <c r="BM774" s="227" t="s">
        <v>1561</v>
      </c>
    </row>
    <row r="775" s="2" customFormat="1">
      <c r="A775" s="42"/>
      <c r="B775" s="43"/>
      <c r="C775" s="44"/>
      <c r="D775" s="229" t="s">
        <v>216</v>
      </c>
      <c r="E775" s="44"/>
      <c r="F775" s="230" t="s">
        <v>1562</v>
      </c>
      <c r="G775" s="44"/>
      <c r="H775" s="44"/>
      <c r="I775" s="231"/>
      <c r="J775" s="44"/>
      <c r="K775" s="44"/>
      <c r="L775" s="48"/>
      <c r="M775" s="232"/>
      <c r="N775" s="233"/>
      <c r="O775" s="88"/>
      <c r="P775" s="88"/>
      <c r="Q775" s="88"/>
      <c r="R775" s="88"/>
      <c r="S775" s="88"/>
      <c r="T775" s="89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T775" s="21" t="s">
        <v>216</v>
      </c>
      <c r="AU775" s="21" t="s">
        <v>80</v>
      </c>
    </row>
    <row r="776" s="12" customFormat="1" ht="22.8" customHeight="1">
      <c r="A776" s="12"/>
      <c r="B776" s="201"/>
      <c r="C776" s="202"/>
      <c r="D776" s="203" t="s">
        <v>70</v>
      </c>
      <c r="E776" s="215" t="s">
        <v>1563</v>
      </c>
      <c r="F776" s="215" t="s">
        <v>1564</v>
      </c>
      <c r="G776" s="202"/>
      <c r="H776" s="202"/>
      <c r="I776" s="205"/>
      <c r="J776" s="216">
        <f>BK776</f>
        <v>0</v>
      </c>
      <c r="K776" s="202"/>
      <c r="L776" s="207"/>
      <c r="M776" s="208"/>
      <c r="N776" s="209"/>
      <c r="O776" s="209"/>
      <c r="P776" s="210">
        <f>SUM(P777:P790)</f>
        <v>0</v>
      </c>
      <c r="Q776" s="209"/>
      <c r="R776" s="210">
        <f>SUM(R777:R790)</f>
        <v>0.12168</v>
      </c>
      <c r="S776" s="209"/>
      <c r="T776" s="211">
        <f>SUM(T777:T790)</f>
        <v>0</v>
      </c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R776" s="212" t="s">
        <v>80</v>
      </c>
      <c r="AT776" s="213" t="s">
        <v>70</v>
      </c>
      <c r="AU776" s="213" t="s">
        <v>76</v>
      </c>
      <c r="AY776" s="212" t="s">
        <v>207</v>
      </c>
      <c r="BK776" s="214">
        <f>SUM(BK777:BK790)</f>
        <v>0</v>
      </c>
    </row>
    <row r="777" s="2" customFormat="1" ht="16.5" customHeight="1">
      <c r="A777" s="42"/>
      <c r="B777" s="43"/>
      <c r="C777" s="217" t="s">
        <v>1565</v>
      </c>
      <c r="D777" s="217" t="s">
        <v>211</v>
      </c>
      <c r="E777" s="218" t="s">
        <v>1566</v>
      </c>
      <c r="F777" s="219" t="s">
        <v>1567</v>
      </c>
      <c r="G777" s="220" t="s">
        <v>317</v>
      </c>
      <c r="H777" s="221">
        <v>24</v>
      </c>
      <c r="I777" s="222"/>
      <c r="J777" s="221">
        <f>ROUND(I777*H777,2)</f>
        <v>0</v>
      </c>
      <c r="K777" s="219" t="s">
        <v>214</v>
      </c>
      <c r="L777" s="48"/>
      <c r="M777" s="223" t="s">
        <v>18</v>
      </c>
      <c r="N777" s="224" t="s">
        <v>42</v>
      </c>
      <c r="O777" s="88"/>
      <c r="P777" s="225">
        <f>O777*H777</f>
        <v>0</v>
      </c>
      <c r="Q777" s="225">
        <v>0.00050000000000000001</v>
      </c>
      <c r="R777" s="225">
        <f>Q777*H777</f>
        <v>0.012</v>
      </c>
      <c r="S777" s="225">
        <v>0</v>
      </c>
      <c r="T777" s="226">
        <f>S777*H777</f>
        <v>0</v>
      </c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R777" s="227" t="s">
        <v>327</v>
      </c>
      <c r="AT777" s="227" t="s">
        <v>211</v>
      </c>
      <c r="AU777" s="227" t="s">
        <v>80</v>
      </c>
      <c r="AY777" s="21" t="s">
        <v>207</v>
      </c>
      <c r="BE777" s="228">
        <f>IF(N777="základní",J777,0)</f>
        <v>0</v>
      </c>
      <c r="BF777" s="228">
        <f>IF(N777="snížená",J777,0)</f>
        <v>0</v>
      </c>
      <c r="BG777" s="228">
        <f>IF(N777="zákl. přenesená",J777,0)</f>
        <v>0</v>
      </c>
      <c r="BH777" s="228">
        <f>IF(N777="sníž. přenesená",J777,0)</f>
        <v>0</v>
      </c>
      <c r="BI777" s="228">
        <f>IF(N777="nulová",J777,0)</f>
        <v>0</v>
      </c>
      <c r="BJ777" s="21" t="s">
        <v>76</v>
      </c>
      <c r="BK777" s="228">
        <f>ROUND(I777*H777,2)</f>
        <v>0</v>
      </c>
      <c r="BL777" s="21" t="s">
        <v>327</v>
      </c>
      <c r="BM777" s="227" t="s">
        <v>1568</v>
      </c>
    </row>
    <row r="778" s="2" customFormat="1">
      <c r="A778" s="42"/>
      <c r="B778" s="43"/>
      <c r="C778" s="44"/>
      <c r="D778" s="229" t="s">
        <v>216</v>
      </c>
      <c r="E778" s="44"/>
      <c r="F778" s="230" t="s">
        <v>1569</v>
      </c>
      <c r="G778" s="44"/>
      <c r="H778" s="44"/>
      <c r="I778" s="231"/>
      <c r="J778" s="44"/>
      <c r="K778" s="44"/>
      <c r="L778" s="48"/>
      <c r="M778" s="232"/>
      <c r="N778" s="233"/>
      <c r="O778" s="88"/>
      <c r="P778" s="88"/>
      <c r="Q778" s="88"/>
      <c r="R778" s="88"/>
      <c r="S778" s="88"/>
      <c r="T778" s="89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T778" s="21" t="s">
        <v>216</v>
      </c>
      <c r="AU778" s="21" t="s">
        <v>80</v>
      </c>
    </row>
    <row r="779" s="14" customFormat="1">
      <c r="A779" s="14"/>
      <c r="B779" s="245"/>
      <c r="C779" s="246"/>
      <c r="D779" s="236" t="s">
        <v>218</v>
      </c>
      <c r="E779" s="247" t="s">
        <v>18</v>
      </c>
      <c r="F779" s="248" t="s">
        <v>1570</v>
      </c>
      <c r="G779" s="246"/>
      <c r="H779" s="249">
        <v>24</v>
      </c>
      <c r="I779" s="250"/>
      <c r="J779" s="246"/>
      <c r="K779" s="246"/>
      <c r="L779" s="251"/>
      <c r="M779" s="252"/>
      <c r="N779" s="253"/>
      <c r="O779" s="253"/>
      <c r="P779" s="253"/>
      <c r="Q779" s="253"/>
      <c r="R779" s="253"/>
      <c r="S779" s="253"/>
      <c r="T779" s="25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5" t="s">
        <v>218</v>
      </c>
      <c r="AU779" s="255" t="s">
        <v>80</v>
      </c>
      <c r="AV779" s="14" t="s">
        <v>80</v>
      </c>
      <c r="AW779" s="14" t="s">
        <v>33</v>
      </c>
      <c r="AX779" s="14" t="s">
        <v>76</v>
      </c>
      <c r="AY779" s="255" t="s">
        <v>207</v>
      </c>
    </row>
    <row r="780" s="2" customFormat="1" ht="16.5" customHeight="1">
      <c r="A780" s="42"/>
      <c r="B780" s="43"/>
      <c r="C780" s="283" t="s">
        <v>1571</v>
      </c>
      <c r="D780" s="283" t="s">
        <v>1282</v>
      </c>
      <c r="E780" s="284" t="s">
        <v>1572</v>
      </c>
      <c r="F780" s="285" t="s">
        <v>1573</v>
      </c>
      <c r="G780" s="286" t="s">
        <v>317</v>
      </c>
      <c r="H780" s="287">
        <v>24</v>
      </c>
      <c r="I780" s="288"/>
      <c r="J780" s="287">
        <f>ROUND(I780*H780,2)</f>
        <v>0</v>
      </c>
      <c r="K780" s="285" t="s">
        <v>214</v>
      </c>
      <c r="L780" s="289"/>
      <c r="M780" s="290" t="s">
        <v>18</v>
      </c>
      <c r="N780" s="291" t="s">
        <v>42</v>
      </c>
      <c r="O780" s="88"/>
      <c r="P780" s="225">
        <f>O780*H780</f>
        <v>0</v>
      </c>
      <c r="Q780" s="225">
        <v>0.00365</v>
      </c>
      <c r="R780" s="225">
        <f>Q780*H780</f>
        <v>0.087599999999999997</v>
      </c>
      <c r="S780" s="225">
        <v>0</v>
      </c>
      <c r="T780" s="226">
        <f>S780*H780</f>
        <v>0</v>
      </c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R780" s="227" t="s">
        <v>513</v>
      </c>
      <c r="AT780" s="227" t="s">
        <v>1282</v>
      </c>
      <c r="AU780" s="227" t="s">
        <v>80</v>
      </c>
      <c r="AY780" s="21" t="s">
        <v>207</v>
      </c>
      <c r="BE780" s="228">
        <f>IF(N780="základní",J780,0)</f>
        <v>0</v>
      </c>
      <c r="BF780" s="228">
        <f>IF(N780="snížená",J780,0)</f>
        <v>0</v>
      </c>
      <c r="BG780" s="228">
        <f>IF(N780="zákl. přenesená",J780,0)</f>
        <v>0</v>
      </c>
      <c r="BH780" s="228">
        <f>IF(N780="sníž. přenesená",J780,0)</f>
        <v>0</v>
      </c>
      <c r="BI780" s="228">
        <f>IF(N780="nulová",J780,0)</f>
        <v>0</v>
      </c>
      <c r="BJ780" s="21" t="s">
        <v>76</v>
      </c>
      <c r="BK780" s="228">
        <f>ROUND(I780*H780,2)</f>
        <v>0</v>
      </c>
      <c r="BL780" s="21" t="s">
        <v>327</v>
      </c>
      <c r="BM780" s="227" t="s">
        <v>1574</v>
      </c>
    </row>
    <row r="781" s="14" customFormat="1">
      <c r="A781" s="14"/>
      <c r="B781" s="245"/>
      <c r="C781" s="246"/>
      <c r="D781" s="236" t="s">
        <v>218</v>
      </c>
      <c r="E781" s="247" t="s">
        <v>18</v>
      </c>
      <c r="F781" s="248" t="s">
        <v>89</v>
      </c>
      <c r="G781" s="246"/>
      <c r="H781" s="249">
        <v>4</v>
      </c>
      <c r="I781" s="250"/>
      <c r="J781" s="246"/>
      <c r="K781" s="246"/>
      <c r="L781" s="251"/>
      <c r="M781" s="252"/>
      <c r="N781" s="253"/>
      <c r="O781" s="253"/>
      <c r="P781" s="253"/>
      <c r="Q781" s="253"/>
      <c r="R781" s="253"/>
      <c r="S781" s="253"/>
      <c r="T781" s="25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55" t="s">
        <v>218</v>
      </c>
      <c r="AU781" s="255" t="s">
        <v>80</v>
      </c>
      <c r="AV781" s="14" t="s">
        <v>80</v>
      </c>
      <c r="AW781" s="14" t="s">
        <v>33</v>
      </c>
      <c r="AX781" s="14" t="s">
        <v>71</v>
      </c>
      <c r="AY781" s="255" t="s">
        <v>207</v>
      </c>
    </row>
    <row r="782" s="14" customFormat="1">
      <c r="A782" s="14"/>
      <c r="B782" s="245"/>
      <c r="C782" s="246"/>
      <c r="D782" s="236" t="s">
        <v>218</v>
      </c>
      <c r="E782" s="247" t="s">
        <v>18</v>
      </c>
      <c r="F782" s="248" t="s">
        <v>1570</v>
      </c>
      <c r="G782" s="246"/>
      <c r="H782" s="249">
        <v>24</v>
      </c>
      <c r="I782" s="250"/>
      <c r="J782" s="246"/>
      <c r="K782" s="246"/>
      <c r="L782" s="251"/>
      <c r="M782" s="252"/>
      <c r="N782" s="253"/>
      <c r="O782" s="253"/>
      <c r="P782" s="253"/>
      <c r="Q782" s="253"/>
      <c r="R782" s="253"/>
      <c r="S782" s="253"/>
      <c r="T782" s="25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55" t="s">
        <v>218</v>
      </c>
      <c r="AU782" s="255" t="s">
        <v>80</v>
      </c>
      <c r="AV782" s="14" t="s">
        <v>80</v>
      </c>
      <c r="AW782" s="14" t="s">
        <v>33</v>
      </c>
      <c r="AX782" s="14" t="s">
        <v>76</v>
      </c>
      <c r="AY782" s="255" t="s">
        <v>207</v>
      </c>
    </row>
    <row r="783" s="2" customFormat="1" ht="24.15" customHeight="1">
      <c r="A783" s="42"/>
      <c r="B783" s="43"/>
      <c r="C783" s="217" t="s">
        <v>247</v>
      </c>
      <c r="D783" s="217" t="s">
        <v>211</v>
      </c>
      <c r="E783" s="218" t="s">
        <v>1575</v>
      </c>
      <c r="F783" s="219" t="s">
        <v>1576</v>
      </c>
      <c r="G783" s="220" t="s">
        <v>317</v>
      </c>
      <c r="H783" s="221">
        <v>24</v>
      </c>
      <c r="I783" s="222"/>
      <c r="J783" s="221">
        <f>ROUND(I783*H783,2)</f>
        <v>0</v>
      </c>
      <c r="K783" s="219" t="s">
        <v>214</v>
      </c>
      <c r="L783" s="48"/>
      <c r="M783" s="223" t="s">
        <v>18</v>
      </c>
      <c r="N783" s="224" t="s">
        <v>42</v>
      </c>
      <c r="O783" s="88"/>
      <c r="P783" s="225">
        <f>O783*H783</f>
        <v>0</v>
      </c>
      <c r="Q783" s="225">
        <v>0</v>
      </c>
      <c r="R783" s="225">
        <f>Q783*H783</f>
        <v>0</v>
      </c>
      <c r="S783" s="225">
        <v>0</v>
      </c>
      <c r="T783" s="226">
        <f>S783*H783</f>
        <v>0</v>
      </c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R783" s="227" t="s">
        <v>327</v>
      </c>
      <c r="AT783" s="227" t="s">
        <v>211</v>
      </c>
      <c r="AU783" s="227" t="s">
        <v>80</v>
      </c>
      <c r="AY783" s="21" t="s">
        <v>207</v>
      </c>
      <c r="BE783" s="228">
        <f>IF(N783="základní",J783,0)</f>
        <v>0</v>
      </c>
      <c r="BF783" s="228">
        <f>IF(N783="snížená",J783,0)</f>
        <v>0</v>
      </c>
      <c r="BG783" s="228">
        <f>IF(N783="zákl. přenesená",J783,0)</f>
        <v>0</v>
      </c>
      <c r="BH783" s="228">
        <f>IF(N783="sníž. přenesená",J783,0)</f>
        <v>0</v>
      </c>
      <c r="BI783" s="228">
        <f>IF(N783="nulová",J783,0)</f>
        <v>0</v>
      </c>
      <c r="BJ783" s="21" t="s">
        <v>76</v>
      </c>
      <c r="BK783" s="228">
        <f>ROUND(I783*H783,2)</f>
        <v>0</v>
      </c>
      <c r="BL783" s="21" t="s">
        <v>327</v>
      </c>
      <c r="BM783" s="227" t="s">
        <v>1577</v>
      </c>
    </row>
    <row r="784" s="2" customFormat="1">
      <c r="A784" s="42"/>
      <c r="B784" s="43"/>
      <c r="C784" s="44"/>
      <c r="D784" s="229" t="s">
        <v>216</v>
      </c>
      <c r="E784" s="44"/>
      <c r="F784" s="230" t="s">
        <v>1578</v>
      </c>
      <c r="G784" s="44"/>
      <c r="H784" s="44"/>
      <c r="I784" s="231"/>
      <c r="J784" s="44"/>
      <c r="K784" s="44"/>
      <c r="L784" s="48"/>
      <c r="M784" s="232"/>
      <c r="N784" s="233"/>
      <c r="O784" s="88"/>
      <c r="P784" s="88"/>
      <c r="Q784" s="88"/>
      <c r="R784" s="88"/>
      <c r="S784" s="88"/>
      <c r="T784" s="89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T784" s="21" t="s">
        <v>216</v>
      </c>
      <c r="AU784" s="21" t="s">
        <v>80</v>
      </c>
    </row>
    <row r="785" s="14" customFormat="1">
      <c r="A785" s="14"/>
      <c r="B785" s="245"/>
      <c r="C785" s="246"/>
      <c r="D785" s="236" t="s">
        <v>218</v>
      </c>
      <c r="E785" s="247" t="s">
        <v>18</v>
      </c>
      <c r="F785" s="248" t="s">
        <v>1570</v>
      </c>
      <c r="G785" s="246"/>
      <c r="H785" s="249">
        <v>24</v>
      </c>
      <c r="I785" s="250"/>
      <c r="J785" s="246"/>
      <c r="K785" s="246"/>
      <c r="L785" s="251"/>
      <c r="M785" s="252"/>
      <c r="N785" s="253"/>
      <c r="O785" s="253"/>
      <c r="P785" s="253"/>
      <c r="Q785" s="253"/>
      <c r="R785" s="253"/>
      <c r="S785" s="253"/>
      <c r="T785" s="25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5" t="s">
        <v>218</v>
      </c>
      <c r="AU785" s="255" t="s">
        <v>80</v>
      </c>
      <c r="AV785" s="14" t="s">
        <v>80</v>
      </c>
      <c r="AW785" s="14" t="s">
        <v>33</v>
      </c>
      <c r="AX785" s="14" t="s">
        <v>76</v>
      </c>
      <c r="AY785" s="255" t="s">
        <v>207</v>
      </c>
    </row>
    <row r="786" s="2" customFormat="1" ht="24.15" customHeight="1">
      <c r="A786" s="42"/>
      <c r="B786" s="43"/>
      <c r="C786" s="217" t="s">
        <v>1450</v>
      </c>
      <c r="D786" s="217" t="s">
        <v>211</v>
      </c>
      <c r="E786" s="218" t="s">
        <v>1579</v>
      </c>
      <c r="F786" s="219" t="s">
        <v>1580</v>
      </c>
      <c r="G786" s="220" t="s">
        <v>381</v>
      </c>
      <c r="H786" s="221">
        <v>24</v>
      </c>
      <c r="I786" s="222"/>
      <c r="J786" s="221">
        <f>ROUND(I786*H786,2)</f>
        <v>0</v>
      </c>
      <c r="K786" s="219" t="s">
        <v>214</v>
      </c>
      <c r="L786" s="48"/>
      <c r="M786" s="223" t="s">
        <v>18</v>
      </c>
      <c r="N786" s="224" t="s">
        <v>42</v>
      </c>
      <c r="O786" s="88"/>
      <c r="P786" s="225">
        <f>O786*H786</f>
        <v>0</v>
      </c>
      <c r="Q786" s="225">
        <v>0.00092000000000000003</v>
      </c>
      <c r="R786" s="225">
        <f>Q786*H786</f>
        <v>0.022080000000000002</v>
      </c>
      <c r="S786" s="225">
        <v>0</v>
      </c>
      <c r="T786" s="226">
        <f>S786*H786</f>
        <v>0</v>
      </c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R786" s="227" t="s">
        <v>327</v>
      </c>
      <c r="AT786" s="227" t="s">
        <v>211</v>
      </c>
      <c r="AU786" s="227" t="s">
        <v>80</v>
      </c>
      <c r="AY786" s="21" t="s">
        <v>207</v>
      </c>
      <c r="BE786" s="228">
        <f>IF(N786="základní",J786,0)</f>
        <v>0</v>
      </c>
      <c r="BF786" s="228">
        <f>IF(N786="snížená",J786,0)</f>
        <v>0</v>
      </c>
      <c r="BG786" s="228">
        <f>IF(N786="zákl. přenesená",J786,0)</f>
        <v>0</v>
      </c>
      <c r="BH786" s="228">
        <f>IF(N786="sníž. přenesená",J786,0)</f>
        <v>0</v>
      </c>
      <c r="BI786" s="228">
        <f>IF(N786="nulová",J786,0)</f>
        <v>0</v>
      </c>
      <c r="BJ786" s="21" t="s">
        <v>76</v>
      </c>
      <c r="BK786" s="228">
        <f>ROUND(I786*H786,2)</f>
        <v>0</v>
      </c>
      <c r="BL786" s="21" t="s">
        <v>327</v>
      </c>
      <c r="BM786" s="227" t="s">
        <v>1581</v>
      </c>
    </row>
    <row r="787" s="2" customFormat="1">
      <c r="A787" s="42"/>
      <c r="B787" s="43"/>
      <c r="C787" s="44"/>
      <c r="D787" s="229" t="s">
        <v>216</v>
      </c>
      <c r="E787" s="44"/>
      <c r="F787" s="230" t="s">
        <v>1582</v>
      </c>
      <c r="G787" s="44"/>
      <c r="H787" s="44"/>
      <c r="I787" s="231"/>
      <c r="J787" s="44"/>
      <c r="K787" s="44"/>
      <c r="L787" s="48"/>
      <c r="M787" s="232"/>
      <c r="N787" s="233"/>
      <c r="O787" s="88"/>
      <c r="P787" s="88"/>
      <c r="Q787" s="88"/>
      <c r="R787" s="88"/>
      <c r="S787" s="88"/>
      <c r="T787" s="89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T787" s="21" t="s">
        <v>216</v>
      </c>
      <c r="AU787" s="21" t="s">
        <v>80</v>
      </c>
    </row>
    <row r="788" s="14" customFormat="1">
      <c r="A788" s="14"/>
      <c r="B788" s="245"/>
      <c r="C788" s="246"/>
      <c r="D788" s="236" t="s">
        <v>218</v>
      </c>
      <c r="E788" s="247" t="s">
        <v>18</v>
      </c>
      <c r="F788" s="248" t="s">
        <v>1583</v>
      </c>
      <c r="G788" s="246"/>
      <c r="H788" s="249">
        <v>24</v>
      </c>
      <c r="I788" s="250"/>
      <c r="J788" s="246"/>
      <c r="K788" s="246"/>
      <c r="L788" s="251"/>
      <c r="M788" s="252"/>
      <c r="N788" s="253"/>
      <c r="O788" s="253"/>
      <c r="P788" s="253"/>
      <c r="Q788" s="253"/>
      <c r="R788" s="253"/>
      <c r="S788" s="253"/>
      <c r="T788" s="25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5" t="s">
        <v>218</v>
      </c>
      <c r="AU788" s="255" t="s">
        <v>80</v>
      </c>
      <c r="AV788" s="14" t="s">
        <v>80</v>
      </c>
      <c r="AW788" s="14" t="s">
        <v>33</v>
      </c>
      <c r="AX788" s="14" t="s">
        <v>76</v>
      </c>
      <c r="AY788" s="255" t="s">
        <v>207</v>
      </c>
    </row>
    <row r="789" s="2" customFormat="1" ht="24.15" customHeight="1">
      <c r="A789" s="42"/>
      <c r="B789" s="43"/>
      <c r="C789" s="217" t="s">
        <v>253</v>
      </c>
      <c r="D789" s="217" t="s">
        <v>211</v>
      </c>
      <c r="E789" s="218" t="s">
        <v>1584</v>
      </c>
      <c r="F789" s="219" t="s">
        <v>1585</v>
      </c>
      <c r="G789" s="220" t="s">
        <v>697</v>
      </c>
      <c r="H789" s="222"/>
      <c r="I789" s="222"/>
      <c r="J789" s="221">
        <f>ROUND(I789*H789,2)</f>
        <v>0</v>
      </c>
      <c r="K789" s="219" t="s">
        <v>214</v>
      </c>
      <c r="L789" s="48"/>
      <c r="M789" s="223" t="s">
        <v>18</v>
      </c>
      <c r="N789" s="224" t="s">
        <v>42</v>
      </c>
      <c r="O789" s="88"/>
      <c r="P789" s="225">
        <f>O789*H789</f>
        <v>0</v>
      </c>
      <c r="Q789" s="225">
        <v>0</v>
      </c>
      <c r="R789" s="225">
        <f>Q789*H789</f>
        <v>0</v>
      </c>
      <c r="S789" s="225">
        <v>0</v>
      </c>
      <c r="T789" s="226">
        <f>S789*H789</f>
        <v>0</v>
      </c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R789" s="227" t="s">
        <v>327</v>
      </c>
      <c r="AT789" s="227" t="s">
        <v>211</v>
      </c>
      <c r="AU789" s="227" t="s">
        <v>80</v>
      </c>
      <c r="AY789" s="21" t="s">
        <v>207</v>
      </c>
      <c r="BE789" s="228">
        <f>IF(N789="základní",J789,0)</f>
        <v>0</v>
      </c>
      <c r="BF789" s="228">
        <f>IF(N789="snížená",J789,0)</f>
        <v>0</v>
      </c>
      <c r="BG789" s="228">
        <f>IF(N789="zákl. přenesená",J789,0)</f>
        <v>0</v>
      </c>
      <c r="BH789" s="228">
        <f>IF(N789="sníž. přenesená",J789,0)</f>
        <v>0</v>
      </c>
      <c r="BI789" s="228">
        <f>IF(N789="nulová",J789,0)</f>
        <v>0</v>
      </c>
      <c r="BJ789" s="21" t="s">
        <v>76</v>
      </c>
      <c r="BK789" s="228">
        <f>ROUND(I789*H789,2)</f>
        <v>0</v>
      </c>
      <c r="BL789" s="21" t="s">
        <v>327</v>
      </c>
      <c r="BM789" s="227" t="s">
        <v>1586</v>
      </c>
    </row>
    <row r="790" s="2" customFormat="1">
      <c r="A790" s="42"/>
      <c r="B790" s="43"/>
      <c r="C790" s="44"/>
      <c r="D790" s="229" t="s">
        <v>216</v>
      </c>
      <c r="E790" s="44"/>
      <c r="F790" s="230" t="s">
        <v>1587</v>
      </c>
      <c r="G790" s="44"/>
      <c r="H790" s="44"/>
      <c r="I790" s="231"/>
      <c r="J790" s="44"/>
      <c r="K790" s="44"/>
      <c r="L790" s="48"/>
      <c r="M790" s="232"/>
      <c r="N790" s="233"/>
      <c r="O790" s="88"/>
      <c r="P790" s="88"/>
      <c r="Q790" s="88"/>
      <c r="R790" s="88"/>
      <c r="S790" s="88"/>
      <c r="T790" s="89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T790" s="21" t="s">
        <v>216</v>
      </c>
      <c r="AU790" s="21" t="s">
        <v>80</v>
      </c>
    </row>
    <row r="791" s="12" customFormat="1" ht="22.8" customHeight="1">
      <c r="A791" s="12"/>
      <c r="B791" s="201"/>
      <c r="C791" s="202"/>
      <c r="D791" s="203" t="s">
        <v>70</v>
      </c>
      <c r="E791" s="215" t="s">
        <v>666</v>
      </c>
      <c r="F791" s="215" t="s">
        <v>667</v>
      </c>
      <c r="G791" s="202"/>
      <c r="H791" s="202"/>
      <c r="I791" s="205"/>
      <c r="J791" s="216">
        <f>BK791</f>
        <v>0</v>
      </c>
      <c r="K791" s="202"/>
      <c r="L791" s="207"/>
      <c r="M791" s="208"/>
      <c r="N791" s="209"/>
      <c r="O791" s="209"/>
      <c r="P791" s="210">
        <f>SUM(P792:P804)</f>
        <v>0</v>
      </c>
      <c r="Q791" s="209"/>
      <c r="R791" s="210">
        <f>SUM(R792:R804)</f>
        <v>0.026520000000000002</v>
      </c>
      <c r="S791" s="209"/>
      <c r="T791" s="211">
        <f>SUM(T792:T804)</f>
        <v>0</v>
      </c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R791" s="212" t="s">
        <v>80</v>
      </c>
      <c r="AT791" s="213" t="s">
        <v>70</v>
      </c>
      <c r="AU791" s="213" t="s">
        <v>76</v>
      </c>
      <c r="AY791" s="212" t="s">
        <v>207</v>
      </c>
      <c r="BK791" s="214">
        <f>SUM(BK792:BK804)</f>
        <v>0</v>
      </c>
    </row>
    <row r="792" s="2" customFormat="1" ht="16.5" customHeight="1">
      <c r="A792" s="42"/>
      <c r="B792" s="43"/>
      <c r="C792" s="217" t="s">
        <v>388</v>
      </c>
      <c r="D792" s="217" t="s">
        <v>211</v>
      </c>
      <c r="E792" s="218" t="s">
        <v>1588</v>
      </c>
      <c r="F792" s="219" t="s">
        <v>1589</v>
      </c>
      <c r="G792" s="220" t="s">
        <v>381</v>
      </c>
      <c r="H792" s="221">
        <v>34</v>
      </c>
      <c r="I792" s="222"/>
      <c r="J792" s="221">
        <f>ROUND(I792*H792,2)</f>
        <v>0</v>
      </c>
      <c r="K792" s="219" t="s">
        <v>214</v>
      </c>
      <c r="L792" s="48"/>
      <c r="M792" s="223" t="s">
        <v>18</v>
      </c>
      <c r="N792" s="224" t="s">
        <v>42</v>
      </c>
      <c r="O792" s="88"/>
      <c r="P792" s="225">
        <f>O792*H792</f>
        <v>0</v>
      </c>
      <c r="Q792" s="225">
        <v>9.0000000000000006E-05</v>
      </c>
      <c r="R792" s="225">
        <f>Q792*H792</f>
        <v>0.0030600000000000002</v>
      </c>
      <c r="S792" s="225">
        <v>0</v>
      </c>
      <c r="T792" s="226">
        <f>S792*H792</f>
        <v>0</v>
      </c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R792" s="227" t="s">
        <v>327</v>
      </c>
      <c r="AT792" s="227" t="s">
        <v>211</v>
      </c>
      <c r="AU792" s="227" t="s">
        <v>80</v>
      </c>
      <c r="AY792" s="21" t="s">
        <v>207</v>
      </c>
      <c r="BE792" s="228">
        <f>IF(N792="základní",J792,0)</f>
        <v>0</v>
      </c>
      <c r="BF792" s="228">
        <f>IF(N792="snížená",J792,0)</f>
        <v>0</v>
      </c>
      <c r="BG792" s="228">
        <f>IF(N792="zákl. přenesená",J792,0)</f>
        <v>0</v>
      </c>
      <c r="BH792" s="228">
        <f>IF(N792="sníž. přenesená",J792,0)</f>
        <v>0</v>
      </c>
      <c r="BI792" s="228">
        <f>IF(N792="nulová",J792,0)</f>
        <v>0</v>
      </c>
      <c r="BJ792" s="21" t="s">
        <v>76</v>
      </c>
      <c r="BK792" s="228">
        <f>ROUND(I792*H792,2)</f>
        <v>0</v>
      </c>
      <c r="BL792" s="21" t="s">
        <v>327</v>
      </c>
      <c r="BM792" s="227" t="s">
        <v>1590</v>
      </c>
    </row>
    <row r="793" s="2" customFormat="1">
      <c r="A793" s="42"/>
      <c r="B793" s="43"/>
      <c r="C793" s="44"/>
      <c r="D793" s="229" t="s">
        <v>216</v>
      </c>
      <c r="E793" s="44"/>
      <c r="F793" s="230" t="s">
        <v>1591</v>
      </c>
      <c r="G793" s="44"/>
      <c r="H793" s="44"/>
      <c r="I793" s="231"/>
      <c r="J793" s="44"/>
      <c r="K793" s="44"/>
      <c r="L793" s="48"/>
      <c r="M793" s="232"/>
      <c r="N793" s="233"/>
      <c r="O793" s="88"/>
      <c r="P793" s="88"/>
      <c r="Q793" s="88"/>
      <c r="R793" s="88"/>
      <c r="S793" s="88"/>
      <c r="T793" s="89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T793" s="21" t="s">
        <v>216</v>
      </c>
      <c r="AU793" s="21" t="s">
        <v>80</v>
      </c>
    </row>
    <row r="794" s="14" customFormat="1">
      <c r="A794" s="14"/>
      <c r="B794" s="245"/>
      <c r="C794" s="246"/>
      <c r="D794" s="236" t="s">
        <v>218</v>
      </c>
      <c r="E794" s="247" t="s">
        <v>18</v>
      </c>
      <c r="F794" s="248" t="s">
        <v>524</v>
      </c>
      <c r="G794" s="246"/>
      <c r="H794" s="249">
        <v>34</v>
      </c>
      <c r="I794" s="250"/>
      <c r="J794" s="246"/>
      <c r="K794" s="246"/>
      <c r="L794" s="251"/>
      <c r="M794" s="252"/>
      <c r="N794" s="253"/>
      <c r="O794" s="253"/>
      <c r="P794" s="253"/>
      <c r="Q794" s="253"/>
      <c r="R794" s="253"/>
      <c r="S794" s="253"/>
      <c r="T794" s="25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5" t="s">
        <v>218</v>
      </c>
      <c r="AU794" s="255" t="s">
        <v>80</v>
      </c>
      <c r="AV794" s="14" t="s">
        <v>80</v>
      </c>
      <c r="AW794" s="14" t="s">
        <v>33</v>
      </c>
      <c r="AX794" s="14" t="s">
        <v>76</v>
      </c>
      <c r="AY794" s="255" t="s">
        <v>207</v>
      </c>
    </row>
    <row r="795" s="2" customFormat="1" ht="24.15" customHeight="1">
      <c r="A795" s="42"/>
      <c r="B795" s="43"/>
      <c r="C795" s="217" t="s">
        <v>1592</v>
      </c>
      <c r="D795" s="217" t="s">
        <v>211</v>
      </c>
      <c r="E795" s="218" t="s">
        <v>1593</v>
      </c>
      <c r="F795" s="219" t="s">
        <v>1594</v>
      </c>
      <c r="G795" s="220" t="s">
        <v>381</v>
      </c>
      <c r="H795" s="221">
        <v>34</v>
      </c>
      <c r="I795" s="222"/>
      <c r="J795" s="221">
        <f>ROUND(I795*H795,2)</f>
        <v>0</v>
      </c>
      <c r="K795" s="219" t="s">
        <v>214</v>
      </c>
      <c r="L795" s="48"/>
      <c r="M795" s="223" t="s">
        <v>18</v>
      </c>
      <c r="N795" s="224" t="s">
        <v>42</v>
      </c>
      <c r="O795" s="88"/>
      <c r="P795" s="225">
        <f>O795*H795</f>
        <v>0</v>
      </c>
      <c r="Q795" s="225">
        <v>0.00025999999999999998</v>
      </c>
      <c r="R795" s="225">
        <f>Q795*H795</f>
        <v>0.0088399999999999989</v>
      </c>
      <c r="S795" s="225">
        <v>0</v>
      </c>
      <c r="T795" s="226">
        <f>S795*H795</f>
        <v>0</v>
      </c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R795" s="227" t="s">
        <v>327</v>
      </c>
      <c r="AT795" s="227" t="s">
        <v>211</v>
      </c>
      <c r="AU795" s="227" t="s">
        <v>80</v>
      </c>
      <c r="AY795" s="21" t="s">
        <v>207</v>
      </c>
      <c r="BE795" s="228">
        <f>IF(N795="základní",J795,0)</f>
        <v>0</v>
      </c>
      <c r="BF795" s="228">
        <f>IF(N795="snížená",J795,0)</f>
        <v>0</v>
      </c>
      <c r="BG795" s="228">
        <f>IF(N795="zákl. přenesená",J795,0)</f>
        <v>0</v>
      </c>
      <c r="BH795" s="228">
        <f>IF(N795="sníž. přenesená",J795,0)</f>
        <v>0</v>
      </c>
      <c r="BI795" s="228">
        <f>IF(N795="nulová",J795,0)</f>
        <v>0</v>
      </c>
      <c r="BJ795" s="21" t="s">
        <v>76</v>
      </c>
      <c r="BK795" s="228">
        <f>ROUND(I795*H795,2)</f>
        <v>0</v>
      </c>
      <c r="BL795" s="21" t="s">
        <v>327</v>
      </c>
      <c r="BM795" s="227" t="s">
        <v>1595</v>
      </c>
    </row>
    <row r="796" s="2" customFormat="1">
      <c r="A796" s="42"/>
      <c r="B796" s="43"/>
      <c r="C796" s="44"/>
      <c r="D796" s="229" t="s">
        <v>216</v>
      </c>
      <c r="E796" s="44"/>
      <c r="F796" s="230" t="s">
        <v>1596</v>
      </c>
      <c r="G796" s="44"/>
      <c r="H796" s="44"/>
      <c r="I796" s="231"/>
      <c r="J796" s="44"/>
      <c r="K796" s="44"/>
      <c r="L796" s="48"/>
      <c r="M796" s="232"/>
      <c r="N796" s="233"/>
      <c r="O796" s="88"/>
      <c r="P796" s="88"/>
      <c r="Q796" s="88"/>
      <c r="R796" s="88"/>
      <c r="S796" s="88"/>
      <c r="T796" s="89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T796" s="21" t="s">
        <v>216</v>
      </c>
      <c r="AU796" s="21" t="s">
        <v>80</v>
      </c>
    </row>
    <row r="797" s="14" customFormat="1">
      <c r="A797" s="14"/>
      <c r="B797" s="245"/>
      <c r="C797" s="246"/>
      <c r="D797" s="236" t="s">
        <v>218</v>
      </c>
      <c r="E797" s="247" t="s">
        <v>18</v>
      </c>
      <c r="F797" s="248" t="s">
        <v>524</v>
      </c>
      <c r="G797" s="246"/>
      <c r="H797" s="249">
        <v>34</v>
      </c>
      <c r="I797" s="250"/>
      <c r="J797" s="246"/>
      <c r="K797" s="246"/>
      <c r="L797" s="251"/>
      <c r="M797" s="252"/>
      <c r="N797" s="253"/>
      <c r="O797" s="253"/>
      <c r="P797" s="253"/>
      <c r="Q797" s="253"/>
      <c r="R797" s="253"/>
      <c r="S797" s="253"/>
      <c r="T797" s="25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5" t="s">
        <v>218</v>
      </c>
      <c r="AU797" s="255" t="s">
        <v>80</v>
      </c>
      <c r="AV797" s="14" t="s">
        <v>80</v>
      </c>
      <c r="AW797" s="14" t="s">
        <v>33</v>
      </c>
      <c r="AX797" s="14" t="s">
        <v>76</v>
      </c>
      <c r="AY797" s="255" t="s">
        <v>207</v>
      </c>
    </row>
    <row r="798" s="2" customFormat="1" ht="16.5" customHeight="1">
      <c r="A798" s="42"/>
      <c r="B798" s="43"/>
      <c r="C798" s="217" t="s">
        <v>1597</v>
      </c>
      <c r="D798" s="217" t="s">
        <v>211</v>
      </c>
      <c r="E798" s="218" t="s">
        <v>1598</v>
      </c>
      <c r="F798" s="219" t="s">
        <v>1599</v>
      </c>
      <c r="G798" s="220" t="s">
        <v>381</v>
      </c>
      <c r="H798" s="221">
        <v>34</v>
      </c>
      <c r="I798" s="222"/>
      <c r="J798" s="221">
        <f>ROUND(I798*H798,2)</f>
        <v>0</v>
      </c>
      <c r="K798" s="219" t="s">
        <v>214</v>
      </c>
      <c r="L798" s="48"/>
      <c r="M798" s="223" t="s">
        <v>18</v>
      </c>
      <c r="N798" s="224" t="s">
        <v>42</v>
      </c>
      <c r="O798" s="88"/>
      <c r="P798" s="225">
        <f>O798*H798</f>
        <v>0</v>
      </c>
      <c r="Q798" s="225">
        <v>0.00029</v>
      </c>
      <c r="R798" s="225">
        <f>Q798*H798</f>
        <v>0.0098600000000000007</v>
      </c>
      <c r="S798" s="225">
        <v>0</v>
      </c>
      <c r="T798" s="226">
        <f>S798*H798</f>
        <v>0</v>
      </c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R798" s="227" t="s">
        <v>327</v>
      </c>
      <c r="AT798" s="227" t="s">
        <v>211</v>
      </c>
      <c r="AU798" s="227" t="s">
        <v>80</v>
      </c>
      <c r="AY798" s="21" t="s">
        <v>207</v>
      </c>
      <c r="BE798" s="228">
        <f>IF(N798="základní",J798,0)</f>
        <v>0</v>
      </c>
      <c r="BF798" s="228">
        <f>IF(N798="snížená",J798,0)</f>
        <v>0</v>
      </c>
      <c r="BG798" s="228">
        <f>IF(N798="zákl. přenesená",J798,0)</f>
        <v>0</v>
      </c>
      <c r="BH798" s="228">
        <f>IF(N798="sníž. přenesená",J798,0)</f>
        <v>0</v>
      </c>
      <c r="BI798" s="228">
        <f>IF(N798="nulová",J798,0)</f>
        <v>0</v>
      </c>
      <c r="BJ798" s="21" t="s">
        <v>76</v>
      </c>
      <c r="BK798" s="228">
        <f>ROUND(I798*H798,2)</f>
        <v>0</v>
      </c>
      <c r="BL798" s="21" t="s">
        <v>327</v>
      </c>
      <c r="BM798" s="227" t="s">
        <v>1600</v>
      </c>
    </row>
    <row r="799" s="2" customFormat="1">
      <c r="A799" s="42"/>
      <c r="B799" s="43"/>
      <c r="C799" s="44"/>
      <c r="D799" s="229" t="s">
        <v>216</v>
      </c>
      <c r="E799" s="44"/>
      <c r="F799" s="230" t="s">
        <v>1601</v>
      </c>
      <c r="G799" s="44"/>
      <c r="H799" s="44"/>
      <c r="I799" s="231"/>
      <c r="J799" s="44"/>
      <c r="K799" s="44"/>
      <c r="L799" s="48"/>
      <c r="M799" s="232"/>
      <c r="N799" s="233"/>
      <c r="O799" s="88"/>
      <c r="P799" s="88"/>
      <c r="Q799" s="88"/>
      <c r="R799" s="88"/>
      <c r="S799" s="88"/>
      <c r="T799" s="89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T799" s="21" t="s">
        <v>216</v>
      </c>
      <c r="AU799" s="21" t="s">
        <v>80</v>
      </c>
    </row>
    <row r="800" s="14" customFormat="1">
      <c r="A800" s="14"/>
      <c r="B800" s="245"/>
      <c r="C800" s="246"/>
      <c r="D800" s="236" t="s">
        <v>218</v>
      </c>
      <c r="E800" s="247" t="s">
        <v>18</v>
      </c>
      <c r="F800" s="248" t="s">
        <v>524</v>
      </c>
      <c r="G800" s="246"/>
      <c r="H800" s="249">
        <v>34</v>
      </c>
      <c r="I800" s="250"/>
      <c r="J800" s="246"/>
      <c r="K800" s="246"/>
      <c r="L800" s="251"/>
      <c r="M800" s="252"/>
      <c r="N800" s="253"/>
      <c r="O800" s="253"/>
      <c r="P800" s="253"/>
      <c r="Q800" s="253"/>
      <c r="R800" s="253"/>
      <c r="S800" s="253"/>
      <c r="T800" s="25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55" t="s">
        <v>218</v>
      </c>
      <c r="AU800" s="255" t="s">
        <v>80</v>
      </c>
      <c r="AV800" s="14" t="s">
        <v>80</v>
      </c>
      <c r="AW800" s="14" t="s">
        <v>33</v>
      </c>
      <c r="AX800" s="14" t="s">
        <v>76</v>
      </c>
      <c r="AY800" s="255" t="s">
        <v>207</v>
      </c>
    </row>
    <row r="801" s="2" customFormat="1" ht="24.15" customHeight="1">
      <c r="A801" s="42"/>
      <c r="B801" s="43"/>
      <c r="C801" s="217" t="s">
        <v>1602</v>
      </c>
      <c r="D801" s="217" t="s">
        <v>211</v>
      </c>
      <c r="E801" s="218" t="s">
        <v>1603</v>
      </c>
      <c r="F801" s="219" t="s">
        <v>1604</v>
      </c>
      <c r="G801" s="220" t="s">
        <v>381</v>
      </c>
      <c r="H801" s="221">
        <v>34</v>
      </c>
      <c r="I801" s="222"/>
      <c r="J801" s="221">
        <f>ROUND(I801*H801,2)</f>
        <v>0</v>
      </c>
      <c r="K801" s="219" t="s">
        <v>214</v>
      </c>
      <c r="L801" s="48"/>
      <c r="M801" s="223" t="s">
        <v>18</v>
      </c>
      <c r="N801" s="224" t="s">
        <v>42</v>
      </c>
      <c r="O801" s="88"/>
      <c r="P801" s="225">
        <f>O801*H801</f>
        <v>0</v>
      </c>
      <c r="Q801" s="225">
        <v>0.00013999999999999999</v>
      </c>
      <c r="R801" s="225">
        <f>Q801*H801</f>
        <v>0.0047599999999999995</v>
      </c>
      <c r="S801" s="225">
        <v>0</v>
      </c>
      <c r="T801" s="226">
        <f>S801*H801</f>
        <v>0</v>
      </c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R801" s="227" t="s">
        <v>327</v>
      </c>
      <c r="AT801" s="227" t="s">
        <v>211</v>
      </c>
      <c r="AU801" s="227" t="s">
        <v>80</v>
      </c>
      <c r="AY801" s="21" t="s">
        <v>207</v>
      </c>
      <c r="BE801" s="228">
        <f>IF(N801="základní",J801,0)</f>
        <v>0</v>
      </c>
      <c r="BF801" s="228">
        <f>IF(N801="snížená",J801,0)</f>
        <v>0</v>
      </c>
      <c r="BG801" s="228">
        <f>IF(N801="zákl. přenesená",J801,0)</f>
        <v>0</v>
      </c>
      <c r="BH801" s="228">
        <f>IF(N801="sníž. přenesená",J801,0)</f>
        <v>0</v>
      </c>
      <c r="BI801" s="228">
        <f>IF(N801="nulová",J801,0)</f>
        <v>0</v>
      </c>
      <c r="BJ801" s="21" t="s">
        <v>76</v>
      </c>
      <c r="BK801" s="228">
        <f>ROUND(I801*H801,2)</f>
        <v>0</v>
      </c>
      <c r="BL801" s="21" t="s">
        <v>327</v>
      </c>
      <c r="BM801" s="227" t="s">
        <v>1605</v>
      </c>
    </row>
    <row r="802" s="2" customFormat="1">
      <c r="A802" s="42"/>
      <c r="B802" s="43"/>
      <c r="C802" s="44"/>
      <c r="D802" s="229" t="s">
        <v>216</v>
      </c>
      <c r="E802" s="44"/>
      <c r="F802" s="230" t="s">
        <v>1606</v>
      </c>
      <c r="G802" s="44"/>
      <c r="H802" s="44"/>
      <c r="I802" s="231"/>
      <c r="J802" s="44"/>
      <c r="K802" s="44"/>
      <c r="L802" s="48"/>
      <c r="M802" s="232"/>
      <c r="N802" s="233"/>
      <c r="O802" s="88"/>
      <c r="P802" s="88"/>
      <c r="Q802" s="88"/>
      <c r="R802" s="88"/>
      <c r="S802" s="88"/>
      <c r="T802" s="89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T802" s="21" t="s">
        <v>216</v>
      </c>
      <c r="AU802" s="21" t="s">
        <v>80</v>
      </c>
    </row>
    <row r="803" s="2" customFormat="1" ht="24.15" customHeight="1">
      <c r="A803" s="42"/>
      <c r="B803" s="43"/>
      <c r="C803" s="217" t="s">
        <v>1607</v>
      </c>
      <c r="D803" s="217" t="s">
        <v>211</v>
      </c>
      <c r="E803" s="218" t="s">
        <v>1608</v>
      </c>
      <c r="F803" s="219" t="s">
        <v>1609</v>
      </c>
      <c r="G803" s="220" t="s">
        <v>697</v>
      </c>
      <c r="H803" s="222"/>
      <c r="I803" s="222"/>
      <c r="J803" s="221">
        <f>ROUND(I803*H803,2)</f>
        <v>0</v>
      </c>
      <c r="K803" s="219" t="s">
        <v>214</v>
      </c>
      <c r="L803" s="48"/>
      <c r="M803" s="223" t="s">
        <v>18</v>
      </c>
      <c r="N803" s="224" t="s">
        <v>42</v>
      </c>
      <c r="O803" s="88"/>
      <c r="P803" s="225">
        <f>O803*H803</f>
        <v>0</v>
      </c>
      <c r="Q803" s="225">
        <v>0</v>
      </c>
      <c r="R803" s="225">
        <f>Q803*H803</f>
        <v>0</v>
      </c>
      <c r="S803" s="225">
        <v>0</v>
      </c>
      <c r="T803" s="226">
        <f>S803*H803</f>
        <v>0</v>
      </c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R803" s="227" t="s">
        <v>327</v>
      </c>
      <c r="AT803" s="227" t="s">
        <v>211</v>
      </c>
      <c r="AU803" s="227" t="s">
        <v>80</v>
      </c>
      <c r="AY803" s="21" t="s">
        <v>207</v>
      </c>
      <c r="BE803" s="228">
        <f>IF(N803="základní",J803,0)</f>
        <v>0</v>
      </c>
      <c r="BF803" s="228">
        <f>IF(N803="snížená",J803,0)</f>
        <v>0</v>
      </c>
      <c r="BG803" s="228">
        <f>IF(N803="zákl. přenesená",J803,0)</f>
        <v>0</v>
      </c>
      <c r="BH803" s="228">
        <f>IF(N803="sníž. přenesená",J803,0)</f>
        <v>0</v>
      </c>
      <c r="BI803" s="228">
        <f>IF(N803="nulová",J803,0)</f>
        <v>0</v>
      </c>
      <c r="BJ803" s="21" t="s">
        <v>76</v>
      </c>
      <c r="BK803" s="228">
        <f>ROUND(I803*H803,2)</f>
        <v>0</v>
      </c>
      <c r="BL803" s="21" t="s">
        <v>327</v>
      </c>
      <c r="BM803" s="227" t="s">
        <v>1610</v>
      </c>
    </row>
    <row r="804" s="2" customFormat="1">
      <c r="A804" s="42"/>
      <c r="B804" s="43"/>
      <c r="C804" s="44"/>
      <c r="D804" s="229" t="s">
        <v>216</v>
      </c>
      <c r="E804" s="44"/>
      <c r="F804" s="230" t="s">
        <v>1611</v>
      </c>
      <c r="G804" s="44"/>
      <c r="H804" s="44"/>
      <c r="I804" s="231"/>
      <c r="J804" s="44"/>
      <c r="K804" s="44"/>
      <c r="L804" s="48"/>
      <c r="M804" s="232"/>
      <c r="N804" s="233"/>
      <c r="O804" s="88"/>
      <c r="P804" s="88"/>
      <c r="Q804" s="88"/>
      <c r="R804" s="88"/>
      <c r="S804" s="88"/>
      <c r="T804" s="89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T804" s="21" t="s">
        <v>216</v>
      </c>
      <c r="AU804" s="21" t="s">
        <v>80</v>
      </c>
    </row>
    <row r="805" s="12" customFormat="1" ht="22.8" customHeight="1">
      <c r="A805" s="12"/>
      <c r="B805" s="201"/>
      <c r="C805" s="202"/>
      <c r="D805" s="203" t="s">
        <v>70</v>
      </c>
      <c r="E805" s="215" t="s">
        <v>674</v>
      </c>
      <c r="F805" s="215" t="s">
        <v>675</v>
      </c>
      <c r="G805" s="202"/>
      <c r="H805" s="202"/>
      <c r="I805" s="205"/>
      <c r="J805" s="216">
        <f>BK805</f>
        <v>0</v>
      </c>
      <c r="K805" s="202"/>
      <c r="L805" s="207"/>
      <c r="M805" s="208"/>
      <c r="N805" s="209"/>
      <c r="O805" s="209"/>
      <c r="P805" s="210">
        <f>SUM(P806:P823)</f>
        <v>0</v>
      </c>
      <c r="Q805" s="209"/>
      <c r="R805" s="210">
        <f>SUM(R806:R823)</f>
        <v>0</v>
      </c>
      <c r="S805" s="209"/>
      <c r="T805" s="211">
        <f>SUM(T806:T823)</f>
        <v>0</v>
      </c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R805" s="212" t="s">
        <v>80</v>
      </c>
      <c r="AT805" s="213" t="s">
        <v>70</v>
      </c>
      <c r="AU805" s="213" t="s">
        <v>76</v>
      </c>
      <c r="AY805" s="212" t="s">
        <v>207</v>
      </c>
      <c r="BK805" s="214">
        <f>SUM(BK806:BK823)</f>
        <v>0</v>
      </c>
    </row>
    <row r="806" s="2" customFormat="1" ht="16.5" customHeight="1">
      <c r="A806" s="42"/>
      <c r="B806" s="43"/>
      <c r="C806" s="217" t="s">
        <v>1612</v>
      </c>
      <c r="D806" s="217" t="s">
        <v>211</v>
      </c>
      <c r="E806" s="218" t="s">
        <v>1613</v>
      </c>
      <c r="F806" s="219" t="s">
        <v>1614</v>
      </c>
      <c r="G806" s="220" t="s">
        <v>381</v>
      </c>
      <c r="H806" s="221">
        <v>34</v>
      </c>
      <c r="I806" s="222"/>
      <c r="J806" s="221">
        <f>ROUND(I806*H806,2)</f>
        <v>0</v>
      </c>
      <c r="K806" s="219" t="s">
        <v>214</v>
      </c>
      <c r="L806" s="48"/>
      <c r="M806" s="223" t="s">
        <v>18</v>
      </c>
      <c r="N806" s="224" t="s">
        <v>42</v>
      </c>
      <c r="O806" s="88"/>
      <c r="P806" s="225">
        <f>O806*H806</f>
        <v>0</v>
      </c>
      <c r="Q806" s="225">
        <v>0</v>
      </c>
      <c r="R806" s="225">
        <f>Q806*H806</f>
        <v>0</v>
      </c>
      <c r="S806" s="225">
        <v>0</v>
      </c>
      <c r="T806" s="226">
        <f>S806*H806</f>
        <v>0</v>
      </c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R806" s="227" t="s">
        <v>327</v>
      </c>
      <c r="AT806" s="227" t="s">
        <v>211</v>
      </c>
      <c r="AU806" s="227" t="s">
        <v>80</v>
      </c>
      <c r="AY806" s="21" t="s">
        <v>207</v>
      </c>
      <c r="BE806" s="228">
        <f>IF(N806="základní",J806,0)</f>
        <v>0</v>
      </c>
      <c r="BF806" s="228">
        <f>IF(N806="snížená",J806,0)</f>
        <v>0</v>
      </c>
      <c r="BG806" s="228">
        <f>IF(N806="zákl. přenesená",J806,0)</f>
        <v>0</v>
      </c>
      <c r="BH806" s="228">
        <f>IF(N806="sníž. přenesená",J806,0)</f>
        <v>0</v>
      </c>
      <c r="BI806" s="228">
        <f>IF(N806="nulová",J806,0)</f>
        <v>0</v>
      </c>
      <c r="BJ806" s="21" t="s">
        <v>76</v>
      </c>
      <c r="BK806" s="228">
        <f>ROUND(I806*H806,2)</f>
        <v>0</v>
      </c>
      <c r="BL806" s="21" t="s">
        <v>327</v>
      </c>
      <c r="BM806" s="227" t="s">
        <v>1615</v>
      </c>
    </row>
    <row r="807" s="2" customFormat="1">
      <c r="A807" s="42"/>
      <c r="B807" s="43"/>
      <c r="C807" s="44"/>
      <c r="D807" s="229" t="s">
        <v>216</v>
      </c>
      <c r="E807" s="44"/>
      <c r="F807" s="230" t="s">
        <v>1616</v>
      </c>
      <c r="G807" s="44"/>
      <c r="H807" s="44"/>
      <c r="I807" s="231"/>
      <c r="J807" s="44"/>
      <c r="K807" s="44"/>
      <c r="L807" s="48"/>
      <c r="M807" s="232"/>
      <c r="N807" s="233"/>
      <c r="O807" s="88"/>
      <c r="P807" s="88"/>
      <c r="Q807" s="88"/>
      <c r="R807" s="88"/>
      <c r="S807" s="88"/>
      <c r="T807" s="89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T807" s="21" t="s">
        <v>216</v>
      </c>
      <c r="AU807" s="21" t="s">
        <v>80</v>
      </c>
    </row>
    <row r="808" s="14" customFormat="1">
      <c r="A808" s="14"/>
      <c r="B808" s="245"/>
      <c r="C808" s="246"/>
      <c r="D808" s="236" t="s">
        <v>218</v>
      </c>
      <c r="E808" s="247" t="s">
        <v>18</v>
      </c>
      <c r="F808" s="248" t="s">
        <v>524</v>
      </c>
      <c r="G808" s="246"/>
      <c r="H808" s="249">
        <v>34</v>
      </c>
      <c r="I808" s="250"/>
      <c r="J808" s="246"/>
      <c r="K808" s="246"/>
      <c r="L808" s="251"/>
      <c r="M808" s="252"/>
      <c r="N808" s="253"/>
      <c r="O808" s="253"/>
      <c r="P808" s="253"/>
      <c r="Q808" s="253"/>
      <c r="R808" s="253"/>
      <c r="S808" s="253"/>
      <c r="T808" s="25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55" t="s">
        <v>218</v>
      </c>
      <c r="AU808" s="255" t="s">
        <v>80</v>
      </c>
      <c r="AV808" s="14" t="s">
        <v>80</v>
      </c>
      <c r="AW808" s="14" t="s">
        <v>33</v>
      </c>
      <c r="AX808" s="14" t="s">
        <v>76</v>
      </c>
      <c r="AY808" s="255" t="s">
        <v>207</v>
      </c>
    </row>
    <row r="809" s="2" customFormat="1" ht="16.5" customHeight="1">
      <c r="A809" s="42"/>
      <c r="B809" s="43"/>
      <c r="C809" s="217" t="s">
        <v>1617</v>
      </c>
      <c r="D809" s="217" t="s">
        <v>211</v>
      </c>
      <c r="E809" s="218" t="s">
        <v>1618</v>
      </c>
      <c r="F809" s="219" t="s">
        <v>1619</v>
      </c>
      <c r="G809" s="220" t="s">
        <v>381</v>
      </c>
      <c r="H809" s="221">
        <v>34</v>
      </c>
      <c r="I809" s="222"/>
      <c r="J809" s="221">
        <f>ROUND(I809*H809,2)</f>
        <v>0</v>
      </c>
      <c r="K809" s="219" t="s">
        <v>214</v>
      </c>
      <c r="L809" s="48"/>
      <c r="M809" s="223" t="s">
        <v>18</v>
      </c>
      <c r="N809" s="224" t="s">
        <v>42</v>
      </c>
      <c r="O809" s="88"/>
      <c r="P809" s="225">
        <f>O809*H809</f>
        <v>0</v>
      </c>
      <c r="Q809" s="225">
        <v>0</v>
      </c>
      <c r="R809" s="225">
        <f>Q809*H809</f>
        <v>0</v>
      </c>
      <c r="S809" s="225">
        <v>0</v>
      </c>
      <c r="T809" s="226">
        <f>S809*H809</f>
        <v>0</v>
      </c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R809" s="227" t="s">
        <v>327</v>
      </c>
      <c r="AT809" s="227" t="s">
        <v>211</v>
      </c>
      <c r="AU809" s="227" t="s">
        <v>80</v>
      </c>
      <c r="AY809" s="21" t="s">
        <v>207</v>
      </c>
      <c r="BE809" s="228">
        <f>IF(N809="základní",J809,0)</f>
        <v>0</v>
      </c>
      <c r="BF809" s="228">
        <f>IF(N809="snížená",J809,0)</f>
        <v>0</v>
      </c>
      <c r="BG809" s="228">
        <f>IF(N809="zákl. přenesená",J809,0)</f>
        <v>0</v>
      </c>
      <c r="BH809" s="228">
        <f>IF(N809="sníž. přenesená",J809,0)</f>
        <v>0</v>
      </c>
      <c r="BI809" s="228">
        <f>IF(N809="nulová",J809,0)</f>
        <v>0</v>
      </c>
      <c r="BJ809" s="21" t="s">
        <v>76</v>
      </c>
      <c r="BK809" s="228">
        <f>ROUND(I809*H809,2)</f>
        <v>0</v>
      </c>
      <c r="BL809" s="21" t="s">
        <v>327</v>
      </c>
      <c r="BM809" s="227" t="s">
        <v>1620</v>
      </c>
    </row>
    <row r="810" s="2" customFormat="1">
      <c r="A810" s="42"/>
      <c r="B810" s="43"/>
      <c r="C810" s="44"/>
      <c r="D810" s="229" t="s">
        <v>216</v>
      </c>
      <c r="E810" s="44"/>
      <c r="F810" s="230" t="s">
        <v>1621</v>
      </c>
      <c r="G810" s="44"/>
      <c r="H810" s="44"/>
      <c r="I810" s="231"/>
      <c r="J810" s="44"/>
      <c r="K810" s="44"/>
      <c r="L810" s="48"/>
      <c r="M810" s="232"/>
      <c r="N810" s="233"/>
      <c r="O810" s="88"/>
      <c r="P810" s="88"/>
      <c r="Q810" s="88"/>
      <c r="R810" s="88"/>
      <c r="S810" s="88"/>
      <c r="T810" s="89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T810" s="21" t="s">
        <v>216</v>
      </c>
      <c r="AU810" s="21" t="s">
        <v>80</v>
      </c>
    </row>
    <row r="811" s="2" customFormat="1" ht="24.15" customHeight="1">
      <c r="A811" s="42"/>
      <c r="B811" s="43"/>
      <c r="C811" s="217" t="s">
        <v>1622</v>
      </c>
      <c r="D811" s="217" t="s">
        <v>211</v>
      </c>
      <c r="E811" s="218" t="s">
        <v>1623</v>
      </c>
      <c r="F811" s="219" t="s">
        <v>1624</v>
      </c>
      <c r="G811" s="220" t="s">
        <v>129</v>
      </c>
      <c r="H811" s="221">
        <v>15.960000000000001</v>
      </c>
      <c r="I811" s="222"/>
      <c r="J811" s="221">
        <f>ROUND(I811*H811,2)</f>
        <v>0</v>
      </c>
      <c r="K811" s="219" t="s">
        <v>214</v>
      </c>
      <c r="L811" s="48"/>
      <c r="M811" s="223" t="s">
        <v>18</v>
      </c>
      <c r="N811" s="224" t="s">
        <v>42</v>
      </c>
      <c r="O811" s="88"/>
      <c r="P811" s="225">
        <f>O811*H811</f>
        <v>0</v>
      </c>
      <c r="Q811" s="225">
        <v>0</v>
      </c>
      <c r="R811" s="225">
        <f>Q811*H811</f>
        <v>0</v>
      </c>
      <c r="S811" s="225">
        <v>0</v>
      </c>
      <c r="T811" s="226">
        <f>S811*H811</f>
        <v>0</v>
      </c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R811" s="227" t="s">
        <v>327</v>
      </c>
      <c r="AT811" s="227" t="s">
        <v>211</v>
      </c>
      <c r="AU811" s="227" t="s">
        <v>80</v>
      </c>
      <c r="AY811" s="21" t="s">
        <v>207</v>
      </c>
      <c r="BE811" s="228">
        <f>IF(N811="základní",J811,0)</f>
        <v>0</v>
      </c>
      <c r="BF811" s="228">
        <f>IF(N811="snížená",J811,0)</f>
        <v>0</v>
      </c>
      <c r="BG811" s="228">
        <f>IF(N811="zákl. přenesená",J811,0)</f>
        <v>0</v>
      </c>
      <c r="BH811" s="228">
        <f>IF(N811="sníž. přenesená",J811,0)</f>
        <v>0</v>
      </c>
      <c r="BI811" s="228">
        <f>IF(N811="nulová",J811,0)</f>
        <v>0</v>
      </c>
      <c r="BJ811" s="21" t="s">
        <v>76</v>
      </c>
      <c r="BK811" s="228">
        <f>ROUND(I811*H811,2)</f>
        <v>0</v>
      </c>
      <c r="BL811" s="21" t="s">
        <v>327</v>
      </c>
      <c r="BM811" s="227" t="s">
        <v>1625</v>
      </c>
    </row>
    <row r="812" s="2" customFormat="1">
      <c r="A812" s="42"/>
      <c r="B812" s="43"/>
      <c r="C812" s="44"/>
      <c r="D812" s="229" t="s">
        <v>216</v>
      </c>
      <c r="E812" s="44"/>
      <c r="F812" s="230" t="s">
        <v>1626</v>
      </c>
      <c r="G812" s="44"/>
      <c r="H812" s="44"/>
      <c r="I812" s="231"/>
      <c r="J812" s="44"/>
      <c r="K812" s="44"/>
      <c r="L812" s="48"/>
      <c r="M812" s="232"/>
      <c r="N812" s="233"/>
      <c r="O812" s="88"/>
      <c r="P812" s="88"/>
      <c r="Q812" s="88"/>
      <c r="R812" s="88"/>
      <c r="S812" s="88"/>
      <c r="T812" s="89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T812" s="21" t="s">
        <v>216</v>
      </c>
      <c r="AU812" s="21" t="s">
        <v>80</v>
      </c>
    </row>
    <row r="813" s="14" customFormat="1">
      <c r="A813" s="14"/>
      <c r="B813" s="245"/>
      <c r="C813" s="246"/>
      <c r="D813" s="236" t="s">
        <v>218</v>
      </c>
      <c r="E813" s="247" t="s">
        <v>18</v>
      </c>
      <c r="F813" s="248" t="s">
        <v>686</v>
      </c>
      <c r="G813" s="246"/>
      <c r="H813" s="249">
        <v>0.95999999999999996</v>
      </c>
      <c r="I813" s="250"/>
      <c r="J813" s="246"/>
      <c r="K813" s="246"/>
      <c r="L813" s="251"/>
      <c r="M813" s="252"/>
      <c r="N813" s="253"/>
      <c r="O813" s="253"/>
      <c r="P813" s="253"/>
      <c r="Q813" s="253"/>
      <c r="R813" s="253"/>
      <c r="S813" s="253"/>
      <c r="T813" s="25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55" t="s">
        <v>218</v>
      </c>
      <c r="AU813" s="255" t="s">
        <v>80</v>
      </c>
      <c r="AV813" s="14" t="s">
        <v>80</v>
      </c>
      <c r="AW813" s="14" t="s">
        <v>33</v>
      </c>
      <c r="AX813" s="14" t="s">
        <v>71</v>
      </c>
      <c r="AY813" s="255" t="s">
        <v>207</v>
      </c>
    </row>
    <row r="814" s="14" customFormat="1">
      <c r="A814" s="14"/>
      <c r="B814" s="245"/>
      <c r="C814" s="246"/>
      <c r="D814" s="236" t="s">
        <v>218</v>
      </c>
      <c r="E814" s="247" t="s">
        <v>18</v>
      </c>
      <c r="F814" s="248" t="s">
        <v>687</v>
      </c>
      <c r="G814" s="246"/>
      <c r="H814" s="249">
        <v>0.71999999999999997</v>
      </c>
      <c r="I814" s="250"/>
      <c r="J814" s="246"/>
      <c r="K814" s="246"/>
      <c r="L814" s="251"/>
      <c r="M814" s="252"/>
      <c r="N814" s="253"/>
      <c r="O814" s="253"/>
      <c r="P814" s="253"/>
      <c r="Q814" s="253"/>
      <c r="R814" s="253"/>
      <c r="S814" s="253"/>
      <c r="T814" s="25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55" t="s">
        <v>218</v>
      </c>
      <c r="AU814" s="255" t="s">
        <v>80</v>
      </c>
      <c r="AV814" s="14" t="s">
        <v>80</v>
      </c>
      <c r="AW814" s="14" t="s">
        <v>33</v>
      </c>
      <c r="AX814" s="14" t="s">
        <v>71</v>
      </c>
      <c r="AY814" s="255" t="s">
        <v>207</v>
      </c>
    </row>
    <row r="815" s="14" customFormat="1">
      <c r="A815" s="14"/>
      <c r="B815" s="245"/>
      <c r="C815" s="246"/>
      <c r="D815" s="236" t="s">
        <v>218</v>
      </c>
      <c r="E815" s="247" t="s">
        <v>18</v>
      </c>
      <c r="F815" s="248" t="s">
        <v>688</v>
      </c>
      <c r="G815" s="246"/>
      <c r="H815" s="249">
        <v>5.04</v>
      </c>
      <c r="I815" s="250"/>
      <c r="J815" s="246"/>
      <c r="K815" s="246"/>
      <c r="L815" s="251"/>
      <c r="M815" s="252"/>
      <c r="N815" s="253"/>
      <c r="O815" s="253"/>
      <c r="P815" s="253"/>
      <c r="Q815" s="253"/>
      <c r="R815" s="253"/>
      <c r="S815" s="253"/>
      <c r="T815" s="25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55" t="s">
        <v>218</v>
      </c>
      <c r="AU815" s="255" t="s">
        <v>80</v>
      </c>
      <c r="AV815" s="14" t="s">
        <v>80</v>
      </c>
      <c r="AW815" s="14" t="s">
        <v>33</v>
      </c>
      <c r="AX815" s="14" t="s">
        <v>71</v>
      </c>
      <c r="AY815" s="255" t="s">
        <v>207</v>
      </c>
    </row>
    <row r="816" s="14" customFormat="1">
      <c r="A816" s="14"/>
      <c r="B816" s="245"/>
      <c r="C816" s="246"/>
      <c r="D816" s="236" t="s">
        <v>218</v>
      </c>
      <c r="E816" s="247" t="s">
        <v>18</v>
      </c>
      <c r="F816" s="248" t="s">
        <v>689</v>
      </c>
      <c r="G816" s="246"/>
      <c r="H816" s="249">
        <v>2.8799999999999999</v>
      </c>
      <c r="I816" s="250"/>
      <c r="J816" s="246"/>
      <c r="K816" s="246"/>
      <c r="L816" s="251"/>
      <c r="M816" s="252"/>
      <c r="N816" s="253"/>
      <c r="O816" s="253"/>
      <c r="P816" s="253"/>
      <c r="Q816" s="253"/>
      <c r="R816" s="253"/>
      <c r="S816" s="253"/>
      <c r="T816" s="25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5" t="s">
        <v>218</v>
      </c>
      <c r="AU816" s="255" t="s">
        <v>80</v>
      </c>
      <c r="AV816" s="14" t="s">
        <v>80</v>
      </c>
      <c r="AW816" s="14" t="s">
        <v>33</v>
      </c>
      <c r="AX816" s="14" t="s">
        <v>71</v>
      </c>
      <c r="AY816" s="255" t="s">
        <v>207</v>
      </c>
    </row>
    <row r="817" s="14" customFormat="1">
      <c r="A817" s="14"/>
      <c r="B817" s="245"/>
      <c r="C817" s="246"/>
      <c r="D817" s="236" t="s">
        <v>218</v>
      </c>
      <c r="E817" s="247" t="s">
        <v>18</v>
      </c>
      <c r="F817" s="248" t="s">
        <v>690</v>
      </c>
      <c r="G817" s="246"/>
      <c r="H817" s="249">
        <v>2.1600000000000001</v>
      </c>
      <c r="I817" s="250"/>
      <c r="J817" s="246"/>
      <c r="K817" s="246"/>
      <c r="L817" s="251"/>
      <c r="M817" s="252"/>
      <c r="N817" s="253"/>
      <c r="O817" s="253"/>
      <c r="P817" s="253"/>
      <c r="Q817" s="253"/>
      <c r="R817" s="253"/>
      <c r="S817" s="253"/>
      <c r="T817" s="25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5" t="s">
        <v>218</v>
      </c>
      <c r="AU817" s="255" t="s">
        <v>80</v>
      </c>
      <c r="AV817" s="14" t="s">
        <v>80</v>
      </c>
      <c r="AW817" s="14" t="s">
        <v>33</v>
      </c>
      <c r="AX817" s="14" t="s">
        <v>71</v>
      </c>
      <c r="AY817" s="255" t="s">
        <v>207</v>
      </c>
    </row>
    <row r="818" s="14" customFormat="1">
      <c r="A818" s="14"/>
      <c r="B818" s="245"/>
      <c r="C818" s="246"/>
      <c r="D818" s="236" t="s">
        <v>218</v>
      </c>
      <c r="E818" s="247" t="s">
        <v>18</v>
      </c>
      <c r="F818" s="248" t="s">
        <v>691</v>
      </c>
      <c r="G818" s="246"/>
      <c r="H818" s="249">
        <v>0.59999999999999998</v>
      </c>
      <c r="I818" s="250"/>
      <c r="J818" s="246"/>
      <c r="K818" s="246"/>
      <c r="L818" s="251"/>
      <c r="M818" s="252"/>
      <c r="N818" s="253"/>
      <c r="O818" s="253"/>
      <c r="P818" s="253"/>
      <c r="Q818" s="253"/>
      <c r="R818" s="253"/>
      <c r="S818" s="253"/>
      <c r="T818" s="25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5" t="s">
        <v>218</v>
      </c>
      <c r="AU818" s="255" t="s">
        <v>80</v>
      </c>
      <c r="AV818" s="14" t="s">
        <v>80</v>
      </c>
      <c r="AW818" s="14" t="s">
        <v>33</v>
      </c>
      <c r="AX818" s="14" t="s">
        <v>71</v>
      </c>
      <c r="AY818" s="255" t="s">
        <v>207</v>
      </c>
    </row>
    <row r="819" s="14" customFormat="1">
      <c r="A819" s="14"/>
      <c r="B819" s="245"/>
      <c r="C819" s="246"/>
      <c r="D819" s="236" t="s">
        <v>218</v>
      </c>
      <c r="E819" s="247" t="s">
        <v>18</v>
      </c>
      <c r="F819" s="248" t="s">
        <v>692</v>
      </c>
      <c r="G819" s="246"/>
      <c r="H819" s="249">
        <v>1.44</v>
      </c>
      <c r="I819" s="250"/>
      <c r="J819" s="246"/>
      <c r="K819" s="246"/>
      <c r="L819" s="251"/>
      <c r="M819" s="252"/>
      <c r="N819" s="253"/>
      <c r="O819" s="253"/>
      <c r="P819" s="253"/>
      <c r="Q819" s="253"/>
      <c r="R819" s="253"/>
      <c r="S819" s="253"/>
      <c r="T819" s="25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55" t="s">
        <v>218</v>
      </c>
      <c r="AU819" s="255" t="s">
        <v>80</v>
      </c>
      <c r="AV819" s="14" t="s">
        <v>80</v>
      </c>
      <c r="AW819" s="14" t="s">
        <v>33</v>
      </c>
      <c r="AX819" s="14" t="s">
        <v>71</v>
      </c>
      <c r="AY819" s="255" t="s">
        <v>207</v>
      </c>
    </row>
    <row r="820" s="14" customFormat="1">
      <c r="A820" s="14"/>
      <c r="B820" s="245"/>
      <c r="C820" s="246"/>
      <c r="D820" s="236" t="s">
        <v>218</v>
      </c>
      <c r="E820" s="247" t="s">
        <v>18</v>
      </c>
      <c r="F820" s="248" t="s">
        <v>693</v>
      </c>
      <c r="G820" s="246"/>
      <c r="H820" s="249">
        <v>2.1600000000000001</v>
      </c>
      <c r="I820" s="250"/>
      <c r="J820" s="246"/>
      <c r="K820" s="246"/>
      <c r="L820" s="251"/>
      <c r="M820" s="252"/>
      <c r="N820" s="253"/>
      <c r="O820" s="253"/>
      <c r="P820" s="253"/>
      <c r="Q820" s="253"/>
      <c r="R820" s="253"/>
      <c r="S820" s="253"/>
      <c r="T820" s="25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55" t="s">
        <v>218</v>
      </c>
      <c r="AU820" s="255" t="s">
        <v>80</v>
      </c>
      <c r="AV820" s="14" t="s">
        <v>80</v>
      </c>
      <c r="AW820" s="14" t="s">
        <v>33</v>
      </c>
      <c r="AX820" s="14" t="s">
        <v>71</v>
      </c>
      <c r="AY820" s="255" t="s">
        <v>207</v>
      </c>
    </row>
    <row r="821" s="16" customFormat="1">
      <c r="A821" s="16"/>
      <c r="B821" s="267"/>
      <c r="C821" s="268"/>
      <c r="D821" s="236" t="s">
        <v>218</v>
      </c>
      <c r="E821" s="269" t="s">
        <v>18</v>
      </c>
      <c r="F821" s="270" t="s">
        <v>244</v>
      </c>
      <c r="G821" s="268"/>
      <c r="H821" s="271">
        <v>15.959999999999999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T821" s="277" t="s">
        <v>218</v>
      </c>
      <c r="AU821" s="277" t="s">
        <v>80</v>
      </c>
      <c r="AV821" s="16" t="s">
        <v>89</v>
      </c>
      <c r="AW821" s="16" t="s">
        <v>33</v>
      </c>
      <c r="AX821" s="16" t="s">
        <v>76</v>
      </c>
      <c r="AY821" s="277" t="s">
        <v>207</v>
      </c>
    </row>
    <row r="822" s="2" customFormat="1" ht="24.15" customHeight="1">
      <c r="A822" s="42"/>
      <c r="B822" s="43"/>
      <c r="C822" s="217" t="s">
        <v>1627</v>
      </c>
      <c r="D822" s="217" t="s">
        <v>211</v>
      </c>
      <c r="E822" s="218" t="s">
        <v>1628</v>
      </c>
      <c r="F822" s="219" t="s">
        <v>1629</v>
      </c>
      <c r="G822" s="220" t="s">
        <v>697</v>
      </c>
      <c r="H822" s="222"/>
      <c r="I822" s="222"/>
      <c r="J822" s="221">
        <f>ROUND(I822*H822,2)</f>
        <v>0</v>
      </c>
      <c r="K822" s="219" t="s">
        <v>214</v>
      </c>
      <c r="L822" s="48"/>
      <c r="M822" s="223" t="s">
        <v>18</v>
      </c>
      <c r="N822" s="224" t="s">
        <v>42</v>
      </c>
      <c r="O822" s="88"/>
      <c r="P822" s="225">
        <f>O822*H822</f>
        <v>0</v>
      </c>
      <c r="Q822" s="225">
        <v>0</v>
      </c>
      <c r="R822" s="225">
        <f>Q822*H822</f>
        <v>0</v>
      </c>
      <c r="S822" s="225">
        <v>0</v>
      </c>
      <c r="T822" s="226">
        <f>S822*H822</f>
        <v>0</v>
      </c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R822" s="227" t="s">
        <v>327</v>
      </c>
      <c r="AT822" s="227" t="s">
        <v>211</v>
      </c>
      <c r="AU822" s="227" t="s">
        <v>80</v>
      </c>
      <c r="AY822" s="21" t="s">
        <v>207</v>
      </c>
      <c r="BE822" s="228">
        <f>IF(N822="základní",J822,0)</f>
        <v>0</v>
      </c>
      <c r="BF822" s="228">
        <f>IF(N822="snížená",J822,0)</f>
        <v>0</v>
      </c>
      <c r="BG822" s="228">
        <f>IF(N822="zákl. přenesená",J822,0)</f>
        <v>0</v>
      </c>
      <c r="BH822" s="228">
        <f>IF(N822="sníž. přenesená",J822,0)</f>
        <v>0</v>
      </c>
      <c r="BI822" s="228">
        <f>IF(N822="nulová",J822,0)</f>
        <v>0</v>
      </c>
      <c r="BJ822" s="21" t="s">
        <v>76</v>
      </c>
      <c r="BK822" s="228">
        <f>ROUND(I822*H822,2)</f>
        <v>0</v>
      </c>
      <c r="BL822" s="21" t="s">
        <v>327</v>
      </c>
      <c r="BM822" s="227" t="s">
        <v>1630</v>
      </c>
    </row>
    <row r="823" s="2" customFormat="1">
      <c r="A823" s="42"/>
      <c r="B823" s="43"/>
      <c r="C823" s="44"/>
      <c r="D823" s="229" t="s">
        <v>216</v>
      </c>
      <c r="E823" s="44"/>
      <c r="F823" s="230" t="s">
        <v>1631</v>
      </c>
      <c r="G823" s="44"/>
      <c r="H823" s="44"/>
      <c r="I823" s="231"/>
      <c r="J823" s="44"/>
      <c r="K823" s="44"/>
      <c r="L823" s="48"/>
      <c r="M823" s="232"/>
      <c r="N823" s="233"/>
      <c r="O823" s="88"/>
      <c r="P823" s="88"/>
      <c r="Q823" s="88"/>
      <c r="R823" s="88"/>
      <c r="S823" s="88"/>
      <c r="T823" s="89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T823" s="21" t="s">
        <v>216</v>
      </c>
      <c r="AU823" s="21" t="s">
        <v>80</v>
      </c>
    </row>
    <row r="824" s="12" customFormat="1" ht="22.8" customHeight="1">
      <c r="A824" s="12"/>
      <c r="B824" s="201"/>
      <c r="C824" s="202"/>
      <c r="D824" s="203" t="s">
        <v>70</v>
      </c>
      <c r="E824" s="215" t="s">
        <v>736</v>
      </c>
      <c r="F824" s="215" t="s">
        <v>737</v>
      </c>
      <c r="G824" s="202"/>
      <c r="H824" s="202"/>
      <c r="I824" s="205"/>
      <c r="J824" s="216">
        <f>BK824</f>
        <v>0</v>
      </c>
      <c r="K824" s="202"/>
      <c r="L824" s="207"/>
      <c r="M824" s="208"/>
      <c r="N824" s="209"/>
      <c r="O824" s="209"/>
      <c r="P824" s="210">
        <f>SUM(P825:P928)</f>
        <v>0</v>
      </c>
      <c r="Q824" s="209"/>
      <c r="R824" s="210">
        <f>SUM(R825:R928)</f>
        <v>17.803818199999998</v>
      </c>
      <c r="S824" s="209"/>
      <c r="T824" s="211">
        <f>SUM(T825:T928)</f>
        <v>0</v>
      </c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R824" s="212" t="s">
        <v>80</v>
      </c>
      <c r="AT824" s="213" t="s">
        <v>70</v>
      </c>
      <c r="AU824" s="213" t="s">
        <v>76</v>
      </c>
      <c r="AY824" s="212" t="s">
        <v>207</v>
      </c>
      <c r="BK824" s="214">
        <f>SUM(BK825:BK928)</f>
        <v>0</v>
      </c>
    </row>
    <row r="825" s="2" customFormat="1" ht="49.05" customHeight="1">
      <c r="A825" s="42"/>
      <c r="B825" s="43"/>
      <c r="C825" s="217" t="s">
        <v>1632</v>
      </c>
      <c r="D825" s="217" t="s">
        <v>211</v>
      </c>
      <c r="E825" s="218" t="s">
        <v>1633</v>
      </c>
      <c r="F825" s="219" t="s">
        <v>1634</v>
      </c>
      <c r="G825" s="220" t="s">
        <v>129</v>
      </c>
      <c r="H825" s="221">
        <v>164.88999999999999</v>
      </c>
      <c r="I825" s="222"/>
      <c r="J825" s="221">
        <f>ROUND(I825*H825,2)</f>
        <v>0</v>
      </c>
      <c r="K825" s="219" t="s">
        <v>214</v>
      </c>
      <c r="L825" s="48"/>
      <c r="M825" s="223" t="s">
        <v>18</v>
      </c>
      <c r="N825" s="224" t="s">
        <v>42</v>
      </c>
      <c r="O825" s="88"/>
      <c r="P825" s="225">
        <f>O825*H825</f>
        <v>0</v>
      </c>
      <c r="Q825" s="225">
        <v>0.053690000000000002</v>
      </c>
      <c r="R825" s="225">
        <f>Q825*H825</f>
        <v>8.8529441000000002</v>
      </c>
      <c r="S825" s="225">
        <v>0</v>
      </c>
      <c r="T825" s="226">
        <f>S825*H825</f>
        <v>0</v>
      </c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R825" s="227" t="s">
        <v>327</v>
      </c>
      <c r="AT825" s="227" t="s">
        <v>211</v>
      </c>
      <c r="AU825" s="227" t="s">
        <v>80</v>
      </c>
      <c r="AY825" s="21" t="s">
        <v>207</v>
      </c>
      <c r="BE825" s="228">
        <f>IF(N825="základní",J825,0)</f>
        <v>0</v>
      </c>
      <c r="BF825" s="228">
        <f>IF(N825="snížená",J825,0)</f>
        <v>0</v>
      </c>
      <c r="BG825" s="228">
        <f>IF(N825="zákl. přenesená",J825,0)</f>
        <v>0</v>
      </c>
      <c r="BH825" s="228">
        <f>IF(N825="sníž. přenesená",J825,0)</f>
        <v>0</v>
      </c>
      <c r="BI825" s="228">
        <f>IF(N825="nulová",J825,0)</f>
        <v>0</v>
      </c>
      <c r="BJ825" s="21" t="s">
        <v>76</v>
      </c>
      <c r="BK825" s="228">
        <f>ROUND(I825*H825,2)</f>
        <v>0</v>
      </c>
      <c r="BL825" s="21" t="s">
        <v>327</v>
      </c>
      <c r="BM825" s="227" t="s">
        <v>1635</v>
      </c>
    </row>
    <row r="826" s="2" customFormat="1">
      <c r="A826" s="42"/>
      <c r="B826" s="43"/>
      <c r="C826" s="44"/>
      <c r="D826" s="229" t="s">
        <v>216</v>
      </c>
      <c r="E826" s="44"/>
      <c r="F826" s="230" t="s">
        <v>1636</v>
      </c>
      <c r="G826" s="44"/>
      <c r="H826" s="44"/>
      <c r="I826" s="231"/>
      <c r="J826" s="44"/>
      <c r="K826" s="44"/>
      <c r="L826" s="48"/>
      <c r="M826" s="232"/>
      <c r="N826" s="233"/>
      <c r="O826" s="88"/>
      <c r="P826" s="88"/>
      <c r="Q826" s="88"/>
      <c r="R826" s="88"/>
      <c r="S826" s="88"/>
      <c r="T826" s="89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T826" s="21" t="s">
        <v>216</v>
      </c>
      <c r="AU826" s="21" t="s">
        <v>80</v>
      </c>
    </row>
    <row r="827" s="14" customFormat="1">
      <c r="A827" s="14"/>
      <c r="B827" s="245"/>
      <c r="C827" s="246"/>
      <c r="D827" s="236" t="s">
        <v>218</v>
      </c>
      <c r="E827" s="247" t="s">
        <v>18</v>
      </c>
      <c r="F827" s="248" t="s">
        <v>944</v>
      </c>
      <c r="G827" s="246"/>
      <c r="H827" s="249">
        <v>164.88999999999999</v>
      </c>
      <c r="I827" s="250"/>
      <c r="J827" s="246"/>
      <c r="K827" s="246"/>
      <c r="L827" s="251"/>
      <c r="M827" s="252"/>
      <c r="N827" s="253"/>
      <c r="O827" s="253"/>
      <c r="P827" s="253"/>
      <c r="Q827" s="253"/>
      <c r="R827" s="253"/>
      <c r="S827" s="253"/>
      <c r="T827" s="25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55" t="s">
        <v>218</v>
      </c>
      <c r="AU827" s="255" t="s">
        <v>80</v>
      </c>
      <c r="AV827" s="14" t="s">
        <v>80</v>
      </c>
      <c r="AW827" s="14" t="s">
        <v>33</v>
      </c>
      <c r="AX827" s="14" t="s">
        <v>76</v>
      </c>
      <c r="AY827" s="255" t="s">
        <v>207</v>
      </c>
    </row>
    <row r="828" s="2" customFormat="1" ht="24.15" customHeight="1">
      <c r="A828" s="42"/>
      <c r="B828" s="43"/>
      <c r="C828" s="217" t="s">
        <v>1637</v>
      </c>
      <c r="D828" s="217" t="s">
        <v>211</v>
      </c>
      <c r="E828" s="218" t="s">
        <v>1638</v>
      </c>
      <c r="F828" s="219" t="s">
        <v>1639</v>
      </c>
      <c r="G828" s="220" t="s">
        <v>317</v>
      </c>
      <c r="H828" s="221">
        <v>60.380000000000003</v>
      </c>
      <c r="I828" s="222"/>
      <c r="J828" s="221">
        <f>ROUND(I828*H828,2)</f>
        <v>0</v>
      </c>
      <c r="K828" s="219" t="s">
        <v>214</v>
      </c>
      <c r="L828" s="48"/>
      <c r="M828" s="223" t="s">
        <v>18</v>
      </c>
      <c r="N828" s="224" t="s">
        <v>42</v>
      </c>
      <c r="O828" s="88"/>
      <c r="P828" s="225">
        <f>O828*H828</f>
        <v>0</v>
      </c>
      <c r="Q828" s="225">
        <v>2.0000000000000002E-05</v>
      </c>
      <c r="R828" s="225">
        <f>Q828*H828</f>
        <v>0.0012076000000000001</v>
      </c>
      <c r="S828" s="225">
        <v>0</v>
      </c>
      <c r="T828" s="226">
        <f>S828*H828</f>
        <v>0</v>
      </c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R828" s="227" t="s">
        <v>327</v>
      </c>
      <c r="AT828" s="227" t="s">
        <v>211</v>
      </c>
      <c r="AU828" s="227" t="s">
        <v>80</v>
      </c>
      <c r="AY828" s="21" t="s">
        <v>207</v>
      </c>
      <c r="BE828" s="228">
        <f>IF(N828="základní",J828,0)</f>
        <v>0</v>
      </c>
      <c r="BF828" s="228">
        <f>IF(N828="snížená",J828,0)</f>
        <v>0</v>
      </c>
      <c r="BG828" s="228">
        <f>IF(N828="zákl. přenesená",J828,0)</f>
        <v>0</v>
      </c>
      <c r="BH828" s="228">
        <f>IF(N828="sníž. přenesená",J828,0)</f>
        <v>0</v>
      </c>
      <c r="BI828" s="228">
        <f>IF(N828="nulová",J828,0)</f>
        <v>0</v>
      </c>
      <c r="BJ828" s="21" t="s">
        <v>76</v>
      </c>
      <c r="BK828" s="228">
        <f>ROUND(I828*H828,2)</f>
        <v>0</v>
      </c>
      <c r="BL828" s="21" t="s">
        <v>327</v>
      </c>
      <c r="BM828" s="227" t="s">
        <v>1640</v>
      </c>
    </row>
    <row r="829" s="2" customFormat="1">
      <c r="A829" s="42"/>
      <c r="B829" s="43"/>
      <c r="C829" s="44"/>
      <c r="D829" s="229" t="s">
        <v>216</v>
      </c>
      <c r="E829" s="44"/>
      <c r="F829" s="230" t="s">
        <v>1641</v>
      </c>
      <c r="G829" s="44"/>
      <c r="H829" s="44"/>
      <c r="I829" s="231"/>
      <c r="J829" s="44"/>
      <c r="K829" s="44"/>
      <c r="L829" s="48"/>
      <c r="M829" s="232"/>
      <c r="N829" s="233"/>
      <c r="O829" s="88"/>
      <c r="P829" s="88"/>
      <c r="Q829" s="88"/>
      <c r="R829" s="88"/>
      <c r="S829" s="88"/>
      <c r="T829" s="89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T829" s="21" t="s">
        <v>216</v>
      </c>
      <c r="AU829" s="21" t="s">
        <v>80</v>
      </c>
    </row>
    <row r="830" s="14" customFormat="1">
      <c r="A830" s="14"/>
      <c r="B830" s="245"/>
      <c r="C830" s="246"/>
      <c r="D830" s="236" t="s">
        <v>218</v>
      </c>
      <c r="E830" s="247" t="s">
        <v>18</v>
      </c>
      <c r="F830" s="248" t="s">
        <v>947</v>
      </c>
      <c r="G830" s="246"/>
      <c r="H830" s="249">
        <v>60.380000000000003</v>
      </c>
      <c r="I830" s="250"/>
      <c r="J830" s="246"/>
      <c r="K830" s="246"/>
      <c r="L830" s="251"/>
      <c r="M830" s="252"/>
      <c r="N830" s="253"/>
      <c r="O830" s="253"/>
      <c r="P830" s="253"/>
      <c r="Q830" s="253"/>
      <c r="R830" s="253"/>
      <c r="S830" s="253"/>
      <c r="T830" s="25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5" t="s">
        <v>218</v>
      </c>
      <c r="AU830" s="255" t="s">
        <v>80</v>
      </c>
      <c r="AV830" s="14" t="s">
        <v>80</v>
      </c>
      <c r="AW830" s="14" t="s">
        <v>33</v>
      </c>
      <c r="AX830" s="14" t="s">
        <v>71</v>
      </c>
      <c r="AY830" s="255" t="s">
        <v>207</v>
      </c>
    </row>
    <row r="831" s="2" customFormat="1" ht="24.15" customHeight="1">
      <c r="A831" s="42"/>
      <c r="B831" s="43"/>
      <c r="C831" s="217" t="s">
        <v>1642</v>
      </c>
      <c r="D831" s="217" t="s">
        <v>211</v>
      </c>
      <c r="E831" s="218" t="s">
        <v>1643</v>
      </c>
      <c r="F831" s="219" t="s">
        <v>1644</v>
      </c>
      <c r="G831" s="220" t="s">
        <v>129</v>
      </c>
      <c r="H831" s="221">
        <v>164.88999999999999</v>
      </c>
      <c r="I831" s="222"/>
      <c r="J831" s="221">
        <f>ROUND(I831*H831,2)</f>
        <v>0</v>
      </c>
      <c r="K831" s="219" t="s">
        <v>214</v>
      </c>
      <c r="L831" s="48"/>
      <c r="M831" s="223" t="s">
        <v>18</v>
      </c>
      <c r="N831" s="224" t="s">
        <v>42</v>
      </c>
      <c r="O831" s="88"/>
      <c r="P831" s="225">
        <f>O831*H831</f>
        <v>0</v>
      </c>
      <c r="Q831" s="225">
        <v>0.00020000000000000001</v>
      </c>
      <c r="R831" s="225">
        <f>Q831*H831</f>
        <v>0.032978</v>
      </c>
      <c r="S831" s="225">
        <v>0</v>
      </c>
      <c r="T831" s="226">
        <f>S831*H831</f>
        <v>0</v>
      </c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R831" s="227" t="s">
        <v>327</v>
      </c>
      <c r="AT831" s="227" t="s">
        <v>211</v>
      </c>
      <c r="AU831" s="227" t="s">
        <v>80</v>
      </c>
      <c r="AY831" s="21" t="s">
        <v>207</v>
      </c>
      <c r="BE831" s="228">
        <f>IF(N831="základní",J831,0)</f>
        <v>0</v>
      </c>
      <c r="BF831" s="228">
        <f>IF(N831="snížená",J831,0)</f>
        <v>0</v>
      </c>
      <c r="BG831" s="228">
        <f>IF(N831="zákl. přenesená",J831,0)</f>
        <v>0</v>
      </c>
      <c r="BH831" s="228">
        <f>IF(N831="sníž. přenesená",J831,0)</f>
        <v>0</v>
      </c>
      <c r="BI831" s="228">
        <f>IF(N831="nulová",J831,0)</f>
        <v>0</v>
      </c>
      <c r="BJ831" s="21" t="s">
        <v>76</v>
      </c>
      <c r="BK831" s="228">
        <f>ROUND(I831*H831,2)</f>
        <v>0</v>
      </c>
      <c r="BL831" s="21" t="s">
        <v>327</v>
      </c>
      <c r="BM831" s="227" t="s">
        <v>1645</v>
      </c>
    </row>
    <row r="832" s="2" customFormat="1">
      <c r="A832" s="42"/>
      <c r="B832" s="43"/>
      <c r="C832" s="44"/>
      <c r="D832" s="229" t="s">
        <v>216</v>
      </c>
      <c r="E832" s="44"/>
      <c r="F832" s="230" t="s">
        <v>1646</v>
      </c>
      <c r="G832" s="44"/>
      <c r="H832" s="44"/>
      <c r="I832" s="231"/>
      <c r="J832" s="44"/>
      <c r="K832" s="44"/>
      <c r="L832" s="48"/>
      <c r="M832" s="232"/>
      <c r="N832" s="233"/>
      <c r="O832" s="88"/>
      <c r="P832" s="88"/>
      <c r="Q832" s="88"/>
      <c r="R832" s="88"/>
      <c r="S832" s="88"/>
      <c r="T832" s="89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T832" s="21" t="s">
        <v>216</v>
      </c>
      <c r="AU832" s="21" t="s">
        <v>80</v>
      </c>
    </row>
    <row r="833" s="14" customFormat="1">
      <c r="A833" s="14"/>
      <c r="B833" s="245"/>
      <c r="C833" s="246"/>
      <c r="D833" s="236" t="s">
        <v>218</v>
      </c>
      <c r="E833" s="247" t="s">
        <v>18</v>
      </c>
      <c r="F833" s="248" t="s">
        <v>944</v>
      </c>
      <c r="G833" s="246"/>
      <c r="H833" s="249">
        <v>164.88999999999999</v>
      </c>
      <c r="I833" s="250"/>
      <c r="J833" s="246"/>
      <c r="K833" s="246"/>
      <c r="L833" s="251"/>
      <c r="M833" s="252"/>
      <c r="N833" s="253"/>
      <c r="O833" s="253"/>
      <c r="P833" s="253"/>
      <c r="Q833" s="253"/>
      <c r="R833" s="253"/>
      <c r="S833" s="253"/>
      <c r="T833" s="25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55" t="s">
        <v>218</v>
      </c>
      <c r="AU833" s="255" t="s">
        <v>80</v>
      </c>
      <c r="AV833" s="14" t="s">
        <v>80</v>
      </c>
      <c r="AW833" s="14" t="s">
        <v>33</v>
      </c>
      <c r="AX833" s="14" t="s">
        <v>71</v>
      </c>
      <c r="AY833" s="255" t="s">
        <v>207</v>
      </c>
    </row>
    <row r="834" s="2" customFormat="1" ht="24.15" customHeight="1">
      <c r="A834" s="42"/>
      <c r="B834" s="43"/>
      <c r="C834" s="217" t="s">
        <v>1647</v>
      </c>
      <c r="D834" s="217" t="s">
        <v>211</v>
      </c>
      <c r="E834" s="218" t="s">
        <v>1648</v>
      </c>
      <c r="F834" s="219" t="s">
        <v>1649</v>
      </c>
      <c r="G834" s="220" t="s">
        <v>317</v>
      </c>
      <c r="H834" s="221">
        <v>60.380000000000003</v>
      </c>
      <c r="I834" s="222"/>
      <c r="J834" s="221">
        <f>ROUND(I834*H834,2)</f>
        <v>0</v>
      </c>
      <c r="K834" s="219" t="s">
        <v>214</v>
      </c>
      <c r="L834" s="48"/>
      <c r="M834" s="223" t="s">
        <v>18</v>
      </c>
      <c r="N834" s="224" t="s">
        <v>42</v>
      </c>
      <c r="O834" s="88"/>
      <c r="P834" s="225">
        <f>O834*H834</f>
        <v>0</v>
      </c>
      <c r="Q834" s="225">
        <v>0.00025000000000000001</v>
      </c>
      <c r="R834" s="225">
        <f>Q834*H834</f>
        <v>0.015095000000000001</v>
      </c>
      <c r="S834" s="225">
        <v>0</v>
      </c>
      <c r="T834" s="226">
        <f>S834*H834</f>
        <v>0</v>
      </c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R834" s="227" t="s">
        <v>327</v>
      </c>
      <c r="AT834" s="227" t="s">
        <v>211</v>
      </c>
      <c r="AU834" s="227" t="s">
        <v>80</v>
      </c>
      <c r="AY834" s="21" t="s">
        <v>207</v>
      </c>
      <c r="BE834" s="228">
        <f>IF(N834="základní",J834,0)</f>
        <v>0</v>
      </c>
      <c r="BF834" s="228">
        <f>IF(N834="snížená",J834,0)</f>
        <v>0</v>
      </c>
      <c r="BG834" s="228">
        <f>IF(N834="zákl. přenesená",J834,0)</f>
        <v>0</v>
      </c>
      <c r="BH834" s="228">
        <f>IF(N834="sníž. přenesená",J834,0)</f>
        <v>0</v>
      </c>
      <c r="BI834" s="228">
        <f>IF(N834="nulová",J834,0)</f>
        <v>0</v>
      </c>
      <c r="BJ834" s="21" t="s">
        <v>76</v>
      </c>
      <c r="BK834" s="228">
        <f>ROUND(I834*H834,2)</f>
        <v>0</v>
      </c>
      <c r="BL834" s="21" t="s">
        <v>327</v>
      </c>
      <c r="BM834" s="227" t="s">
        <v>1650</v>
      </c>
    </row>
    <row r="835" s="2" customFormat="1">
      <c r="A835" s="42"/>
      <c r="B835" s="43"/>
      <c r="C835" s="44"/>
      <c r="D835" s="229" t="s">
        <v>216</v>
      </c>
      <c r="E835" s="44"/>
      <c r="F835" s="230" t="s">
        <v>1651</v>
      </c>
      <c r="G835" s="44"/>
      <c r="H835" s="44"/>
      <c r="I835" s="231"/>
      <c r="J835" s="44"/>
      <c r="K835" s="44"/>
      <c r="L835" s="48"/>
      <c r="M835" s="232"/>
      <c r="N835" s="233"/>
      <c r="O835" s="88"/>
      <c r="P835" s="88"/>
      <c r="Q835" s="88"/>
      <c r="R835" s="88"/>
      <c r="S835" s="88"/>
      <c r="T835" s="89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T835" s="21" t="s">
        <v>216</v>
      </c>
      <c r="AU835" s="21" t="s">
        <v>80</v>
      </c>
    </row>
    <row r="836" s="14" customFormat="1">
      <c r="A836" s="14"/>
      <c r="B836" s="245"/>
      <c r="C836" s="246"/>
      <c r="D836" s="236" t="s">
        <v>218</v>
      </c>
      <c r="E836" s="247" t="s">
        <v>18</v>
      </c>
      <c r="F836" s="248" t="s">
        <v>947</v>
      </c>
      <c r="G836" s="246"/>
      <c r="H836" s="249">
        <v>60.380000000000003</v>
      </c>
      <c r="I836" s="250"/>
      <c r="J836" s="246"/>
      <c r="K836" s="246"/>
      <c r="L836" s="251"/>
      <c r="M836" s="252"/>
      <c r="N836" s="253"/>
      <c r="O836" s="253"/>
      <c r="P836" s="253"/>
      <c r="Q836" s="253"/>
      <c r="R836" s="253"/>
      <c r="S836" s="253"/>
      <c r="T836" s="25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55" t="s">
        <v>218</v>
      </c>
      <c r="AU836" s="255" t="s">
        <v>80</v>
      </c>
      <c r="AV836" s="14" t="s">
        <v>80</v>
      </c>
      <c r="AW836" s="14" t="s">
        <v>33</v>
      </c>
      <c r="AX836" s="14" t="s">
        <v>76</v>
      </c>
      <c r="AY836" s="255" t="s">
        <v>207</v>
      </c>
    </row>
    <row r="837" s="2" customFormat="1" ht="16.5" customHeight="1">
      <c r="A837" s="42"/>
      <c r="B837" s="43"/>
      <c r="C837" s="217" t="s">
        <v>1652</v>
      </c>
      <c r="D837" s="217" t="s">
        <v>211</v>
      </c>
      <c r="E837" s="218" t="s">
        <v>1653</v>
      </c>
      <c r="F837" s="219" t="s">
        <v>1654</v>
      </c>
      <c r="G837" s="220" t="s">
        <v>317</v>
      </c>
      <c r="H837" s="221">
        <v>32.399999999999999</v>
      </c>
      <c r="I837" s="222"/>
      <c r="J837" s="221">
        <f>ROUND(I837*H837,2)</f>
        <v>0</v>
      </c>
      <c r="K837" s="219" t="s">
        <v>18</v>
      </c>
      <c r="L837" s="48"/>
      <c r="M837" s="223" t="s">
        <v>18</v>
      </c>
      <c r="N837" s="224" t="s">
        <v>42</v>
      </c>
      <c r="O837" s="88"/>
      <c r="P837" s="225">
        <f>O837*H837</f>
        <v>0</v>
      </c>
      <c r="Q837" s="225">
        <v>0.00029999999999999997</v>
      </c>
      <c r="R837" s="225">
        <f>Q837*H837</f>
        <v>0.0097199999999999995</v>
      </c>
      <c r="S837" s="225">
        <v>0</v>
      </c>
      <c r="T837" s="226">
        <f>S837*H837</f>
        <v>0</v>
      </c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R837" s="227" t="s">
        <v>327</v>
      </c>
      <c r="AT837" s="227" t="s">
        <v>211</v>
      </c>
      <c r="AU837" s="227" t="s">
        <v>80</v>
      </c>
      <c r="AY837" s="21" t="s">
        <v>207</v>
      </c>
      <c r="BE837" s="228">
        <f>IF(N837="základní",J837,0)</f>
        <v>0</v>
      </c>
      <c r="BF837" s="228">
        <f>IF(N837="snížená",J837,0)</f>
        <v>0</v>
      </c>
      <c r="BG837" s="228">
        <f>IF(N837="zákl. přenesená",J837,0)</f>
        <v>0</v>
      </c>
      <c r="BH837" s="228">
        <f>IF(N837="sníž. přenesená",J837,0)</f>
        <v>0</v>
      </c>
      <c r="BI837" s="228">
        <f>IF(N837="nulová",J837,0)</f>
        <v>0</v>
      </c>
      <c r="BJ837" s="21" t="s">
        <v>76</v>
      </c>
      <c r="BK837" s="228">
        <f>ROUND(I837*H837,2)</f>
        <v>0</v>
      </c>
      <c r="BL837" s="21" t="s">
        <v>327</v>
      </c>
      <c r="BM837" s="227" t="s">
        <v>1655</v>
      </c>
    </row>
    <row r="838" s="14" customFormat="1">
      <c r="A838" s="14"/>
      <c r="B838" s="245"/>
      <c r="C838" s="246"/>
      <c r="D838" s="236" t="s">
        <v>218</v>
      </c>
      <c r="E838" s="247" t="s">
        <v>18</v>
      </c>
      <c r="F838" s="248" t="s">
        <v>1656</v>
      </c>
      <c r="G838" s="246"/>
      <c r="H838" s="249">
        <v>32.399999999999999</v>
      </c>
      <c r="I838" s="250"/>
      <c r="J838" s="246"/>
      <c r="K838" s="246"/>
      <c r="L838" s="251"/>
      <c r="M838" s="252"/>
      <c r="N838" s="253"/>
      <c r="O838" s="253"/>
      <c r="P838" s="253"/>
      <c r="Q838" s="253"/>
      <c r="R838" s="253"/>
      <c r="S838" s="253"/>
      <c r="T838" s="25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55" t="s">
        <v>218</v>
      </c>
      <c r="AU838" s="255" t="s">
        <v>80</v>
      </c>
      <c r="AV838" s="14" t="s">
        <v>80</v>
      </c>
      <c r="AW838" s="14" t="s">
        <v>33</v>
      </c>
      <c r="AX838" s="14" t="s">
        <v>76</v>
      </c>
      <c r="AY838" s="255" t="s">
        <v>207</v>
      </c>
    </row>
    <row r="839" s="2" customFormat="1" ht="24.15" customHeight="1">
      <c r="A839" s="42"/>
      <c r="B839" s="43"/>
      <c r="C839" s="217" t="s">
        <v>1657</v>
      </c>
      <c r="D839" s="217" t="s">
        <v>211</v>
      </c>
      <c r="E839" s="218" t="s">
        <v>1658</v>
      </c>
      <c r="F839" s="219" t="s">
        <v>1659</v>
      </c>
      <c r="G839" s="220" t="s">
        <v>317</v>
      </c>
      <c r="H839" s="221">
        <v>6.7999999999999998</v>
      </c>
      <c r="I839" s="222"/>
      <c r="J839" s="221">
        <f>ROUND(I839*H839,2)</f>
        <v>0</v>
      </c>
      <c r="K839" s="219" t="s">
        <v>214</v>
      </c>
      <c r="L839" s="48"/>
      <c r="M839" s="223" t="s">
        <v>18</v>
      </c>
      <c r="N839" s="224" t="s">
        <v>42</v>
      </c>
      <c r="O839" s="88"/>
      <c r="P839" s="225">
        <f>O839*H839</f>
        <v>0</v>
      </c>
      <c r="Q839" s="225">
        <v>0.0051900000000000002</v>
      </c>
      <c r="R839" s="225">
        <f>Q839*H839</f>
        <v>0.035291999999999997</v>
      </c>
      <c r="S839" s="225">
        <v>0</v>
      </c>
      <c r="T839" s="226">
        <f>S839*H839</f>
        <v>0</v>
      </c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R839" s="227" t="s">
        <v>327</v>
      </c>
      <c r="AT839" s="227" t="s">
        <v>211</v>
      </c>
      <c r="AU839" s="227" t="s">
        <v>80</v>
      </c>
      <c r="AY839" s="21" t="s">
        <v>207</v>
      </c>
      <c r="BE839" s="228">
        <f>IF(N839="základní",J839,0)</f>
        <v>0</v>
      </c>
      <c r="BF839" s="228">
        <f>IF(N839="snížená",J839,0)</f>
        <v>0</v>
      </c>
      <c r="BG839" s="228">
        <f>IF(N839="zákl. přenesená",J839,0)</f>
        <v>0</v>
      </c>
      <c r="BH839" s="228">
        <f>IF(N839="sníž. přenesená",J839,0)</f>
        <v>0</v>
      </c>
      <c r="BI839" s="228">
        <f>IF(N839="nulová",J839,0)</f>
        <v>0</v>
      </c>
      <c r="BJ839" s="21" t="s">
        <v>76</v>
      </c>
      <c r="BK839" s="228">
        <f>ROUND(I839*H839,2)</f>
        <v>0</v>
      </c>
      <c r="BL839" s="21" t="s">
        <v>327</v>
      </c>
      <c r="BM839" s="227" t="s">
        <v>1660</v>
      </c>
    </row>
    <row r="840" s="2" customFormat="1">
      <c r="A840" s="42"/>
      <c r="B840" s="43"/>
      <c r="C840" s="44"/>
      <c r="D840" s="229" t="s">
        <v>216</v>
      </c>
      <c r="E840" s="44"/>
      <c r="F840" s="230" t="s">
        <v>1661</v>
      </c>
      <c r="G840" s="44"/>
      <c r="H840" s="44"/>
      <c r="I840" s="231"/>
      <c r="J840" s="44"/>
      <c r="K840" s="44"/>
      <c r="L840" s="48"/>
      <c r="M840" s="232"/>
      <c r="N840" s="233"/>
      <c r="O840" s="88"/>
      <c r="P840" s="88"/>
      <c r="Q840" s="88"/>
      <c r="R840" s="88"/>
      <c r="S840" s="88"/>
      <c r="T840" s="89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T840" s="21" t="s">
        <v>216</v>
      </c>
      <c r="AU840" s="21" t="s">
        <v>80</v>
      </c>
    </row>
    <row r="841" s="13" customFormat="1">
      <c r="A841" s="13"/>
      <c r="B841" s="234"/>
      <c r="C841" s="235"/>
      <c r="D841" s="236" t="s">
        <v>218</v>
      </c>
      <c r="E841" s="237" t="s">
        <v>18</v>
      </c>
      <c r="F841" s="238" t="s">
        <v>1662</v>
      </c>
      <c r="G841" s="235"/>
      <c r="H841" s="237" t="s">
        <v>18</v>
      </c>
      <c r="I841" s="239"/>
      <c r="J841" s="235"/>
      <c r="K841" s="235"/>
      <c r="L841" s="240"/>
      <c r="M841" s="241"/>
      <c r="N841" s="242"/>
      <c r="O841" s="242"/>
      <c r="P841" s="242"/>
      <c r="Q841" s="242"/>
      <c r="R841" s="242"/>
      <c r="S841" s="242"/>
      <c r="T841" s="24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44" t="s">
        <v>218</v>
      </c>
      <c r="AU841" s="244" t="s">
        <v>80</v>
      </c>
      <c r="AV841" s="13" t="s">
        <v>76</v>
      </c>
      <c r="AW841" s="13" t="s">
        <v>33</v>
      </c>
      <c r="AX841" s="13" t="s">
        <v>71</v>
      </c>
      <c r="AY841" s="244" t="s">
        <v>207</v>
      </c>
    </row>
    <row r="842" s="14" customFormat="1">
      <c r="A842" s="14"/>
      <c r="B842" s="245"/>
      <c r="C842" s="246"/>
      <c r="D842" s="236" t="s">
        <v>218</v>
      </c>
      <c r="E842" s="247" t="s">
        <v>18</v>
      </c>
      <c r="F842" s="248" t="s">
        <v>1663</v>
      </c>
      <c r="G842" s="246"/>
      <c r="H842" s="249">
        <v>6</v>
      </c>
      <c r="I842" s="250"/>
      <c r="J842" s="246"/>
      <c r="K842" s="246"/>
      <c r="L842" s="251"/>
      <c r="M842" s="252"/>
      <c r="N842" s="253"/>
      <c r="O842" s="253"/>
      <c r="P842" s="253"/>
      <c r="Q842" s="253"/>
      <c r="R842" s="253"/>
      <c r="S842" s="253"/>
      <c r="T842" s="25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55" t="s">
        <v>218</v>
      </c>
      <c r="AU842" s="255" t="s">
        <v>80</v>
      </c>
      <c r="AV842" s="14" t="s">
        <v>80</v>
      </c>
      <c r="AW842" s="14" t="s">
        <v>33</v>
      </c>
      <c r="AX842" s="14" t="s">
        <v>71</v>
      </c>
      <c r="AY842" s="255" t="s">
        <v>207</v>
      </c>
    </row>
    <row r="843" s="14" customFormat="1">
      <c r="A843" s="14"/>
      <c r="B843" s="245"/>
      <c r="C843" s="246"/>
      <c r="D843" s="236" t="s">
        <v>218</v>
      </c>
      <c r="E843" s="247" t="s">
        <v>18</v>
      </c>
      <c r="F843" s="248" t="s">
        <v>1664</v>
      </c>
      <c r="G843" s="246"/>
      <c r="H843" s="249">
        <v>0.80000000000000004</v>
      </c>
      <c r="I843" s="250"/>
      <c r="J843" s="246"/>
      <c r="K843" s="246"/>
      <c r="L843" s="251"/>
      <c r="M843" s="252"/>
      <c r="N843" s="253"/>
      <c r="O843" s="253"/>
      <c r="P843" s="253"/>
      <c r="Q843" s="253"/>
      <c r="R843" s="253"/>
      <c r="S843" s="253"/>
      <c r="T843" s="25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5" t="s">
        <v>218</v>
      </c>
      <c r="AU843" s="255" t="s">
        <v>80</v>
      </c>
      <c r="AV843" s="14" t="s">
        <v>80</v>
      </c>
      <c r="AW843" s="14" t="s">
        <v>33</v>
      </c>
      <c r="AX843" s="14" t="s">
        <v>71</v>
      </c>
      <c r="AY843" s="255" t="s">
        <v>207</v>
      </c>
    </row>
    <row r="844" s="16" customFormat="1">
      <c r="A844" s="16"/>
      <c r="B844" s="267"/>
      <c r="C844" s="268"/>
      <c r="D844" s="236" t="s">
        <v>218</v>
      </c>
      <c r="E844" s="269" t="s">
        <v>18</v>
      </c>
      <c r="F844" s="270" t="s">
        <v>244</v>
      </c>
      <c r="G844" s="268"/>
      <c r="H844" s="271">
        <v>6.7999999999999998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T844" s="277" t="s">
        <v>218</v>
      </c>
      <c r="AU844" s="277" t="s">
        <v>80</v>
      </c>
      <c r="AV844" s="16" t="s">
        <v>89</v>
      </c>
      <c r="AW844" s="16" t="s">
        <v>33</v>
      </c>
      <c r="AX844" s="16" t="s">
        <v>76</v>
      </c>
      <c r="AY844" s="277" t="s">
        <v>207</v>
      </c>
    </row>
    <row r="845" s="2" customFormat="1" ht="24.15" customHeight="1">
      <c r="A845" s="42"/>
      <c r="B845" s="43"/>
      <c r="C845" s="217" t="s">
        <v>1665</v>
      </c>
      <c r="D845" s="217" t="s">
        <v>211</v>
      </c>
      <c r="E845" s="218" t="s">
        <v>1666</v>
      </c>
      <c r="F845" s="219" t="s">
        <v>1667</v>
      </c>
      <c r="G845" s="220" t="s">
        <v>317</v>
      </c>
      <c r="H845" s="221">
        <v>13.5</v>
      </c>
      <c r="I845" s="222"/>
      <c r="J845" s="221">
        <f>ROUND(I845*H845,2)</f>
        <v>0</v>
      </c>
      <c r="K845" s="219" t="s">
        <v>214</v>
      </c>
      <c r="L845" s="48"/>
      <c r="M845" s="223" t="s">
        <v>18</v>
      </c>
      <c r="N845" s="224" t="s">
        <v>42</v>
      </c>
      <c r="O845" s="88"/>
      <c r="P845" s="225">
        <f>O845*H845</f>
        <v>0</v>
      </c>
      <c r="Q845" s="225">
        <v>0.00012</v>
      </c>
      <c r="R845" s="225">
        <f>Q845*H845</f>
        <v>0.0016200000000000001</v>
      </c>
      <c r="S845" s="225">
        <v>0</v>
      </c>
      <c r="T845" s="226">
        <f>S845*H845</f>
        <v>0</v>
      </c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R845" s="227" t="s">
        <v>327</v>
      </c>
      <c r="AT845" s="227" t="s">
        <v>211</v>
      </c>
      <c r="AU845" s="227" t="s">
        <v>80</v>
      </c>
      <c r="AY845" s="21" t="s">
        <v>207</v>
      </c>
      <c r="BE845" s="228">
        <f>IF(N845="základní",J845,0)</f>
        <v>0</v>
      </c>
      <c r="BF845" s="228">
        <f>IF(N845="snížená",J845,0)</f>
        <v>0</v>
      </c>
      <c r="BG845" s="228">
        <f>IF(N845="zákl. přenesená",J845,0)</f>
        <v>0</v>
      </c>
      <c r="BH845" s="228">
        <f>IF(N845="sníž. přenesená",J845,0)</f>
        <v>0</v>
      </c>
      <c r="BI845" s="228">
        <f>IF(N845="nulová",J845,0)</f>
        <v>0</v>
      </c>
      <c r="BJ845" s="21" t="s">
        <v>76</v>
      </c>
      <c r="BK845" s="228">
        <f>ROUND(I845*H845,2)</f>
        <v>0</v>
      </c>
      <c r="BL845" s="21" t="s">
        <v>327</v>
      </c>
      <c r="BM845" s="227" t="s">
        <v>1668</v>
      </c>
    </row>
    <row r="846" s="2" customFormat="1">
      <c r="A846" s="42"/>
      <c r="B846" s="43"/>
      <c r="C846" s="44"/>
      <c r="D846" s="229" t="s">
        <v>216</v>
      </c>
      <c r="E846" s="44"/>
      <c r="F846" s="230" t="s">
        <v>1669</v>
      </c>
      <c r="G846" s="44"/>
      <c r="H846" s="44"/>
      <c r="I846" s="231"/>
      <c r="J846" s="44"/>
      <c r="K846" s="44"/>
      <c r="L846" s="48"/>
      <c r="M846" s="232"/>
      <c r="N846" s="233"/>
      <c r="O846" s="88"/>
      <c r="P846" s="88"/>
      <c r="Q846" s="88"/>
      <c r="R846" s="88"/>
      <c r="S846" s="88"/>
      <c r="T846" s="89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T846" s="21" t="s">
        <v>216</v>
      </c>
      <c r="AU846" s="21" t="s">
        <v>80</v>
      </c>
    </row>
    <row r="847" s="14" customFormat="1">
      <c r="A847" s="14"/>
      <c r="B847" s="245"/>
      <c r="C847" s="246"/>
      <c r="D847" s="236" t="s">
        <v>218</v>
      </c>
      <c r="E847" s="247" t="s">
        <v>18</v>
      </c>
      <c r="F847" s="248" t="s">
        <v>1670</v>
      </c>
      <c r="G847" s="246"/>
      <c r="H847" s="249">
        <v>13.5</v>
      </c>
      <c r="I847" s="250"/>
      <c r="J847" s="246"/>
      <c r="K847" s="246"/>
      <c r="L847" s="251"/>
      <c r="M847" s="252"/>
      <c r="N847" s="253"/>
      <c r="O847" s="253"/>
      <c r="P847" s="253"/>
      <c r="Q847" s="253"/>
      <c r="R847" s="253"/>
      <c r="S847" s="253"/>
      <c r="T847" s="25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5" t="s">
        <v>218</v>
      </c>
      <c r="AU847" s="255" t="s">
        <v>80</v>
      </c>
      <c r="AV847" s="14" t="s">
        <v>80</v>
      </c>
      <c r="AW847" s="14" t="s">
        <v>33</v>
      </c>
      <c r="AX847" s="14" t="s">
        <v>76</v>
      </c>
      <c r="AY847" s="255" t="s">
        <v>207</v>
      </c>
    </row>
    <row r="848" s="2" customFormat="1" ht="24.15" customHeight="1">
      <c r="A848" s="42"/>
      <c r="B848" s="43"/>
      <c r="C848" s="217" t="s">
        <v>1671</v>
      </c>
      <c r="D848" s="217" t="s">
        <v>211</v>
      </c>
      <c r="E848" s="218" t="s">
        <v>1672</v>
      </c>
      <c r="F848" s="219" t="s">
        <v>1673</v>
      </c>
      <c r="G848" s="220" t="s">
        <v>129</v>
      </c>
      <c r="H848" s="221">
        <v>417.44</v>
      </c>
      <c r="I848" s="222"/>
      <c r="J848" s="221">
        <f>ROUND(I848*H848,2)</f>
        <v>0</v>
      </c>
      <c r="K848" s="219" t="s">
        <v>214</v>
      </c>
      <c r="L848" s="48"/>
      <c r="M848" s="223" t="s">
        <v>18</v>
      </c>
      <c r="N848" s="224" t="s">
        <v>42</v>
      </c>
      <c r="O848" s="88"/>
      <c r="P848" s="225">
        <f>O848*H848</f>
        <v>0</v>
      </c>
      <c r="Q848" s="225">
        <v>0.01694</v>
      </c>
      <c r="R848" s="225">
        <f>Q848*H848</f>
        <v>7.0714335999999998</v>
      </c>
      <c r="S848" s="225">
        <v>0</v>
      </c>
      <c r="T848" s="226">
        <f>S848*H848</f>
        <v>0</v>
      </c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R848" s="227" t="s">
        <v>327</v>
      </c>
      <c r="AT848" s="227" t="s">
        <v>211</v>
      </c>
      <c r="AU848" s="227" t="s">
        <v>80</v>
      </c>
      <c r="AY848" s="21" t="s">
        <v>207</v>
      </c>
      <c r="BE848" s="228">
        <f>IF(N848="základní",J848,0)</f>
        <v>0</v>
      </c>
      <c r="BF848" s="228">
        <f>IF(N848="snížená",J848,0)</f>
        <v>0</v>
      </c>
      <c r="BG848" s="228">
        <f>IF(N848="zákl. přenesená",J848,0)</f>
        <v>0</v>
      </c>
      <c r="BH848" s="228">
        <f>IF(N848="sníž. přenesená",J848,0)</f>
        <v>0</v>
      </c>
      <c r="BI848" s="228">
        <f>IF(N848="nulová",J848,0)</f>
        <v>0</v>
      </c>
      <c r="BJ848" s="21" t="s">
        <v>76</v>
      </c>
      <c r="BK848" s="228">
        <f>ROUND(I848*H848,2)</f>
        <v>0</v>
      </c>
      <c r="BL848" s="21" t="s">
        <v>327</v>
      </c>
      <c r="BM848" s="227" t="s">
        <v>1674</v>
      </c>
    </row>
    <row r="849" s="2" customFormat="1">
      <c r="A849" s="42"/>
      <c r="B849" s="43"/>
      <c r="C849" s="44"/>
      <c r="D849" s="229" t="s">
        <v>216</v>
      </c>
      <c r="E849" s="44"/>
      <c r="F849" s="230" t="s">
        <v>1675</v>
      </c>
      <c r="G849" s="44"/>
      <c r="H849" s="44"/>
      <c r="I849" s="231"/>
      <c r="J849" s="44"/>
      <c r="K849" s="44"/>
      <c r="L849" s="48"/>
      <c r="M849" s="232"/>
      <c r="N849" s="233"/>
      <c r="O849" s="88"/>
      <c r="P849" s="88"/>
      <c r="Q849" s="88"/>
      <c r="R849" s="88"/>
      <c r="S849" s="88"/>
      <c r="T849" s="89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T849" s="21" t="s">
        <v>216</v>
      </c>
      <c r="AU849" s="21" t="s">
        <v>80</v>
      </c>
    </row>
    <row r="850" s="14" customFormat="1">
      <c r="A850" s="14"/>
      <c r="B850" s="245"/>
      <c r="C850" s="246"/>
      <c r="D850" s="236" t="s">
        <v>218</v>
      </c>
      <c r="E850" s="247" t="s">
        <v>18</v>
      </c>
      <c r="F850" s="248" t="s">
        <v>959</v>
      </c>
      <c r="G850" s="246"/>
      <c r="H850" s="249">
        <v>417.44</v>
      </c>
      <c r="I850" s="250"/>
      <c r="J850" s="246"/>
      <c r="K850" s="246"/>
      <c r="L850" s="251"/>
      <c r="M850" s="252"/>
      <c r="N850" s="253"/>
      <c r="O850" s="253"/>
      <c r="P850" s="253"/>
      <c r="Q850" s="253"/>
      <c r="R850" s="253"/>
      <c r="S850" s="253"/>
      <c r="T850" s="25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55" t="s">
        <v>218</v>
      </c>
      <c r="AU850" s="255" t="s">
        <v>80</v>
      </c>
      <c r="AV850" s="14" t="s">
        <v>80</v>
      </c>
      <c r="AW850" s="14" t="s">
        <v>33</v>
      </c>
      <c r="AX850" s="14" t="s">
        <v>71</v>
      </c>
      <c r="AY850" s="255" t="s">
        <v>207</v>
      </c>
    </row>
    <row r="851" s="2" customFormat="1" ht="33" customHeight="1">
      <c r="A851" s="42"/>
      <c r="B851" s="43"/>
      <c r="C851" s="217" t="s">
        <v>1676</v>
      </c>
      <c r="D851" s="217" t="s">
        <v>211</v>
      </c>
      <c r="E851" s="218" t="s">
        <v>1677</v>
      </c>
      <c r="F851" s="219" t="s">
        <v>1678</v>
      </c>
      <c r="G851" s="220" t="s">
        <v>129</v>
      </c>
      <c r="H851" s="221">
        <v>91.060000000000002</v>
      </c>
      <c r="I851" s="222"/>
      <c r="J851" s="221">
        <f>ROUND(I851*H851,2)</f>
        <v>0</v>
      </c>
      <c r="K851" s="219" t="s">
        <v>214</v>
      </c>
      <c r="L851" s="48"/>
      <c r="M851" s="223" t="s">
        <v>18</v>
      </c>
      <c r="N851" s="224" t="s">
        <v>42</v>
      </c>
      <c r="O851" s="88"/>
      <c r="P851" s="225">
        <f>O851*H851</f>
        <v>0</v>
      </c>
      <c r="Q851" s="225">
        <v>0.013780000000000001</v>
      </c>
      <c r="R851" s="225">
        <f>Q851*H851</f>
        <v>1.2548068000000001</v>
      </c>
      <c r="S851" s="225">
        <v>0</v>
      </c>
      <c r="T851" s="226">
        <f>S851*H851</f>
        <v>0</v>
      </c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R851" s="227" t="s">
        <v>327</v>
      </c>
      <c r="AT851" s="227" t="s">
        <v>211</v>
      </c>
      <c r="AU851" s="227" t="s">
        <v>80</v>
      </c>
      <c r="AY851" s="21" t="s">
        <v>207</v>
      </c>
      <c r="BE851" s="228">
        <f>IF(N851="základní",J851,0)</f>
        <v>0</v>
      </c>
      <c r="BF851" s="228">
        <f>IF(N851="snížená",J851,0)</f>
        <v>0</v>
      </c>
      <c r="BG851" s="228">
        <f>IF(N851="zákl. přenesená",J851,0)</f>
        <v>0</v>
      </c>
      <c r="BH851" s="228">
        <f>IF(N851="sníž. přenesená",J851,0)</f>
        <v>0</v>
      </c>
      <c r="BI851" s="228">
        <f>IF(N851="nulová",J851,0)</f>
        <v>0</v>
      </c>
      <c r="BJ851" s="21" t="s">
        <v>76</v>
      </c>
      <c r="BK851" s="228">
        <f>ROUND(I851*H851,2)</f>
        <v>0</v>
      </c>
      <c r="BL851" s="21" t="s">
        <v>327</v>
      </c>
      <c r="BM851" s="227" t="s">
        <v>1679</v>
      </c>
    </row>
    <row r="852" s="2" customFormat="1">
      <c r="A852" s="42"/>
      <c r="B852" s="43"/>
      <c r="C852" s="44"/>
      <c r="D852" s="229" t="s">
        <v>216</v>
      </c>
      <c r="E852" s="44"/>
      <c r="F852" s="230" t="s">
        <v>1680</v>
      </c>
      <c r="G852" s="44"/>
      <c r="H852" s="44"/>
      <c r="I852" s="231"/>
      <c r="J852" s="44"/>
      <c r="K852" s="44"/>
      <c r="L852" s="48"/>
      <c r="M852" s="232"/>
      <c r="N852" s="233"/>
      <c r="O852" s="88"/>
      <c r="P852" s="88"/>
      <c r="Q852" s="88"/>
      <c r="R852" s="88"/>
      <c r="S852" s="88"/>
      <c r="T852" s="89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T852" s="21" t="s">
        <v>216</v>
      </c>
      <c r="AU852" s="21" t="s">
        <v>80</v>
      </c>
    </row>
    <row r="853" s="14" customFormat="1">
      <c r="A853" s="14"/>
      <c r="B853" s="245"/>
      <c r="C853" s="246"/>
      <c r="D853" s="236" t="s">
        <v>218</v>
      </c>
      <c r="E853" s="247" t="s">
        <v>18</v>
      </c>
      <c r="F853" s="248" t="s">
        <v>956</v>
      </c>
      <c r="G853" s="246"/>
      <c r="H853" s="249">
        <v>91.060000000000002</v>
      </c>
      <c r="I853" s="250"/>
      <c r="J853" s="246"/>
      <c r="K853" s="246"/>
      <c r="L853" s="251"/>
      <c r="M853" s="252"/>
      <c r="N853" s="253"/>
      <c r="O853" s="253"/>
      <c r="P853" s="253"/>
      <c r="Q853" s="253"/>
      <c r="R853" s="253"/>
      <c r="S853" s="253"/>
      <c r="T853" s="25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55" t="s">
        <v>218</v>
      </c>
      <c r="AU853" s="255" t="s">
        <v>80</v>
      </c>
      <c r="AV853" s="14" t="s">
        <v>80</v>
      </c>
      <c r="AW853" s="14" t="s">
        <v>33</v>
      </c>
      <c r="AX853" s="14" t="s">
        <v>76</v>
      </c>
      <c r="AY853" s="255" t="s">
        <v>207</v>
      </c>
    </row>
    <row r="854" s="2" customFormat="1" ht="16.5" customHeight="1">
      <c r="A854" s="42"/>
      <c r="B854" s="43"/>
      <c r="C854" s="217" t="s">
        <v>1681</v>
      </c>
      <c r="D854" s="217" t="s">
        <v>211</v>
      </c>
      <c r="E854" s="218" t="s">
        <v>1682</v>
      </c>
      <c r="F854" s="219" t="s">
        <v>1683</v>
      </c>
      <c r="G854" s="220" t="s">
        <v>129</v>
      </c>
      <c r="H854" s="221">
        <v>1.77</v>
      </c>
      <c r="I854" s="222"/>
      <c r="J854" s="221">
        <f>ROUND(I854*H854,2)</f>
        <v>0</v>
      </c>
      <c r="K854" s="219" t="s">
        <v>214</v>
      </c>
      <c r="L854" s="48"/>
      <c r="M854" s="223" t="s">
        <v>18</v>
      </c>
      <c r="N854" s="224" t="s">
        <v>42</v>
      </c>
      <c r="O854" s="88"/>
      <c r="P854" s="225">
        <f>O854*H854</f>
        <v>0</v>
      </c>
      <c r="Q854" s="225">
        <v>0.00040999999999999999</v>
      </c>
      <c r="R854" s="225">
        <f>Q854*H854</f>
        <v>0.00072570000000000002</v>
      </c>
      <c r="S854" s="225">
        <v>0</v>
      </c>
      <c r="T854" s="226">
        <f>S854*H854</f>
        <v>0</v>
      </c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R854" s="227" t="s">
        <v>327</v>
      </c>
      <c r="AT854" s="227" t="s">
        <v>211</v>
      </c>
      <c r="AU854" s="227" t="s">
        <v>80</v>
      </c>
      <c r="AY854" s="21" t="s">
        <v>207</v>
      </c>
      <c r="BE854" s="228">
        <f>IF(N854="základní",J854,0)</f>
        <v>0</v>
      </c>
      <c r="BF854" s="228">
        <f>IF(N854="snížená",J854,0)</f>
        <v>0</v>
      </c>
      <c r="BG854" s="228">
        <f>IF(N854="zákl. přenesená",J854,0)</f>
        <v>0</v>
      </c>
      <c r="BH854" s="228">
        <f>IF(N854="sníž. přenesená",J854,0)</f>
        <v>0</v>
      </c>
      <c r="BI854" s="228">
        <f>IF(N854="nulová",J854,0)</f>
        <v>0</v>
      </c>
      <c r="BJ854" s="21" t="s">
        <v>76</v>
      </c>
      <c r="BK854" s="228">
        <f>ROUND(I854*H854,2)</f>
        <v>0</v>
      </c>
      <c r="BL854" s="21" t="s">
        <v>327</v>
      </c>
      <c r="BM854" s="227" t="s">
        <v>1684</v>
      </c>
    </row>
    <row r="855" s="2" customFormat="1">
      <c r="A855" s="42"/>
      <c r="B855" s="43"/>
      <c r="C855" s="44"/>
      <c r="D855" s="229" t="s">
        <v>216</v>
      </c>
      <c r="E855" s="44"/>
      <c r="F855" s="230" t="s">
        <v>1685</v>
      </c>
      <c r="G855" s="44"/>
      <c r="H855" s="44"/>
      <c r="I855" s="231"/>
      <c r="J855" s="44"/>
      <c r="K855" s="44"/>
      <c r="L855" s="48"/>
      <c r="M855" s="232"/>
      <c r="N855" s="233"/>
      <c r="O855" s="88"/>
      <c r="P855" s="88"/>
      <c r="Q855" s="88"/>
      <c r="R855" s="88"/>
      <c r="S855" s="88"/>
      <c r="T855" s="89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T855" s="21" t="s">
        <v>216</v>
      </c>
      <c r="AU855" s="21" t="s">
        <v>80</v>
      </c>
    </row>
    <row r="856" s="13" customFormat="1">
      <c r="A856" s="13"/>
      <c r="B856" s="234"/>
      <c r="C856" s="235"/>
      <c r="D856" s="236" t="s">
        <v>218</v>
      </c>
      <c r="E856" s="237" t="s">
        <v>18</v>
      </c>
      <c r="F856" s="238" t="s">
        <v>1686</v>
      </c>
      <c r="G856" s="235"/>
      <c r="H856" s="237" t="s">
        <v>18</v>
      </c>
      <c r="I856" s="239"/>
      <c r="J856" s="235"/>
      <c r="K856" s="235"/>
      <c r="L856" s="240"/>
      <c r="M856" s="241"/>
      <c r="N856" s="242"/>
      <c r="O856" s="242"/>
      <c r="P856" s="242"/>
      <c r="Q856" s="242"/>
      <c r="R856" s="242"/>
      <c r="S856" s="242"/>
      <c r="T856" s="24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44" t="s">
        <v>218</v>
      </c>
      <c r="AU856" s="244" t="s">
        <v>80</v>
      </c>
      <c r="AV856" s="13" t="s">
        <v>76</v>
      </c>
      <c r="AW856" s="13" t="s">
        <v>33</v>
      </c>
      <c r="AX856" s="13" t="s">
        <v>71</v>
      </c>
      <c r="AY856" s="244" t="s">
        <v>207</v>
      </c>
    </row>
    <row r="857" s="13" customFormat="1">
      <c r="A857" s="13"/>
      <c r="B857" s="234"/>
      <c r="C857" s="235"/>
      <c r="D857" s="236" t="s">
        <v>218</v>
      </c>
      <c r="E857" s="237" t="s">
        <v>18</v>
      </c>
      <c r="F857" s="238" t="s">
        <v>1687</v>
      </c>
      <c r="G857" s="235"/>
      <c r="H857" s="237" t="s">
        <v>18</v>
      </c>
      <c r="I857" s="239"/>
      <c r="J857" s="235"/>
      <c r="K857" s="235"/>
      <c r="L857" s="240"/>
      <c r="M857" s="241"/>
      <c r="N857" s="242"/>
      <c r="O857" s="242"/>
      <c r="P857" s="242"/>
      <c r="Q857" s="242"/>
      <c r="R857" s="242"/>
      <c r="S857" s="242"/>
      <c r="T857" s="24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44" t="s">
        <v>218</v>
      </c>
      <c r="AU857" s="244" t="s">
        <v>80</v>
      </c>
      <c r="AV857" s="13" t="s">
        <v>76</v>
      </c>
      <c r="AW857" s="13" t="s">
        <v>33</v>
      </c>
      <c r="AX857" s="13" t="s">
        <v>71</v>
      </c>
      <c r="AY857" s="244" t="s">
        <v>207</v>
      </c>
    </row>
    <row r="858" s="14" customFormat="1">
      <c r="A858" s="14"/>
      <c r="B858" s="245"/>
      <c r="C858" s="246"/>
      <c r="D858" s="236" t="s">
        <v>218</v>
      </c>
      <c r="E858" s="247" t="s">
        <v>18</v>
      </c>
      <c r="F858" s="248" t="s">
        <v>1688</v>
      </c>
      <c r="G858" s="246"/>
      <c r="H858" s="249">
        <v>0.35999999999999999</v>
      </c>
      <c r="I858" s="250"/>
      <c r="J858" s="246"/>
      <c r="K858" s="246"/>
      <c r="L858" s="251"/>
      <c r="M858" s="252"/>
      <c r="N858" s="253"/>
      <c r="O858" s="253"/>
      <c r="P858" s="253"/>
      <c r="Q858" s="253"/>
      <c r="R858" s="253"/>
      <c r="S858" s="253"/>
      <c r="T858" s="25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55" t="s">
        <v>218</v>
      </c>
      <c r="AU858" s="255" t="s">
        <v>80</v>
      </c>
      <c r="AV858" s="14" t="s">
        <v>80</v>
      </c>
      <c r="AW858" s="14" t="s">
        <v>33</v>
      </c>
      <c r="AX858" s="14" t="s">
        <v>71</v>
      </c>
      <c r="AY858" s="255" t="s">
        <v>207</v>
      </c>
    </row>
    <row r="859" s="14" customFormat="1">
      <c r="A859" s="14"/>
      <c r="B859" s="245"/>
      <c r="C859" s="246"/>
      <c r="D859" s="236" t="s">
        <v>218</v>
      </c>
      <c r="E859" s="247" t="s">
        <v>18</v>
      </c>
      <c r="F859" s="248" t="s">
        <v>1689</v>
      </c>
      <c r="G859" s="246"/>
      <c r="H859" s="249">
        <v>1.4099999999999999</v>
      </c>
      <c r="I859" s="250"/>
      <c r="J859" s="246"/>
      <c r="K859" s="246"/>
      <c r="L859" s="251"/>
      <c r="M859" s="252"/>
      <c r="N859" s="253"/>
      <c r="O859" s="253"/>
      <c r="P859" s="253"/>
      <c r="Q859" s="253"/>
      <c r="R859" s="253"/>
      <c r="S859" s="253"/>
      <c r="T859" s="25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55" t="s">
        <v>218</v>
      </c>
      <c r="AU859" s="255" t="s">
        <v>80</v>
      </c>
      <c r="AV859" s="14" t="s">
        <v>80</v>
      </c>
      <c r="AW859" s="14" t="s">
        <v>33</v>
      </c>
      <c r="AX859" s="14" t="s">
        <v>71</v>
      </c>
      <c r="AY859" s="255" t="s">
        <v>207</v>
      </c>
    </row>
    <row r="860" s="16" customFormat="1">
      <c r="A860" s="16"/>
      <c r="B860" s="267"/>
      <c r="C860" s="268"/>
      <c r="D860" s="236" t="s">
        <v>218</v>
      </c>
      <c r="E860" s="269" t="s">
        <v>18</v>
      </c>
      <c r="F860" s="270" t="s">
        <v>244</v>
      </c>
      <c r="G860" s="268"/>
      <c r="H860" s="271">
        <v>1.77</v>
      </c>
      <c r="I860" s="272"/>
      <c r="J860" s="268"/>
      <c r="K860" s="268"/>
      <c r="L860" s="273"/>
      <c r="M860" s="274"/>
      <c r="N860" s="275"/>
      <c r="O860" s="275"/>
      <c r="P860" s="275"/>
      <c r="Q860" s="275"/>
      <c r="R860" s="275"/>
      <c r="S860" s="275"/>
      <c r="T860" s="27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T860" s="277" t="s">
        <v>218</v>
      </c>
      <c r="AU860" s="277" t="s">
        <v>80</v>
      </c>
      <c r="AV860" s="16" t="s">
        <v>89</v>
      </c>
      <c r="AW860" s="16" t="s">
        <v>33</v>
      </c>
      <c r="AX860" s="16" t="s">
        <v>76</v>
      </c>
      <c r="AY860" s="277" t="s">
        <v>207</v>
      </c>
    </row>
    <row r="861" s="2" customFormat="1" ht="16.5" customHeight="1">
      <c r="A861" s="42"/>
      <c r="B861" s="43"/>
      <c r="C861" s="283" t="s">
        <v>1690</v>
      </c>
      <c r="D861" s="283" t="s">
        <v>1282</v>
      </c>
      <c r="E861" s="284" t="s">
        <v>1691</v>
      </c>
      <c r="F861" s="285" t="s">
        <v>1692</v>
      </c>
      <c r="G861" s="286" t="s">
        <v>129</v>
      </c>
      <c r="H861" s="287">
        <v>1.8600000000000001</v>
      </c>
      <c r="I861" s="288"/>
      <c r="J861" s="287">
        <f>ROUND(I861*H861,2)</f>
        <v>0</v>
      </c>
      <c r="K861" s="285" t="s">
        <v>214</v>
      </c>
      <c r="L861" s="289"/>
      <c r="M861" s="290" t="s">
        <v>18</v>
      </c>
      <c r="N861" s="291" t="s">
        <v>42</v>
      </c>
      <c r="O861" s="88"/>
      <c r="P861" s="225">
        <f>O861*H861</f>
        <v>0</v>
      </c>
      <c r="Q861" s="225">
        <v>0.010500000000000001</v>
      </c>
      <c r="R861" s="225">
        <f>Q861*H861</f>
        <v>0.019530000000000002</v>
      </c>
      <c r="S861" s="225">
        <v>0</v>
      </c>
      <c r="T861" s="226">
        <f>S861*H861</f>
        <v>0</v>
      </c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R861" s="227" t="s">
        <v>513</v>
      </c>
      <c r="AT861" s="227" t="s">
        <v>1282</v>
      </c>
      <c r="AU861" s="227" t="s">
        <v>80</v>
      </c>
      <c r="AY861" s="21" t="s">
        <v>207</v>
      </c>
      <c r="BE861" s="228">
        <f>IF(N861="základní",J861,0)</f>
        <v>0</v>
      </c>
      <c r="BF861" s="228">
        <f>IF(N861="snížená",J861,0)</f>
        <v>0</v>
      </c>
      <c r="BG861" s="228">
        <f>IF(N861="zákl. přenesená",J861,0)</f>
        <v>0</v>
      </c>
      <c r="BH861" s="228">
        <f>IF(N861="sníž. přenesená",J861,0)</f>
        <v>0</v>
      </c>
      <c r="BI861" s="228">
        <f>IF(N861="nulová",J861,0)</f>
        <v>0</v>
      </c>
      <c r="BJ861" s="21" t="s">
        <v>76</v>
      </c>
      <c r="BK861" s="228">
        <f>ROUND(I861*H861,2)</f>
        <v>0</v>
      </c>
      <c r="BL861" s="21" t="s">
        <v>327</v>
      </c>
      <c r="BM861" s="227" t="s">
        <v>1693</v>
      </c>
    </row>
    <row r="862" s="14" customFormat="1">
      <c r="A862" s="14"/>
      <c r="B862" s="245"/>
      <c r="C862" s="246"/>
      <c r="D862" s="236" t="s">
        <v>218</v>
      </c>
      <c r="E862" s="247" t="s">
        <v>18</v>
      </c>
      <c r="F862" s="248" t="s">
        <v>1694</v>
      </c>
      <c r="G862" s="246"/>
      <c r="H862" s="249">
        <v>1.77</v>
      </c>
      <c r="I862" s="250"/>
      <c r="J862" s="246"/>
      <c r="K862" s="246"/>
      <c r="L862" s="251"/>
      <c r="M862" s="252"/>
      <c r="N862" s="253"/>
      <c r="O862" s="253"/>
      <c r="P862" s="253"/>
      <c r="Q862" s="253"/>
      <c r="R862" s="253"/>
      <c r="S862" s="253"/>
      <c r="T862" s="25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55" t="s">
        <v>218</v>
      </c>
      <c r="AU862" s="255" t="s">
        <v>80</v>
      </c>
      <c r="AV862" s="14" t="s">
        <v>80</v>
      </c>
      <c r="AW862" s="14" t="s">
        <v>33</v>
      </c>
      <c r="AX862" s="14" t="s">
        <v>76</v>
      </c>
      <c r="AY862" s="255" t="s">
        <v>207</v>
      </c>
    </row>
    <row r="863" s="14" customFormat="1">
      <c r="A863" s="14"/>
      <c r="B863" s="245"/>
      <c r="C863" s="246"/>
      <c r="D863" s="236" t="s">
        <v>218</v>
      </c>
      <c r="E863" s="246"/>
      <c r="F863" s="248" t="s">
        <v>1695</v>
      </c>
      <c r="G863" s="246"/>
      <c r="H863" s="249">
        <v>1.8600000000000001</v>
      </c>
      <c r="I863" s="250"/>
      <c r="J863" s="246"/>
      <c r="K863" s="246"/>
      <c r="L863" s="251"/>
      <c r="M863" s="252"/>
      <c r="N863" s="253"/>
      <c r="O863" s="253"/>
      <c r="P863" s="253"/>
      <c r="Q863" s="253"/>
      <c r="R863" s="253"/>
      <c r="S863" s="253"/>
      <c r="T863" s="25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55" t="s">
        <v>218</v>
      </c>
      <c r="AU863" s="255" t="s">
        <v>80</v>
      </c>
      <c r="AV863" s="14" t="s">
        <v>80</v>
      </c>
      <c r="AW863" s="14" t="s">
        <v>4</v>
      </c>
      <c r="AX863" s="14" t="s">
        <v>76</v>
      </c>
      <c r="AY863" s="255" t="s">
        <v>207</v>
      </c>
    </row>
    <row r="864" s="2" customFormat="1" ht="24.15" customHeight="1">
      <c r="A864" s="42"/>
      <c r="B864" s="43"/>
      <c r="C864" s="217" t="s">
        <v>1696</v>
      </c>
      <c r="D864" s="217" t="s">
        <v>211</v>
      </c>
      <c r="E864" s="218" t="s">
        <v>1697</v>
      </c>
      <c r="F864" s="219" t="s">
        <v>1698</v>
      </c>
      <c r="G864" s="220" t="s">
        <v>317</v>
      </c>
      <c r="H864" s="221">
        <v>8.8599999999999994</v>
      </c>
      <c r="I864" s="222"/>
      <c r="J864" s="221">
        <f>ROUND(I864*H864,2)</f>
        <v>0</v>
      </c>
      <c r="K864" s="219" t="s">
        <v>214</v>
      </c>
      <c r="L864" s="48"/>
      <c r="M864" s="223" t="s">
        <v>18</v>
      </c>
      <c r="N864" s="224" t="s">
        <v>42</v>
      </c>
      <c r="O864" s="88"/>
      <c r="P864" s="225">
        <f>O864*H864</f>
        <v>0</v>
      </c>
      <c r="Q864" s="225">
        <v>1.0000000000000001E-05</v>
      </c>
      <c r="R864" s="225">
        <f>Q864*H864</f>
        <v>8.8599999999999999E-05</v>
      </c>
      <c r="S864" s="225">
        <v>0</v>
      </c>
      <c r="T864" s="226">
        <f>S864*H864</f>
        <v>0</v>
      </c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R864" s="227" t="s">
        <v>327</v>
      </c>
      <c r="AT864" s="227" t="s">
        <v>211</v>
      </c>
      <c r="AU864" s="227" t="s">
        <v>80</v>
      </c>
      <c r="AY864" s="21" t="s">
        <v>207</v>
      </c>
      <c r="BE864" s="228">
        <f>IF(N864="základní",J864,0)</f>
        <v>0</v>
      </c>
      <c r="BF864" s="228">
        <f>IF(N864="snížená",J864,0)</f>
        <v>0</v>
      </c>
      <c r="BG864" s="228">
        <f>IF(N864="zákl. přenesená",J864,0)</f>
        <v>0</v>
      </c>
      <c r="BH864" s="228">
        <f>IF(N864="sníž. přenesená",J864,0)</f>
        <v>0</v>
      </c>
      <c r="BI864" s="228">
        <f>IF(N864="nulová",J864,0)</f>
        <v>0</v>
      </c>
      <c r="BJ864" s="21" t="s">
        <v>76</v>
      </c>
      <c r="BK864" s="228">
        <f>ROUND(I864*H864,2)</f>
        <v>0</v>
      </c>
      <c r="BL864" s="21" t="s">
        <v>327</v>
      </c>
      <c r="BM864" s="227" t="s">
        <v>1699</v>
      </c>
    </row>
    <row r="865" s="2" customFormat="1">
      <c r="A865" s="42"/>
      <c r="B865" s="43"/>
      <c r="C865" s="44"/>
      <c r="D865" s="229" t="s">
        <v>216</v>
      </c>
      <c r="E865" s="44"/>
      <c r="F865" s="230" t="s">
        <v>1700</v>
      </c>
      <c r="G865" s="44"/>
      <c r="H865" s="44"/>
      <c r="I865" s="231"/>
      <c r="J865" s="44"/>
      <c r="K865" s="44"/>
      <c r="L865" s="48"/>
      <c r="M865" s="232"/>
      <c r="N865" s="233"/>
      <c r="O865" s="88"/>
      <c r="P865" s="88"/>
      <c r="Q865" s="88"/>
      <c r="R865" s="88"/>
      <c r="S865" s="88"/>
      <c r="T865" s="89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T865" s="21" t="s">
        <v>216</v>
      </c>
      <c r="AU865" s="21" t="s">
        <v>80</v>
      </c>
    </row>
    <row r="866" s="13" customFormat="1">
      <c r="A866" s="13"/>
      <c r="B866" s="234"/>
      <c r="C866" s="235"/>
      <c r="D866" s="236" t="s">
        <v>218</v>
      </c>
      <c r="E866" s="237" t="s">
        <v>18</v>
      </c>
      <c r="F866" s="238" t="s">
        <v>1701</v>
      </c>
      <c r="G866" s="235"/>
      <c r="H866" s="237" t="s">
        <v>18</v>
      </c>
      <c r="I866" s="239"/>
      <c r="J866" s="235"/>
      <c r="K866" s="235"/>
      <c r="L866" s="240"/>
      <c r="M866" s="241"/>
      <c r="N866" s="242"/>
      <c r="O866" s="242"/>
      <c r="P866" s="242"/>
      <c r="Q866" s="242"/>
      <c r="R866" s="242"/>
      <c r="S866" s="242"/>
      <c r="T866" s="24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4" t="s">
        <v>218</v>
      </c>
      <c r="AU866" s="244" t="s">
        <v>80</v>
      </c>
      <c r="AV866" s="13" t="s">
        <v>76</v>
      </c>
      <c r="AW866" s="13" t="s">
        <v>33</v>
      </c>
      <c r="AX866" s="13" t="s">
        <v>71</v>
      </c>
      <c r="AY866" s="244" t="s">
        <v>207</v>
      </c>
    </row>
    <row r="867" s="14" customFormat="1">
      <c r="A867" s="14"/>
      <c r="B867" s="245"/>
      <c r="C867" s="246"/>
      <c r="D867" s="236" t="s">
        <v>218</v>
      </c>
      <c r="E867" s="247" t="s">
        <v>18</v>
      </c>
      <c r="F867" s="248" t="s">
        <v>1702</v>
      </c>
      <c r="G867" s="246"/>
      <c r="H867" s="249">
        <v>1.8</v>
      </c>
      <c r="I867" s="250"/>
      <c r="J867" s="246"/>
      <c r="K867" s="246"/>
      <c r="L867" s="251"/>
      <c r="M867" s="252"/>
      <c r="N867" s="253"/>
      <c r="O867" s="253"/>
      <c r="P867" s="253"/>
      <c r="Q867" s="253"/>
      <c r="R867" s="253"/>
      <c r="S867" s="253"/>
      <c r="T867" s="25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55" t="s">
        <v>218</v>
      </c>
      <c r="AU867" s="255" t="s">
        <v>80</v>
      </c>
      <c r="AV867" s="14" t="s">
        <v>80</v>
      </c>
      <c r="AW867" s="14" t="s">
        <v>33</v>
      </c>
      <c r="AX867" s="14" t="s">
        <v>71</v>
      </c>
      <c r="AY867" s="255" t="s">
        <v>207</v>
      </c>
    </row>
    <row r="868" s="14" customFormat="1">
      <c r="A868" s="14"/>
      <c r="B868" s="245"/>
      <c r="C868" s="246"/>
      <c r="D868" s="236" t="s">
        <v>218</v>
      </c>
      <c r="E868" s="247" t="s">
        <v>18</v>
      </c>
      <c r="F868" s="248" t="s">
        <v>1703</v>
      </c>
      <c r="G868" s="246"/>
      <c r="H868" s="249">
        <v>7.0599999999999996</v>
      </c>
      <c r="I868" s="250"/>
      <c r="J868" s="246"/>
      <c r="K868" s="246"/>
      <c r="L868" s="251"/>
      <c r="M868" s="252"/>
      <c r="N868" s="253"/>
      <c r="O868" s="253"/>
      <c r="P868" s="253"/>
      <c r="Q868" s="253"/>
      <c r="R868" s="253"/>
      <c r="S868" s="253"/>
      <c r="T868" s="25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55" t="s">
        <v>218</v>
      </c>
      <c r="AU868" s="255" t="s">
        <v>80</v>
      </c>
      <c r="AV868" s="14" t="s">
        <v>80</v>
      </c>
      <c r="AW868" s="14" t="s">
        <v>33</v>
      </c>
      <c r="AX868" s="14" t="s">
        <v>71</v>
      </c>
      <c r="AY868" s="255" t="s">
        <v>207</v>
      </c>
    </row>
    <row r="869" s="16" customFormat="1">
      <c r="A869" s="16"/>
      <c r="B869" s="267"/>
      <c r="C869" s="268"/>
      <c r="D869" s="236" t="s">
        <v>218</v>
      </c>
      <c r="E869" s="269" t="s">
        <v>18</v>
      </c>
      <c r="F869" s="270" t="s">
        <v>244</v>
      </c>
      <c r="G869" s="268"/>
      <c r="H869" s="271">
        <v>8.8599999999999994</v>
      </c>
      <c r="I869" s="272"/>
      <c r="J869" s="268"/>
      <c r="K869" s="268"/>
      <c r="L869" s="273"/>
      <c r="M869" s="274"/>
      <c r="N869" s="275"/>
      <c r="O869" s="275"/>
      <c r="P869" s="275"/>
      <c r="Q869" s="275"/>
      <c r="R869" s="275"/>
      <c r="S869" s="275"/>
      <c r="T869" s="27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T869" s="277" t="s">
        <v>218</v>
      </c>
      <c r="AU869" s="277" t="s">
        <v>80</v>
      </c>
      <c r="AV869" s="16" t="s">
        <v>89</v>
      </c>
      <c r="AW869" s="16" t="s">
        <v>33</v>
      </c>
      <c r="AX869" s="16" t="s">
        <v>76</v>
      </c>
      <c r="AY869" s="277" t="s">
        <v>207</v>
      </c>
    </row>
    <row r="870" s="2" customFormat="1" ht="24.15" customHeight="1">
      <c r="A870" s="42"/>
      <c r="B870" s="43"/>
      <c r="C870" s="217" t="s">
        <v>1704</v>
      </c>
      <c r="D870" s="217" t="s">
        <v>211</v>
      </c>
      <c r="E870" s="218" t="s">
        <v>1705</v>
      </c>
      <c r="F870" s="219" t="s">
        <v>1706</v>
      </c>
      <c r="G870" s="220" t="s">
        <v>129</v>
      </c>
      <c r="H870" s="221">
        <v>508.5</v>
      </c>
      <c r="I870" s="222"/>
      <c r="J870" s="221">
        <f>ROUND(I870*H870,2)</f>
        <v>0</v>
      </c>
      <c r="K870" s="219" t="s">
        <v>214</v>
      </c>
      <c r="L870" s="48"/>
      <c r="M870" s="223" t="s">
        <v>18</v>
      </c>
      <c r="N870" s="224" t="s">
        <v>42</v>
      </c>
      <c r="O870" s="88"/>
      <c r="P870" s="225">
        <f>O870*H870</f>
        <v>0</v>
      </c>
      <c r="Q870" s="225">
        <v>0.00010000000000000001</v>
      </c>
      <c r="R870" s="225">
        <f>Q870*H870</f>
        <v>0.050849999999999999</v>
      </c>
      <c r="S870" s="225">
        <v>0</v>
      </c>
      <c r="T870" s="226">
        <f>S870*H870</f>
        <v>0</v>
      </c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R870" s="227" t="s">
        <v>327</v>
      </c>
      <c r="AT870" s="227" t="s">
        <v>211</v>
      </c>
      <c r="AU870" s="227" t="s">
        <v>80</v>
      </c>
      <c r="AY870" s="21" t="s">
        <v>207</v>
      </c>
      <c r="BE870" s="228">
        <f>IF(N870="základní",J870,0)</f>
        <v>0</v>
      </c>
      <c r="BF870" s="228">
        <f>IF(N870="snížená",J870,0)</f>
        <v>0</v>
      </c>
      <c r="BG870" s="228">
        <f>IF(N870="zákl. přenesená",J870,0)</f>
        <v>0</v>
      </c>
      <c r="BH870" s="228">
        <f>IF(N870="sníž. přenesená",J870,0)</f>
        <v>0</v>
      </c>
      <c r="BI870" s="228">
        <f>IF(N870="nulová",J870,0)</f>
        <v>0</v>
      </c>
      <c r="BJ870" s="21" t="s">
        <v>76</v>
      </c>
      <c r="BK870" s="228">
        <f>ROUND(I870*H870,2)</f>
        <v>0</v>
      </c>
      <c r="BL870" s="21" t="s">
        <v>327</v>
      </c>
      <c r="BM870" s="227" t="s">
        <v>1707</v>
      </c>
    </row>
    <row r="871" s="2" customFormat="1">
      <c r="A871" s="42"/>
      <c r="B871" s="43"/>
      <c r="C871" s="44"/>
      <c r="D871" s="229" t="s">
        <v>216</v>
      </c>
      <c r="E871" s="44"/>
      <c r="F871" s="230" t="s">
        <v>1708</v>
      </c>
      <c r="G871" s="44"/>
      <c r="H871" s="44"/>
      <c r="I871" s="231"/>
      <c r="J871" s="44"/>
      <c r="K871" s="44"/>
      <c r="L871" s="48"/>
      <c r="M871" s="232"/>
      <c r="N871" s="233"/>
      <c r="O871" s="88"/>
      <c r="P871" s="88"/>
      <c r="Q871" s="88"/>
      <c r="R871" s="88"/>
      <c r="S871" s="88"/>
      <c r="T871" s="89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T871" s="21" t="s">
        <v>216</v>
      </c>
      <c r="AU871" s="21" t="s">
        <v>80</v>
      </c>
    </row>
    <row r="872" s="14" customFormat="1">
      <c r="A872" s="14"/>
      <c r="B872" s="245"/>
      <c r="C872" s="246"/>
      <c r="D872" s="236" t="s">
        <v>218</v>
      </c>
      <c r="E872" s="247" t="s">
        <v>18</v>
      </c>
      <c r="F872" s="248" t="s">
        <v>959</v>
      </c>
      <c r="G872" s="246"/>
      <c r="H872" s="249">
        <v>417.44</v>
      </c>
      <c r="I872" s="250"/>
      <c r="J872" s="246"/>
      <c r="K872" s="246"/>
      <c r="L872" s="251"/>
      <c r="M872" s="252"/>
      <c r="N872" s="253"/>
      <c r="O872" s="253"/>
      <c r="P872" s="253"/>
      <c r="Q872" s="253"/>
      <c r="R872" s="253"/>
      <c r="S872" s="253"/>
      <c r="T872" s="25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5" t="s">
        <v>218</v>
      </c>
      <c r="AU872" s="255" t="s">
        <v>80</v>
      </c>
      <c r="AV872" s="14" t="s">
        <v>80</v>
      </c>
      <c r="AW872" s="14" t="s">
        <v>33</v>
      </c>
      <c r="AX872" s="14" t="s">
        <v>71</v>
      </c>
      <c r="AY872" s="255" t="s">
        <v>207</v>
      </c>
    </row>
    <row r="873" s="14" customFormat="1">
      <c r="A873" s="14"/>
      <c r="B873" s="245"/>
      <c r="C873" s="246"/>
      <c r="D873" s="236" t="s">
        <v>218</v>
      </c>
      <c r="E873" s="247" t="s">
        <v>18</v>
      </c>
      <c r="F873" s="248" t="s">
        <v>956</v>
      </c>
      <c r="G873" s="246"/>
      <c r="H873" s="249">
        <v>91.060000000000002</v>
      </c>
      <c r="I873" s="250"/>
      <c r="J873" s="246"/>
      <c r="K873" s="246"/>
      <c r="L873" s="251"/>
      <c r="M873" s="252"/>
      <c r="N873" s="253"/>
      <c r="O873" s="253"/>
      <c r="P873" s="253"/>
      <c r="Q873" s="253"/>
      <c r="R873" s="253"/>
      <c r="S873" s="253"/>
      <c r="T873" s="25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55" t="s">
        <v>218</v>
      </c>
      <c r="AU873" s="255" t="s">
        <v>80</v>
      </c>
      <c r="AV873" s="14" t="s">
        <v>80</v>
      </c>
      <c r="AW873" s="14" t="s">
        <v>33</v>
      </c>
      <c r="AX873" s="14" t="s">
        <v>71</v>
      </c>
      <c r="AY873" s="255" t="s">
        <v>207</v>
      </c>
    </row>
    <row r="874" s="2" customFormat="1" ht="24.15" customHeight="1">
      <c r="A874" s="42"/>
      <c r="B874" s="43"/>
      <c r="C874" s="217" t="s">
        <v>1709</v>
      </c>
      <c r="D874" s="217" t="s">
        <v>211</v>
      </c>
      <c r="E874" s="218" t="s">
        <v>1710</v>
      </c>
      <c r="F874" s="219" t="s">
        <v>1711</v>
      </c>
      <c r="G874" s="220" t="s">
        <v>317</v>
      </c>
      <c r="H874" s="221">
        <v>8.8599999999999994</v>
      </c>
      <c r="I874" s="222"/>
      <c r="J874" s="221">
        <f>ROUND(I874*H874,2)</f>
        <v>0</v>
      </c>
      <c r="K874" s="219" t="s">
        <v>214</v>
      </c>
      <c r="L874" s="48"/>
      <c r="M874" s="223" t="s">
        <v>18</v>
      </c>
      <c r="N874" s="224" t="s">
        <v>42</v>
      </c>
      <c r="O874" s="88"/>
      <c r="P874" s="225">
        <f>O874*H874</f>
        <v>0</v>
      </c>
      <c r="Q874" s="225">
        <v>0.0043800000000000002</v>
      </c>
      <c r="R874" s="225">
        <f>Q874*H874</f>
        <v>0.038806800000000002</v>
      </c>
      <c r="S874" s="225">
        <v>0</v>
      </c>
      <c r="T874" s="226">
        <f>S874*H874</f>
        <v>0</v>
      </c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R874" s="227" t="s">
        <v>327</v>
      </c>
      <c r="AT874" s="227" t="s">
        <v>211</v>
      </c>
      <c r="AU874" s="227" t="s">
        <v>80</v>
      </c>
      <c r="AY874" s="21" t="s">
        <v>207</v>
      </c>
      <c r="BE874" s="228">
        <f>IF(N874="základní",J874,0)</f>
        <v>0</v>
      </c>
      <c r="BF874" s="228">
        <f>IF(N874="snížená",J874,0)</f>
        <v>0</v>
      </c>
      <c r="BG874" s="228">
        <f>IF(N874="zákl. přenesená",J874,0)</f>
        <v>0</v>
      </c>
      <c r="BH874" s="228">
        <f>IF(N874="sníž. přenesená",J874,0)</f>
        <v>0</v>
      </c>
      <c r="BI874" s="228">
        <f>IF(N874="nulová",J874,0)</f>
        <v>0</v>
      </c>
      <c r="BJ874" s="21" t="s">
        <v>76</v>
      </c>
      <c r="BK874" s="228">
        <f>ROUND(I874*H874,2)</f>
        <v>0</v>
      </c>
      <c r="BL874" s="21" t="s">
        <v>327</v>
      </c>
      <c r="BM874" s="227" t="s">
        <v>1712</v>
      </c>
    </row>
    <row r="875" s="2" customFormat="1">
      <c r="A875" s="42"/>
      <c r="B875" s="43"/>
      <c r="C875" s="44"/>
      <c r="D875" s="229" t="s">
        <v>216</v>
      </c>
      <c r="E875" s="44"/>
      <c r="F875" s="230" t="s">
        <v>1713</v>
      </c>
      <c r="G875" s="44"/>
      <c r="H875" s="44"/>
      <c r="I875" s="231"/>
      <c r="J875" s="44"/>
      <c r="K875" s="44"/>
      <c r="L875" s="48"/>
      <c r="M875" s="232"/>
      <c r="N875" s="233"/>
      <c r="O875" s="88"/>
      <c r="P875" s="88"/>
      <c r="Q875" s="88"/>
      <c r="R875" s="88"/>
      <c r="S875" s="88"/>
      <c r="T875" s="89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T875" s="21" t="s">
        <v>216</v>
      </c>
      <c r="AU875" s="21" t="s">
        <v>80</v>
      </c>
    </row>
    <row r="876" s="13" customFormat="1">
      <c r="A876" s="13"/>
      <c r="B876" s="234"/>
      <c r="C876" s="235"/>
      <c r="D876" s="236" t="s">
        <v>218</v>
      </c>
      <c r="E876" s="237" t="s">
        <v>18</v>
      </c>
      <c r="F876" s="238" t="s">
        <v>1714</v>
      </c>
      <c r="G876" s="235"/>
      <c r="H876" s="237" t="s">
        <v>18</v>
      </c>
      <c r="I876" s="239"/>
      <c r="J876" s="235"/>
      <c r="K876" s="235"/>
      <c r="L876" s="240"/>
      <c r="M876" s="241"/>
      <c r="N876" s="242"/>
      <c r="O876" s="242"/>
      <c r="P876" s="242"/>
      <c r="Q876" s="242"/>
      <c r="R876" s="242"/>
      <c r="S876" s="242"/>
      <c r="T876" s="24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44" t="s">
        <v>218</v>
      </c>
      <c r="AU876" s="244" t="s">
        <v>80</v>
      </c>
      <c r="AV876" s="13" t="s">
        <v>76</v>
      </c>
      <c r="AW876" s="13" t="s">
        <v>33</v>
      </c>
      <c r="AX876" s="13" t="s">
        <v>71</v>
      </c>
      <c r="AY876" s="244" t="s">
        <v>207</v>
      </c>
    </row>
    <row r="877" s="14" customFormat="1">
      <c r="A877" s="14"/>
      <c r="B877" s="245"/>
      <c r="C877" s="246"/>
      <c r="D877" s="236" t="s">
        <v>218</v>
      </c>
      <c r="E877" s="247" t="s">
        <v>18</v>
      </c>
      <c r="F877" s="248" t="s">
        <v>1702</v>
      </c>
      <c r="G877" s="246"/>
      <c r="H877" s="249">
        <v>1.8</v>
      </c>
      <c r="I877" s="250"/>
      <c r="J877" s="246"/>
      <c r="K877" s="246"/>
      <c r="L877" s="251"/>
      <c r="M877" s="252"/>
      <c r="N877" s="253"/>
      <c r="O877" s="253"/>
      <c r="P877" s="253"/>
      <c r="Q877" s="253"/>
      <c r="R877" s="253"/>
      <c r="S877" s="253"/>
      <c r="T877" s="25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55" t="s">
        <v>218</v>
      </c>
      <c r="AU877" s="255" t="s">
        <v>80</v>
      </c>
      <c r="AV877" s="14" t="s">
        <v>80</v>
      </c>
      <c r="AW877" s="14" t="s">
        <v>33</v>
      </c>
      <c r="AX877" s="14" t="s">
        <v>71</v>
      </c>
      <c r="AY877" s="255" t="s">
        <v>207</v>
      </c>
    </row>
    <row r="878" s="14" customFormat="1">
      <c r="A878" s="14"/>
      <c r="B878" s="245"/>
      <c r="C878" s="246"/>
      <c r="D878" s="236" t="s">
        <v>218</v>
      </c>
      <c r="E878" s="247" t="s">
        <v>18</v>
      </c>
      <c r="F878" s="248" t="s">
        <v>1703</v>
      </c>
      <c r="G878" s="246"/>
      <c r="H878" s="249">
        <v>7.0599999999999996</v>
      </c>
      <c r="I878" s="250"/>
      <c r="J878" s="246"/>
      <c r="K878" s="246"/>
      <c r="L878" s="251"/>
      <c r="M878" s="252"/>
      <c r="N878" s="253"/>
      <c r="O878" s="253"/>
      <c r="P878" s="253"/>
      <c r="Q878" s="253"/>
      <c r="R878" s="253"/>
      <c r="S878" s="253"/>
      <c r="T878" s="25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5" t="s">
        <v>218</v>
      </c>
      <c r="AU878" s="255" t="s">
        <v>80</v>
      </c>
      <c r="AV878" s="14" t="s">
        <v>80</v>
      </c>
      <c r="AW878" s="14" t="s">
        <v>33</v>
      </c>
      <c r="AX878" s="14" t="s">
        <v>71</v>
      </c>
      <c r="AY878" s="255" t="s">
        <v>207</v>
      </c>
    </row>
    <row r="879" s="16" customFormat="1">
      <c r="A879" s="16"/>
      <c r="B879" s="267"/>
      <c r="C879" s="268"/>
      <c r="D879" s="236" t="s">
        <v>218</v>
      </c>
      <c r="E879" s="269" t="s">
        <v>18</v>
      </c>
      <c r="F879" s="270" t="s">
        <v>244</v>
      </c>
      <c r="G879" s="268"/>
      <c r="H879" s="271">
        <v>8.8599999999999994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T879" s="277" t="s">
        <v>218</v>
      </c>
      <c r="AU879" s="277" t="s">
        <v>80</v>
      </c>
      <c r="AV879" s="16" t="s">
        <v>89</v>
      </c>
      <c r="AW879" s="16" t="s">
        <v>33</v>
      </c>
      <c r="AX879" s="16" t="s">
        <v>76</v>
      </c>
      <c r="AY879" s="277" t="s">
        <v>207</v>
      </c>
    </row>
    <row r="880" s="2" customFormat="1" ht="24.15" customHeight="1">
      <c r="A880" s="42"/>
      <c r="B880" s="43"/>
      <c r="C880" s="217" t="s">
        <v>1715</v>
      </c>
      <c r="D880" s="217" t="s">
        <v>211</v>
      </c>
      <c r="E880" s="218" t="s">
        <v>1716</v>
      </c>
      <c r="F880" s="219" t="s">
        <v>1717</v>
      </c>
      <c r="G880" s="220" t="s">
        <v>381</v>
      </c>
      <c r="H880" s="221">
        <v>24</v>
      </c>
      <c r="I880" s="222"/>
      <c r="J880" s="221">
        <f>ROUND(I880*H880,2)</f>
        <v>0</v>
      </c>
      <c r="K880" s="219" t="s">
        <v>214</v>
      </c>
      <c r="L880" s="48"/>
      <c r="M880" s="223" t="s">
        <v>18</v>
      </c>
      <c r="N880" s="224" t="s">
        <v>42</v>
      </c>
      <c r="O880" s="88"/>
      <c r="P880" s="225">
        <f>O880*H880</f>
        <v>0</v>
      </c>
      <c r="Q880" s="225">
        <v>0.00012999999999999999</v>
      </c>
      <c r="R880" s="225">
        <f>Q880*H880</f>
        <v>0.0031199999999999995</v>
      </c>
      <c r="S880" s="225">
        <v>0</v>
      </c>
      <c r="T880" s="226">
        <f>S880*H880</f>
        <v>0</v>
      </c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R880" s="227" t="s">
        <v>327</v>
      </c>
      <c r="AT880" s="227" t="s">
        <v>211</v>
      </c>
      <c r="AU880" s="227" t="s">
        <v>80</v>
      </c>
      <c r="AY880" s="21" t="s">
        <v>207</v>
      </c>
      <c r="BE880" s="228">
        <f>IF(N880="základní",J880,0)</f>
        <v>0</v>
      </c>
      <c r="BF880" s="228">
        <f>IF(N880="snížená",J880,0)</f>
        <v>0</v>
      </c>
      <c r="BG880" s="228">
        <f>IF(N880="zákl. přenesená",J880,0)</f>
        <v>0</v>
      </c>
      <c r="BH880" s="228">
        <f>IF(N880="sníž. přenesená",J880,0)</f>
        <v>0</v>
      </c>
      <c r="BI880" s="228">
        <f>IF(N880="nulová",J880,0)</f>
        <v>0</v>
      </c>
      <c r="BJ880" s="21" t="s">
        <v>76</v>
      </c>
      <c r="BK880" s="228">
        <f>ROUND(I880*H880,2)</f>
        <v>0</v>
      </c>
      <c r="BL880" s="21" t="s">
        <v>327</v>
      </c>
      <c r="BM880" s="227" t="s">
        <v>1718</v>
      </c>
    </row>
    <row r="881" s="2" customFormat="1">
      <c r="A881" s="42"/>
      <c r="B881" s="43"/>
      <c r="C881" s="44"/>
      <c r="D881" s="229" t="s">
        <v>216</v>
      </c>
      <c r="E881" s="44"/>
      <c r="F881" s="230" t="s">
        <v>1719</v>
      </c>
      <c r="G881" s="44"/>
      <c r="H881" s="44"/>
      <c r="I881" s="231"/>
      <c r="J881" s="44"/>
      <c r="K881" s="44"/>
      <c r="L881" s="48"/>
      <c r="M881" s="232"/>
      <c r="N881" s="233"/>
      <c r="O881" s="88"/>
      <c r="P881" s="88"/>
      <c r="Q881" s="88"/>
      <c r="R881" s="88"/>
      <c r="S881" s="88"/>
      <c r="T881" s="89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T881" s="21" t="s">
        <v>216</v>
      </c>
      <c r="AU881" s="21" t="s">
        <v>80</v>
      </c>
    </row>
    <row r="882" s="13" customFormat="1">
      <c r="A882" s="13"/>
      <c r="B882" s="234"/>
      <c r="C882" s="235"/>
      <c r="D882" s="236" t="s">
        <v>218</v>
      </c>
      <c r="E882" s="237" t="s">
        <v>18</v>
      </c>
      <c r="F882" s="238" t="s">
        <v>1720</v>
      </c>
      <c r="G882" s="235"/>
      <c r="H882" s="237" t="s">
        <v>18</v>
      </c>
      <c r="I882" s="239"/>
      <c r="J882" s="235"/>
      <c r="K882" s="235"/>
      <c r="L882" s="240"/>
      <c r="M882" s="241"/>
      <c r="N882" s="242"/>
      <c r="O882" s="242"/>
      <c r="P882" s="242"/>
      <c r="Q882" s="242"/>
      <c r="R882" s="242"/>
      <c r="S882" s="242"/>
      <c r="T882" s="24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44" t="s">
        <v>218</v>
      </c>
      <c r="AU882" s="244" t="s">
        <v>80</v>
      </c>
      <c r="AV882" s="13" t="s">
        <v>76</v>
      </c>
      <c r="AW882" s="13" t="s">
        <v>33</v>
      </c>
      <c r="AX882" s="13" t="s">
        <v>71</v>
      </c>
      <c r="AY882" s="244" t="s">
        <v>207</v>
      </c>
    </row>
    <row r="883" s="14" customFormat="1">
      <c r="A883" s="14"/>
      <c r="B883" s="245"/>
      <c r="C883" s="246"/>
      <c r="D883" s="236" t="s">
        <v>218</v>
      </c>
      <c r="E883" s="247" t="s">
        <v>18</v>
      </c>
      <c r="F883" s="248" t="s">
        <v>404</v>
      </c>
      <c r="G883" s="246"/>
      <c r="H883" s="249">
        <v>24</v>
      </c>
      <c r="I883" s="250"/>
      <c r="J883" s="246"/>
      <c r="K883" s="246"/>
      <c r="L883" s="251"/>
      <c r="M883" s="252"/>
      <c r="N883" s="253"/>
      <c r="O883" s="253"/>
      <c r="P883" s="253"/>
      <c r="Q883" s="253"/>
      <c r="R883" s="253"/>
      <c r="S883" s="253"/>
      <c r="T883" s="25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55" t="s">
        <v>218</v>
      </c>
      <c r="AU883" s="255" t="s">
        <v>80</v>
      </c>
      <c r="AV883" s="14" t="s">
        <v>80</v>
      </c>
      <c r="AW883" s="14" t="s">
        <v>33</v>
      </c>
      <c r="AX883" s="14" t="s">
        <v>76</v>
      </c>
      <c r="AY883" s="255" t="s">
        <v>207</v>
      </c>
    </row>
    <row r="884" s="2" customFormat="1" ht="16.5" customHeight="1">
      <c r="A884" s="42"/>
      <c r="B884" s="43"/>
      <c r="C884" s="283" t="s">
        <v>1721</v>
      </c>
      <c r="D884" s="283" t="s">
        <v>1282</v>
      </c>
      <c r="E884" s="284" t="s">
        <v>1722</v>
      </c>
      <c r="F884" s="285" t="s">
        <v>1723</v>
      </c>
      <c r="G884" s="286" t="s">
        <v>381</v>
      </c>
      <c r="H884" s="287">
        <v>24</v>
      </c>
      <c r="I884" s="288"/>
      <c r="J884" s="287">
        <f>ROUND(I884*H884,2)</f>
        <v>0</v>
      </c>
      <c r="K884" s="285" t="s">
        <v>214</v>
      </c>
      <c r="L884" s="289"/>
      <c r="M884" s="290" t="s">
        <v>18</v>
      </c>
      <c r="N884" s="291" t="s">
        <v>42</v>
      </c>
      <c r="O884" s="88"/>
      <c r="P884" s="225">
        <f>O884*H884</f>
        <v>0</v>
      </c>
      <c r="Q884" s="225">
        <v>0.0044999999999999997</v>
      </c>
      <c r="R884" s="225">
        <f>Q884*H884</f>
        <v>0.10799999999999999</v>
      </c>
      <c r="S884" s="225">
        <v>0</v>
      </c>
      <c r="T884" s="226">
        <f>S884*H884</f>
        <v>0</v>
      </c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R884" s="227" t="s">
        <v>513</v>
      </c>
      <c r="AT884" s="227" t="s">
        <v>1282</v>
      </c>
      <c r="AU884" s="227" t="s">
        <v>80</v>
      </c>
      <c r="AY884" s="21" t="s">
        <v>207</v>
      </c>
      <c r="BE884" s="228">
        <f>IF(N884="základní",J884,0)</f>
        <v>0</v>
      </c>
      <c r="BF884" s="228">
        <f>IF(N884="snížená",J884,0)</f>
        <v>0</v>
      </c>
      <c r="BG884" s="228">
        <f>IF(N884="zákl. přenesená",J884,0)</f>
        <v>0</v>
      </c>
      <c r="BH884" s="228">
        <f>IF(N884="sníž. přenesená",J884,0)</f>
        <v>0</v>
      </c>
      <c r="BI884" s="228">
        <f>IF(N884="nulová",J884,0)</f>
        <v>0</v>
      </c>
      <c r="BJ884" s="21" t="s">
        <v>76</v>
      </c>
      <c r="BK884" s="228">
        <f>ROUND(I884*H884,2)</f>
        <v>0</v>
      </c>
      <c r="BL884" s="21" t="s">
        <v>327</v>
      </c>
      <c r="BM884" s="227" t="s">
        <v>1724</v>
      </c>
    </row>
    <row r="885" s="13" customFormat="1">
      <c r="A885" s="13"/>
      <c r="B885" s="234"/>
      <c r="C885" s="235"/>
      <c r="D885" s="236" t="s">
        <v>218</v>
      </c>
      <c r="E885" s="237" t="s">
        <v>18</v>
      </c>
      <c r="F885" s="238" t="s">
        <v>1720</v>
      </c>
      <c r="G885" s="235"/>
      <c r="H885" s="237" t="s">
        <v>18</v>
      </c>
      <c r="I885" s="239"/>
      <c r="J885" s="235"/>
      <c r="K885" s="235"/>
      <c r="L885" s="240"/>
      <c r="M885" s="241"/>
      <c r="N885" s="242"/>
      <c r="O885" s="242"/>
      <c r="P885" s="242"/>
      <c r="Q885" s="242"/>
      <c r="R885" s="242"/>
      <c r="S885" s="242"/>
      <c r="T885" s="24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44" t="s">
        <v>218</v>
      </c>
      <c r="AU885" s="244" t="s">
        <v>80</v>
      </c>
      <c r="AV885" s="13" t="s">
        <v>76</v>
      </c>
      <c r="AW885" s="13" t="s">
        <v>33</v>
      </c>
      <c r="AX885" s="13" t="s">
        <v>71</v>
      </c>
      <c r="AY885" s="244" t="s">
        <v>207</v>
      </c>
    </row>
    <row r="886" s="14" customFormat="1">
      <c r="A886" s="14"/>
      <c r="B886" s="245"/>
      <c r="C886" s="246"/>
      <c r="D886" s="236" t="s">
        <v>218</v>
      </c>
      <c r="E886" s="247" t="s">
        <v>18</v>
      </c>
      <c r="F886" s="248" t="s">
        <v>404</v>
      </c>
      <c r="G886" s="246"/>
      <c r="H886" s="249">
        <v>24</v>
      </c>
      <c r="I886" s="250"/>
      <c r="J886" s="246"/>
      <c r="K886" s="246"/>
      <c r="L886" s="251"/>
      <c r="M886" s="252"/>
      <c r="N886" s="253"/>
      <c r="O886" s="253"/>
      <c r="P886" s="253"/>
      <c r="Q886" s="253"/>
      <c r="R886" s="253"/>
      <c r="S886" s="253"/>
      <c r="T886" s="25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55" t="s">
        <v>218</v>
      </c>
      <c r="AU886" s="255" t="s">
        <v>80</v>
      </c>
      <c r="AV886" s="14" t="s">
        <v>80</v>
      </c>
      <c r="AW886" s="14" t="s">
        <v>33</v>
      </c>
      <c r="AX886" s="14" t="s">
        <v>76</v>
      </c>
      <c r="AY886" s="255" t="s">
        <v>207</v>
      </c>
    </row>
    <row r="887" s="2" customFormat="1" ht="24.15" customHeight="1">
      <c r="A887" s="42"/>
      <c r="B887" s="43"/>
      <c r="C887" s="217" t="s">
        <v>1725</v>
      </c>
      <c r="D887" s="217" t="s">
        <v>211</v>
      </c>
      <c r="E887" s="218" t="s">
        <v>1726</v>
      </c>
      <c r="F887" s="219" t="s">
        <v>1727</v>
      </c>
      <c r="G887" s="220" t="s">
        <v>381</v>
      </c>
      <c r="H887" s="221">
        <v>1</v>
      </c>
      <c r="I887" s="222"/>
      <c r="J887" s="221">
        <f>ROUND(I887*H887,2)</f>
        <v>0</v>
      </c>
      <c r="K887" s="219" t="s">
        <v>214</v>
      </c>
      <c r="L887" s="48"/>
      <c r="M887" s="223" t="s">
        <v>18</v>
      </c>
      <c r="N887" s="224" t="s">
        <v>42</v>
      </c>
      <c r="O887" s="88"/>
      <c r="P887" s="225">
        <f>O887*H887</f>
        <v>0</v>
      </c>
      <c r="Q887" s="225">
        <v>3.0000000000000001E-05</v>
      </c>
      <c r="R887" s="225">
        <f>Q887*H887</f>
        <v>3.0000000000000001E-05</v>
      </c>
      <c r="S887" s="225">
        <v>0</v>
      </c>
      <c r="T887" s="226">
        <f>S887*H887</f>
        <v>0</v>
      </c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R887" s="227" t="s">
        <v>327</v>
      </c>
      <c r="AT887" s="227" t="s">
        <v>211</v>
      </c>
      <c r="AU887" s="227" t="s">
        <v>80</v>
      </c>
      <c r="AY887" s="21" t="s">
        <v>207</v>
      </c>
      <c r="BE887" s="228">
        <f>IF(N887="základní",J887,0)</f>
        <v>0</v>
      </c>
      <c r="BF887" s="228">
        <f>IF(N887="snížená",J887,0)</f>
        <v>0</v>
      </c>
      <c r="BG887" s="228">
        <f>IF(N887="zákl. přenesená",J887,0)</f>
        <v>0</v>
      </c>
      <c r="BH887" s="228">
        <f>IF(N887="sníž. přenesená",J887,0)</f>
        <v>0</v>
      </c>
      <c r="BI887" s="228">
        <f>IF(N887="nulová",J887,0)</f>
        <v>0</v>
      </c>
      <c r="BJ887" s="21" t="s">
        <v>76</v>
      </c>
      <c r="BK887" s="228">
        <f>ROUND(I887*H887,2)</f>
        <v>0</v>
      </c>
      <c r="BL887" s="21" t="s">
        <v>327</v>
      </c>
      <c r="BM887" s="227" t="s">
        <v>1728</v>
      </c>
    </row>
    <row r="888" s="2" customFormat="1">
      <c r="A888" s="42"/>
      <c r="B888" s="43"/>
      <c r="C888" s="44"/>
      <c r="D888" s="229" t="s">
        <v>216</v>
      </c>
      <c r="E888" s="44"/>
      <c r="F888" s="230" t="s">
        <v>1729</v>
      </c>
      <c r="G888" s="44"/>
      <c r="H888" s="44"/>
      <c r="I888" s="231"/>
      <c r="J888" s="44"/>
      <c r="K888" s="44"/>
      <c r="L888" s="48"/>
      <c r="M888" s="232"/>
      <c r="N888" s="233"/>
      <c r="O888" s="88"/>
      <c r="P888" s="88"/>
      <c r="Q888" s="88"/>
      <c r="R888" s="88"/>
      <c r="S888" s="88"/>
      <c r="T888" s="89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T888" s="21" t="s">
        <v>216</v>
      </c>
      <c r="AU888" s="21" t="s">
        <v>80</v>
      </c>
    </row>
    <row r="889" s="13" customFormat="1">
      <c r="A889" s="13"/>
      <c r="B889" s="234"/>
      <c r="C889" s="235"/>
      <c r="D889" s="236" t="s">
        <v>218</v>
      </c>
      <c r="E889" s="237" t="s">
        <v>18</v>
      </c>
      <c r="F889" s="238" t="s">
        <v>1730</v>
      </c>
      <c r="G889" s="235"/>
      <c r="H889" s="237" t="s">
        <v>18</v>
      </c>
      <c r="I889" s="239"/>
      <c r="J889" s="235"/>
      <c r="K889" s="235"/>
      <c r="L889" s="240"/>
      <c r="M889" s="241"/>
      <c r="N889" s="242"/>
      <c r="O889" s="242"/>
      <c r="P889" s="242"/>
      <c r="Q889" s="242"/>
      <c r="R889" s="242"/>
      <c r="S889" s="242"/>
      <c r="T889" s="24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44" t="s">
        <v>218</v>
      </c>
      <c r="AU889" s="244" t="s">
        <v>80</v>
      </c>
      <c r="AV889" s="13" t="s">
        <v>76</v>
      </c>
      <c r="AW889" s="13" t="s">
        <v>33</v>
      </c>
      <c r="AX889" s="13" t="s">
        <v>71</v>
      </c>
      <c r="AY889" s="244" t="s">
        <v>207</v>
      </c>
    </row>
    <row r="890" s="14" customFormat="1">
      <c r="A890" s="14"/>
      <c r="B890" s="245"/>
      <c r="C890" s="246"/>
      <c r="D890" s="236" t="s">
        <v>218</v>
      </c>
      <c r="E890" s="247" t="s">
        <v>18</v>
      </c>
      <c r="F890" s="248" t="s">
        <v>76</v>
      </c>
      <c r="G890" s="246"/>
      <c r="H890" s="249">
        <v>1</v>
      </c>
      <c r="I890" s="250"/>
      <c r="J890" s="246"/>
      <c r="K890" s="246"/>
      <c r="L890" s="251"/>
      <c r="M890" s="252"/>
      <c r="N890" s="253"/>
      <c r="O890" s="253"/>
      <c r="P890" s="253"/>
      <c r="Q890" s="253"/>
      <c r="R890" s="253"/>
      <c r="S890" s="253"/>
      <c r="T890" s="25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55" t="s">
        <v>218</v>
      </c>
      <c r="AU890" s="255" t="s">
        <v>80</v>
      </c>
      <c r="AV890" s="14" t="s">
        <v>80</v>
      </c>
      <c r="AW890" s="14" t="s">
        <v>33</v>
      </c>
      <c r="AX890" s="14" t="s">
        <v>76</v>
      </c>
      <c r="AY890" s="255" t="s">
        <v>207</v>
      </c>
    </row>
    <row r="891" s="2" customFormat="1" ht="16.5" customHeight="1">
      <c r="A891" s="42"/>
      <c r="B891" s="43"/>
      <c r="C891" s="283" t="s">
        <v>1731</v>
      </c>
      <c r="D891" s="283" t="s">
        <v>1282</v>
      </c>
      <c r="E891" s="284" t="s">
        <v>1732</v>
      </c>
      <c r="F891" s="285" t="s">
        <v>1733</v>
      </c>
      <c r="G891" s="286" t="s">
        <v>381</v>
      </c>
      <c r="H891" s="287">
        <v>1</v>
      </c>
      <c r="I891" s="288"/>
      <c r="J891" s="287">
        <f>ROUND(I891*H891,2)</f>
        <v>0</v>
      </c>
      <c r="K891" s="285" t="s">
        <v>214</v>
      </c>
      <c r="L891" s="289"/>
      <c r="M891" s="290" t="s">
        <v>18</v>
      </c>
      <c r="N891" s="291" t="s">
        <v>42</v>
      </c>
      <c r="O891" s="88"/>
      <c r="P891" s="225">
        <f>O891*H891</f>
        <v>0</v>
      </c>
      <c r="Q891" s="225">
        <v>0.0014</v>
      </c>
      <c r="R891" s="225">
        <f>Q891*H891</f>
        <v>0.0014</v>
      </c>
      <c r="S891" s="225">
        <v>0</v>
      </c>
      <c r="T891" s="226">
        <f>S891*H891</f>
        <v>0</v>
      </c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R891" s="227" t="s">
        <v>513</v>
      </c>
      <c r="AT891" s="227" t="s">
        <v>1282</v>
      </c>
      <c r="AU891" s="227" t="s">
        <v>80</v>
      </c>
      <c r="AY891" s="21" t="s">
        <v>207</v>
      </c>
      <c r="BE891" s="228">
        <f>IF(N891="základní",J891,0)</f>
        <v>0</v>
      </c>
      <c r="BF891" s="228">
        <f>IF(N891="snížená",J891,0)</f>
        <v>0</v>
      </c>
      <c r="BG891" s="228">
        <f>IF(N891="zákl. přenesená",J891,0)</f>
        <v>0</v>
      </c>
      <c r="BH891" s="228">
        <f>IF(N891="sníž. přenesená",J891,0)</f>
        <v>0</v>
      </c>
      <c r="BI891" s="228">
        <f>IF(N891="nulová",J891,0)</f>
        <v>0</v>
      </c>
      <c r="BJ891" s="21" t="s">
        <v>76</v>
      </c>
      <c r="BK891" s="228">
        <f>ROUND(I891*H891,2)</f>
        <v>0</v>
      </c>
      <c r="BL891" s="21" t="s">
        <v>327</v>
      </c>
      <c r="BM891" s="227" t="s">
        <v>1734</v>
      </c>
    </row>
    <row r="892" s="13" customFormat="1">
      <c r="A892" s="13"/>
      <c r="B892" s="234"/>
      <c r="C892" s="235"/>
      <c r="D892" s="236" t="s">
        <v>218</v>
      </c>
      <c r="E892" s="237" t="s">
        <v>18</v>
      </c>
      <c r="F892" s="238" t="s">
        <v>1730</v>
      </c>
      <c r="G892" s="235"/>
      <c r="H892" s="237" t="s">
        <v>18</v>
      </c>
      <c r="I892" s="239"/>
      <c r="J892" s="235"/>
      <c r="K892" s="235"/>
      <c r="L892" s="240"/>
      <c r="M892" s="241"/>
      <c r="N892" s="242"/>
      <c r="O892" s="242"/>
      <c r="P892" s="242"/>
      <c r="Q892" s="242"/>
      <c r="R892" s="242"/>
      <c r="S892" s="242"/>
      <c r="T892" s="24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44" t="s">
        <v>218</v>
      </c>
      <c r="AU892" s="244" t="s">
        <v>80</v>
      </c>
      <c r="AV892" s="13" t="s">
        <v>76</v>
      </c>
      <c r="AW892" s="13" t="s">
        <v>33</v>
      </c>
      <c r="AX892" s="13" t="s">
        <v>71</v>
      </c>
      <c r="AY892" s="244" t="s">
        <v>207</v>
      </c>
    </row>
    <row r="893" s="14" customFormat="1">
      <c r="A893" s="14"/>
      <c r="B893" s="245"/>
      <c r="C893" s="246"/>
      <c r="D893" s="236" t="s">
        <v>218</v>
      </c>
      <c r="E893" s="247" t="s">
        <v>18</v>
      </c>
      <c r="F893" s="248" t="s">
        <v>76</v>
      </c>
      <c r="G893" s="246"/>
      <c r="H893" s="249">
        <v>1</v>
      </c>
      <c r="I893" s="250"/>
      <c r="J893" s="246"/>
      <c r="K893" s="246"/>
      <c r="L893" s="251"/>
      <c r="M893" s="252"/>
      <c r="N893" s="253"/>
      <c r="O893" s="253"/>
      <c r="P893" s="253"/>
      <c r="Q893" s="253"/>
      <c r="R893" s="253"/>
      <c r="S893" s="253"/>
      <c r="T893" s="25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5" t="s">
        <v>218</v>
      </c>
      <c r="AU893" s="255" t="s">
        <v>80</v>
      </c>
      <c r="AV893" s="14" t="s">
        <v>80</v>
      </c>
      <c r="AW893" s="14" t="s">
        <v>33</v>
      </c>
      <c r="AX893" s="14" t="s">
        <v>76</v>
      </c>
      <c r="AY893" s="255" t="s">
        <v>207</v>
      </c>
    </row>
    <row r="894" s="2" customFormat="1" ht="21.75" customHeight="1">
      <c r="A894" s="42"/>
      <c r="B894" s="43"/>
      <c r="C894" s="217" t="s">
        <v>1735</v>
      </c>
      <c r="D894" s="217" t="s">
        <v>211</v>
      </c>
      <c r="E894" s="218" t="s">
        <v>1736</v>
      </c>
      <c r="F894" s="219" t="s">
        <v>1737</v>
      </c>
      <c r="G894" s="220" t="s">
        <v>381</v>
      </c>
      <c r="H894" s="221">
        <v>9</v>
      </c>
      <c r="I894" s="222"/>
      <c r="J894" s="221">
        <f>ROUND(I894*H894,2)</f>
        <v>0</v>
      </c>
      <c r="K894" s="219" t="s">
        <v>214</v>
      </c>
      <c r="L894" s="48"/>
      <c r="M894" s="223" t="s">
        <v>18</v>
      </c>
      <c r="N894" s="224" t="s">
        <v>42</v>
      </c>
      <c r="O894" s="88"/>
      <c r="P894" s="225">
        <f>O894*H894</f>
        <v>0</v>
      </c>
      <c r="Q894" s="225">
        <v>1.0000000000000001E-05</v>
      </c>
      <c r="R894" s="225">
        <f>Q894*H894</f>
        <v>9.0000000000000006E-05</v>
      </c>
      <c r="S894" s="225">
        <v>0</v>
      </c>
      <c r="T894" s="226">
        <f>S894*H894</f>
        <v>0</v>
      </c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R894" s="227" t="s">
        <v>327</v>
      </c>
      <c r="AT894" s="227" t="s">
        <v>211</v>
      </c>
      <c r="AU894" s="227" t="s">
        <v>80</v>
      </c>
      <c r="AY894" s="21" t="s">
        <v>207</v>
      </c>
      <c r="BE894" s="228">
        <f>IF(N894="základní",J894,0)</f>
        <v>0</v>
      </c>
      <c r="BF894" s="228">
        <f>IF(N894="snížená",J894,0)</f>
        <v>0</v>
      </c>
      <c r="BG894" s="228">
        <f>IF(N894="zákl. přenesená",J894,0)</f>
        <v>0</v>
      </c>
      <c r="BH894" s="228">
        <f>IF(N894="sníž. přenesená",J894,0)</f>
        <v>0</v>
      </c>
      <c r="BI894" s="228">
        <f>IF(N894="nulová",J894,0)</f>
        <v>0</v>
      </c>
      <c r="BJ894" s="21" t="s">
        <v>76</v>
      </c>
      <c r="BK894" s="228">
        <f>ROUND(I894*H894,2)</f>
        <v>0</v>
      </c>
      <c r="BL894" s="21" t="s">
        <v>327</v>
      </c>
      <c r="BM894" s="227" t="s">
        <v>1738</v>
      </c>
    </row>
    <row r="895" s="2" customFormat="1">
      <c r="A895" s="42"/>
      <c r="B895" s="43"/>
      <c r="C895" s="44"/>
      <c r="D895" s="229" t="s">
        <v>216</v>
      </c>
      <c r="E895" s="44"/>
      <c r="F895" s="230" t="s">
        <v>1739</v>
      </c>
      <c r="G895" s="44"/>
      <c r="H895" s="44"/>
      <c r="I895" s="231"/>
      <c r="J895" s="44"/>
      <c r="K895" s="44"/>
      <c r="L895" s="48"/>
      <c r="M895" s="232"/>
      <c r="N895" s="233"/>
      <c r="O895" s="88"/>
      <c r="P895" s="88"/>
      <c r="Q895" s="88"/>
      <c r="R895" s="88"/>
      <c r="S895" s="88"/>
      <c r="T895" s="89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T895" s="21" t="s">
        <v>216</v>
      </c>
      <c r="AU895" s="21" t="s">
        <v>80</v>
      </c>
    </row>
    <row r="896" s="14" customFormat="1">
      <c r="A896" s="14"/>
      <c r="B896" s="245"/>
      <c r="C896" s="246"/>
      <c r="D896" s="236" t="s">
        <v>218</v>
      </c>
      <c r="E896" s="247" t="s">
        <v>18</v>
      </c>
      <c r="F896" s="248" t="s">
        <v>245</v>
      </c>
      <c r="G896" s="246"/>
      <c r="H896" s="249">
        <v>9</v>
      </c>
      <c r="I896" s="250"/>
      <c r="J896" s="246"/>
      <c r="K896" s="246"/>
      <c r="L896" s="251"/>
      <c r="M896" s="252"/>
      <c r="N896" s="253"/>
      <c r="O896" s="253"/>
      <c r="P896" s="253"/>
      <c r="Q896" s="253"/>
      <c r="R896" s="253"/>
      <c r="S896" s="253"/>
      <c r="T896" s="25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55" t="s">
        <v>218</v>
      </c>
      <c r="AU896" s="255" t="s">
        <v>80</v>
      </c>
      <c r="AV896" s="14" t="s">
        <v>80</v>
      </c>
      <c r="AW896" s="14" t="s">
        <v>33</v>
      </c>
      <c r="AX896" s="14" t="s">
        <v>76</v>
      </c>
      <c r="AY896" s="255" t="s">
        <v>207</v>
      </c>
    </row>
    <row r="897" s="2" customFormat="1" ht="16.5" customHeight="1">
      <c r="A897" s="42"/>
      <c r="B897" s="43"/>
      <c r="C897" s="283" t="s">
        <v>1740</v>
      </c>
      <c r="D897" s="283" t="s">
        <v>1282</v>
      </c>
      <c r="E897" s="284" t="s">
        <v>1741</v>
      </c>
      <c r="F897" s="285" t="s">
        <v>1742</v>
      </c>
      <c r="G897" s="286" t="s">
        <v>381</v>
      </c>
      <c r="H897" s="287">
        <v>9</v>
      </c>
      <c r="I897" s="288"/>
      <c r="J897" s="287">
        <f>ROUND(I897*H897,2)</f>
        <v>0</v>
      </c>
      <c r="K897" s="285" t="s">
        <v>214</v>
      </c>
      <c r="L897" s="289"/>
      <c r="M897" s="290" t="s">
        <v>18</v>
      </c>
      <c r="N897" s="291" t="s">
        <v>42</v>
      </c>
      <c r="O897" s="88"/>
      <c r="P897" s="225">
        <f>O897*H897</f>
        <v>0</v>
      </c>
      <c r="Q897" s="225">
        <v>0.0025000000000000001</v>
      </c>
      <c r="R897" s="225">
        <f>Q897*H897</f>
        <v>0.022499999999999999</v>
      </c>
      <c r="S897" s="225">
        <v>0</v>
      </c>
      <c r="T897" s="226">
        <f>S897*H897</f>
        <v>0</v>
      </c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R897" s="227" t="s">
        <v>513</v>
      </c>
      <c r="AT897" s="227" t="s">
        <v>1282</v>
      </c>
      <c r="AU897" s="227" t="s">
        <v>80</v>
      </c>
      <c r="AY897" s="21" t="s">
        <v>207</v>
      </c>
      <c r="BE897" s="228">
        <f>IF(N897="základní",J897,0)</f>
        <v>0</v>
      </c>
      <c r="BF897" s="228">
        <f>IF(N897="snížená",J897,0)</f>
        <v>0</v>
      </c>
      <c r="BG897" s="228">
        <f>IF(N897="zákl. přenesená",J897,0)</f>
        <v>0</v>
      </c>
      <c r="BH897" s="228">
        <f>IF(N897="sníž. přenesená",J897,0)</f>
        <v>0</v>
      </c>
      <c r="BI897" s="228">
        <f>IF(N897="nulová",J897,0)</f>
        <v>0</v>
      </c>
      <c r="BJ897" s="21" t="s">
        <v>76</v>
      </c>
      <c r="BK897" s="228">
        <f>ROUND(I897*H897,2)</f>
        <v>0</v>
      </c>
      <c r="BL897" s="21" t="s">
        <v>327</v>
      </c>
      <c r="BM897" s="227" t="s">
        <v>1743</v>
      </c>
    </row>
    <row r="898" s="14" customFormat="1">
      <c r="A898" s="14"/>
      <c r="B898" s="245"/>
      <c r="C898" s="246"/>
      <c r="D898" s="236" t="s">
        <v>218</v>
      </c>
      <c r="E898" s="247" t="s">
        <v>18</v>
      </c>
      <c r="F898" s="248" t="s">
        <v>245</v>
      </c>
      <c r="G898" s="246"/>
      <c r="H898" s="249">
        <v>9</v>
      </c>
      <c r="I898" s="250"/>
      <c r="J898" s="246"/>
      <c r="K898" s="246"/>
      <c r="L898" s="251"/>
      <c r="M898" s="252"/>
      <c r="N898" s="253"/>
      <c r="O898" s="253"/>
      <c r="P898" s="253"/>
      <c r="Q898" s="253"/>
      <c r="R898" s="253"/>
      <c r="S898" s="253"/>
      <c r="T898" s="25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5" t="s">
        <v>218</v>
      </c>
      <c r="AU898" s="255" t="s">
        <v>80</v>
      </c>
      <c r="AV898" s="14" t="s">
        <v>80</v>
      </c>
      <c r="AW898" s="14" t="s">
        <v>33</v>
      </c>
      <c r="AX898" s="14" t="s">
        <v>76</v>
      </c>
      <c r="AY898" s="255" t="s">
        <v>207</v>
      </c>
    </row>
    <row r="899" s="2" customFormat="1" ht="21.75" customHeight="1">
      <c r="A899" s="42"/>
      <c r="B899" s="43"/>
      <c r="C899" s="217" t="s">
        <v>1744</v>
      </c>
      <c r="D899" s="217" t="s">
        <v>211</v>
      </c>
      <c r="E899" s="218" t="s">
        <v>1745</v>
      </c>
      <c r="F899" s="219" t="s">
        <v>1746</v>
      </c>
      <c r="G899" s="220" t="s">
        <v>381</v>
      </c>
      <c r="H899" s="221">
        <v>9</v>
      </c>
      <c r="I899" s="222"/>
      <c r="J899" s="221">
        <f>ROUND(I899*H899,2)</f>
        <v>0</v>
      </c>
      <c r="K899" s="219" t="s">
        <v>214</v>
      </c>
      <c r="L899" s="48"/>
      <c r="M899" s="223" t="s">
        <v>18</v>
      </c>
      <c r="N899" s="224" t="s">
        <v>42</v>
      </c>
      <c r="O899" s="88"/>
      <c r="P899" s="225">
        <f>O899*H899</f>
        <v>0</v>
      </c>
      <c r="Q899" s="225">
        <v>0.00022000000000000001</v>
      </c>
      <c r="R899" s="225">
        <f>Q899*H899</f>
        <v>0.00198</v>
      </c>
      <c r="S899" s="225">
        <v>0</v>
      </c>
      <c r="T899" s="226">
        <f>S899*H899</f>
        <v>0</v>
      </c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R899" s="227" t="s">
        <v>89</v>
      </c>
      <c r="AT899" s="227" t="s">
        <v>211</v>
      </c>
      <c r="AU899" s="227" t="s">
        <v>80</v>
      </c>
      <c r="AY899" s="21" t="s">
        <v>207</v>
      </c>
      <c r="BE899" s="228">
        <f>IF(N899="základní",J899,0)</f>
        <v>0</v>
      </c>
      <c r="BF899" s="228">
        <f>IF(N899="snížená",J899,0)</f>
        <v>0</v>
      </c>
      <c r="BG899" s="228">
        <f>IF(N899="zákl. přenesená",J899,0)</f>
        <v>0</v>
      </c>
      <c r="BH899" s="228">
        <f>IF(N899="sníž. přenesená",J899,0)</f>
        <v>0</v>
      </c>
      <c r="BI899" s="228">
        <f>IF(N899="nulová",J899,0)</f>
        <v>0</v>
      </c>
      <c r="BJ899" s="21" t="s">
        <v>76</v>
      </c>
      <c r="BK899" s="228">
        <f>ROUND(I899*H899,2)</f>
        <v>0</v>
      </c>
      <c r="BL899" s="21" t="s">
        <v>89</v>
      </c>
      <c r="BM899" s="227" t="s">
        <v>1747</v>
      </c>
    </row>
    <row r="900" s="2" customFormat="1">
      <c r="A900" s="42"/>
      <c r="B900" s="43"/>
      <c r="C900" s="44"/>
      <c r="D900" s="229" t="s">
        <v>216</v>
      </c>
      <c r="E900" s="44"/>
      <c r="F900" s="230" t="s">
        <v>1748</v>
      </c>
      <c r="G900" s="44"/>
      <c r="H900" s="44"/>
      <c r="I900" s="231"/>
      <c r="J900" s="44"/>
      <c r="K900" s="44"/>
      <c r="L900" s="48"/>
      <c r="M900" s="232"/>
      <c r="N900" s="233"/>
      <c r="O900" s="88"/>
      <c r="P900" s="88"/>
      <c r="Q900" s="88"/>
      <c r="R900" s="88"/>
      <c r="S900" s="88"/>
      <c r="T900" s="89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T900" s="21" t="s">
        <v>216</v>
      </c>
      <c r="AU900" s="21" t="s">
        <v>80</v>
      </c>
    </row>
    <row r="901" s="13" customFormat="1">
      <c r="A901" s="13"/>
      <c r="B901" s="234"/>
      <c r="C901" s="235"/>
      <c r="D901" s="236" t="s">
        <v>218</v>
      </c>
      <c r="E901" s="237" t="s">
        <v>18</v>
      </c>
      <c r="F901" s="238" t="s">
        <v>1749</v>
      </c>
      <c r="G901" s="235"/>
      <c r="H901" s="237" t="s">
        <v>18</v>
      </c>
      <c r="I901" s="239"/>
      <c r="J901" s="235"/>
      <c r="K901" s="235"/>
      <c r="L901" s="240"/>
      <c r="M901" s="241"/>
      <c r="N901" s="242"/>
      <c r="O901" s="242"/>
      <c r="P901" s="242"/>
      <c r="Q901" s="242"/>
      <c r="R901" s="242"/>
      <c r="S901" s="242"/>
      <c r="T901" s="24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44" t="s">
        <v>218</v>
      </c>
      <c r="AU901" s="244" t="s">
        <v>80</v>
      </c>
      <c r="AV901" s="13" t="s">
        <v>76</v>
      </c>
      <c r="AW901" s="13" t="s">
        <v>33</v>
      </c>
      <c r="AX901" s="13" t="s">
        <v>71</v>
      </c>
      <c r="AY901" s="244" t="s">
        <v>207</v>
      </c>
    </row>
    <row r="902" s="14" customFormat="1">
      <c r="A902" s="14"/>
      <c r="B902" s="245"/>
      <c r="C902" s="246"/>
      <c r="D902" s="236" t="s">
        <v>218</v>
      </c>
      <c r="E902" s="247" t="s">
        <v>18</v>
      </c>
      <c r="F902" s="248" t="s">
        <v>1750</v>
      </c>
      <c r="G902" s="246"/>
      <c r="H902" s="249">
        <v>5</v>
      </c>
      <c r="I902" s="250"/>
      <c r="J902" s="246"/>
      <c r="K902" s="246"/>
      <c r="L902" s="251"/>
      <c r="M902" s="252"/>
      <c r="N902" s="253"/>
      <c r="O902" s="253"/>
      <c r="P902" s="253"/>
      <c r="Q902" s="253"/>
      <c r="R902" s="253"/>
      <c r="S902" s="253"/>
      <c r="T902" s="25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55" t="s">
        <v>218</v>
      </c>
      <c r="AU902" s="255" t="s">
        <v>80</v>
      </c>
      <c r="AV902" s="14" t="s">
        <v>80</v>
      </c>
      <c r="AW902" s="14" t="s">
        <v>33</v>
      </c>
      <c r="AX902" s="14" t="s">
        <v>71</v>
      </c>
      <c r="AY902" s="255" t="s">
        <v>207</v>
      </c>
    </row>
    <row r="903" s="13" customFormat="1">
      <c r="A903" s="13"/>
      <c r="B903" s="234"/>
      <c r="C903" s="235"/>
      <c r="D903" s="236" t="s">
        <v>218</v>
      </c>
      <c r="E903" s="237" t="s">
        <v>18</v>
      </c>
      <c r="F903" s="238" t="s">
        <v>1751</v>
      </c>
      <c r="G903" s="235"/>
      <c r="H903" s="237" t="s">
        <v>18</v>
      </c>
      <c r="I903" s="239"/>
      <c r="J903" s="235"/>
      <c r="K903" s="235"/>
      <c r="L903" s="240"/>
      <c r="M903" s="241"/>
      <c r="N903" s="242"/>
      <c r="O903" s="242"/>
      <c r="P903" s="242"/>
      <c r="Q903" s="242"/>
      <c r="R903" s="242"/>
      <c r="S903" s="242"/>
      <c r="T903" s="24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44" t="s">
        <v>218</v>
      </c>
      <c r="AU903" s="244" t="s">
        <v>80</v>
      </c>
      <c r="AV903" s="13" t="s">
        <v>76</v>
      </c>
      <c r="AW903" s="13" t="s">
        <v>33</v>
      </c>
      <c r="AX903" s="13" t="s">
        <v>71</v>
      </c>
      <c r="AY903" s="244" t="s">
        <v>207</v>
      </c>
    </row>
    <row r="904" s="14" customFormat="1">
      <c r="A904" s="14"/>
      <c r="B904" s="245"/>
      <c r="C904" s="246"/>
      <c r="D904" s="236" t="s">
        <v>218</v>
      </c>
      <c r="E904" s="247" t="s">
        <v>18</v>
      </c>
      <c r="F904" s="248" t="s">
        <v>1752</v>
      </c>
      <c r="G904" s="246"/>
      <c r="H904" s="249">
        <v>4</v>
      </c>
      <c r="I904" s="250"/>
      <c r="J904" s="246"/>
      <c r="K904" s="246"/>
      <c r="L904" s="251"/>
      <c r="M904" s="252"/>
      <c r="N904" s="253"/>
      <c r="O904" s="253"/>
      <c r="P904" s="253"/>
      <c r="Q904" s="253"/>
      <c r="R904" s="253"/>
      <c r="S904" s="253"/>
      <c r="T904" s="25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55" t="s">
        <v>218</v>
      </c>
      <c r="AU904" s="255" t="s">
        <v>80</v>
      </c>
      <c r="AV904" s="14" t="s">
        <v>80</v>
      </c>
      <c r="AW904" s="14" t="s">
        <v>33</v>
      </c>
      <c r="AX904" s="14" t="s">
        <v>71</v>
      </c>
      <c r="AY904" s="255" t="s">
        <v>207</v>
      </c>
    </row>
    <row r="905" s="16" customFormat="1">
      <c r="A905" s="16"/>
      <c r="B905" s="267"/>
      <c r="C905" s="268"/>
      <c r="D905" s="236" t="s">
        <v>218</v>
      </c>
      <c r="E905" s="269" t="s">
        <v>18</v>
      </c>
      <c r="F905" s="270" t="s">
        <v>244</v>
      </c>
      <c r="G905" s="268"/>
      <c r="H905" s="271">
        <v>9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T905" s="277" t="s">
        <v>218</v>
      </c>
      <c r="AU905" s="277" t="s">
        <v>80</v>
      </c>
      <c r="AV905" s="16" t="s">
        <v>89</v>
      </c>
      <c r="AW905" s="16" t="s">
        <v>33</v>
      </c>
      <c r="AX905" s="16" t="s">
        <v>76</v>
      </c>
      <c r="AY905" s="277" t="s">
        <v>207</v>
      </c>
    </row>
    <row r="906" s="2" customFormat="1" ht="24.15" customHeight="1">
      <c r="A906" s="42"/>
      <c r="B906" s="43"/>
      <c r="C906" s="283" t="s">
        <v>1753</v>
      </c>
      <c r="D906" s="283" t="s">
        <v>1282</v>
      </c>
      <c r="E906" s="284" t="s">
        <v>1754</v>
      </c>
      <c r="F906" s="285" t="s">
        <v>1755</v>
      </c>
      <c r="G906" s="286" t="s">
        <v>381</v>
      </c>
      <c r="H906" s="287">
        <v>2</v>
      </c>
      <c r="I906" s="288"/>
      <c r="J906" s="287">
        <f>ROUND(I906*H906,2)</f>
        <v>0</v>
      </c>
      <c r="K906" s="285" t="s">
        <v>18</v>
      </c>
      <c r="L906" s="289"/>
      <c r="M906" s="290" t="s">
        <v>18</v>
      </c>
      <c r="N906" s="291" t="s">
        <v>42</v>
      </c>
      <c r="O906" s="88"/>
      <c r="P906" s="225">
        <f>O906*H906</f>
        <v>0</v>
      </c>
      <c r="Q906" s="225">
        <v>0.01521</v>
      </c>
      <c r="R906" s="225">
        <f>Q906*H906</f>
        <v>0.030419999999999999</v>
      </c>
      <c r="S906" s="225">
        <v>0</v>
      </c>
      <c r="T906" s="226">
        <f>S906*H906</f>
        <v>0</v>
      </c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R906" s="227" t="s">
        <v>124</v>
      </c>
      <c r="AT906" s="227" t="s">
        <v>1282</v>
      </c>
      <c r="AU906" s="227" t="s">
        <v>80</v>
      </c>
      <c r="AY906" s="21" t="s">
        <v>207</v>
      </c>
      <c r="BE906" s="228">
        <f>IF(N906="základní",J906,0)</f>
        <v>0</v>
      </c>
      <c r="BF906" s="228">
        <f>IF(N906="snížená",J906,0)</f>
        <v>0</v>
      </c>
      <c r="BG906" s="228">
        <f>IF(N906="zákl. přenesená",J906,0)</f>
        <v>0</v>
      </c>
      <c r="BH906" s="228">
        <f>IF(N906="sníž. přenesená",J906,0)</f>
        <v>0</v>
      </c>
      <c r="BI906" s="228">
        <f>IF(N906="nulová",J906,0)</f>
        <v>0</v>
      </c>
      <c r="BJ906" s="21" t="s">
        <v>76</v>
      </c>
      <c r="BK906" s="228">
        <f>ROUND(I906*H906,2)</f>
        <v>0</v>
      </c>
      <c r="BL906" s="21" t="s">
        <v>89</v>
      </c>
      <c r="BM906" s="227" t="s">
        <v>1756</v>
      </c>
    </row>
    <row r="907" s="2" customFormat="1">
      <c r="A907" s="42"/>
      <c r="B907" s="43"/>
      <c r="C907" s="44"/>
      <c r="D907" s="236" t="s">
        <v>653</v>
      </c>
      <c r="E907" s="44"/>
      <c r="F907" s="278" t="s">
        <v>1757</v>
      </c>
      <c r="G907" s="44"/>
      <c r="H907" s="44"/>
      <c r="I907" s="231"/>
      <c r="J907" s="44"/>
      <c r="K907" s="44"/>
      <c r="L907" s="48"/>
      <c r="M907" s="232"/>
      <c r="N907" s="233"/>
      <c r="O907" s="88"/>
      <c r="P907" s="88"/>
      <c r="Q907" s="88"/>
      <c r="R907" s="88"/>
      <c r="S907" s="88"/>
      <c r="T907" s="89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T907" s="21" t="s">
        <v>653</v>
      </c>
      <c r="AU907" s="21" t="s">
        <v>80</v>
      </c>
    </row>
    <row r="908" s="13" customFormat="1">
      <c r="A908" s="13"/>
      <c r="B908" s="234"/>
      <c r="C908" s="235"/>
      <c r="D908" s="236" t="s">
        <v>218</v>
      </c>
      <c r="E908" s="237" t="s">
        <v>18</v>
      </c>
      <c r="F908" s="238" t="s">
        <v>1399</v>
      </c>
      <c r="G908" s="235"/>
      <c r="H908" s="237" t="s">
        <v>18</v>
      </c>
      <c r="I908" s="239"/>
      <c r="J908" s="235"/>
      <c r="K908" s="235"/>
      <c r="L908" s="240"/>
      <c r="M908" s="241"/>
      <c r="N908" s="242"/>
      <c r="O908" s="242"/>
      <c r="P908" s="242"/>
      <c r="Q908" s="242"/>
      <c r="R908" s="242"/>
      <c r="S908" s="242"/>
      <c r="T908" s="24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44" t="s">
        <v>218</v>
      </c>
      <c r="AU908" s="244" t="s">
        <v>80</v>
      </c>
      <c r="AV908" s="13" t="s">
        <v>76</v>
      </c>
      <c r="AW908" s="13" t="s">
        <v>33</v>
      </c>
      <c r="AX908" s="13" t="s">
        <v>71</v>
      </c>
      <c r="AY908" s="244" t="s">
        <v>207</v>
      </c>
    </row>
    <row r="909" s="13" customFormat="1">
      <c r="A909" s="13"/>
      <c r="B909" s="234"/>
      <c r="C909" s="235"/>
      <c r="D909" s="236" t="s">
        <v>218</v>
      </c>
      <c r="E909" s="237" t="s">
        <v>18</v>
      </c>
      <c r="F909" s="238" t="s">
        <v>1373</v>
      </c>
      <c r="G909" s="235"/>
      <c r="H909" s="237" t="s">
        <v>18</v>
      </c>
      <c r="I909" s="239"/>
      <c r="J909" s="235"/>
      <c r="K909" s="235"/>
      <c r="L909" s="240"/>
      <c r="M909" s="241"/>
      <c r="N909" s="242"/>
      <c r="O909" s="242"/>
      <c r="P909" s="242"/>
      <c r="Q909" s="242"/>
      <c r="R909" s="242"/>
      <c r="S909" s="242"/>
      <c r="T909" s="24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44" t="s">
        <v>218</v>
      </c>
      <c r="AU909" s="244" t="s">
        <v>80</v>
      </c>
      <c r="AV909" s="13" t="s">
        <v>76</v>
      </c>
      <c r="AW909" s="13" t="s">
        <v>33</v>
      </c>
      <c r="AX909" s="13" t="s">
        <v>71</v>
      </c>
      <c r="AY909" s="244" t="s">
        <v>207</v>
      </c>
    </row>
    <row r="910" s="14" customFormat="1">
      <c r="A910" s="14"/>
      <c r="B910" s="245"/>
      <c r="C910" s="246"/>
      <c r="D910" s="236" t="s">
        <v>218</v>
      </c>
      <c r="E910" s="247" t="s">
        <v>18</v>
      </c>
      <c r="F910" s="248" t="s">
        <v>76</v>
      </c>
      <c r="G910" s="246"/>
      <c r="H910" s="249">
        <v>1</v>
      </c>
      <c r="I910" s="250"/>
      <c r="J910" s="246"/>
      <c r="K910" s="246"/>
      <c r="L910" s="251"/>
      <c r="M910" s="252"/>
      <c r="N910" s="253"/>
      <c r="O910" s="253"/>
      <c r="P910" s="253"/>
      <c r="Q910" s="253"/>
      <c r="R910" s="253"/>
      <c r="S910" s="253"/>
      <c r="T910" s="25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55" t="s">
        <v>218</v>
      </c>
      <c r="AU910" s="255" t="s">
        <v>80</v>
      </c>
      <c r="AV910" s="14" t="s">
        <v>80</v>
      </c>
      <c r="AW910" s="14" t="s">
        <v>33</v>
      </c>
      <c r="AX910" s="14" t="s">
        <v>71</v>
      </c>
      <c r="AY910" s="255" t="s">
        <v>207</v>
      </c>
    </row>
    <row r="911" s="13" customFormat="1">
      <c r="A911" s="13"/>
      <c r="B911" s="234"/>
      <c r="C911" s="235"/>
      <c r="D911" s="236" t="s">
        <v>218</v>
      </c>
      <c r="E911" s="237" t="s">
        <v>18</v>
      </c>
      <c r="F911" s="238" t="s">
        <v>1758</v>
      </c>
      <c r="G911" s="235"/>
      <c r="H911" s="237" t="s">
        <v>18</v>
      </c>
      <c r="I911" s="239"/>
      <c r="J911" s="235"/>
      <c r="K911" s="235"/>
      <c r="L911" s="240"/>
      <c r="M911" s="241"/>
      <c r="N911" s="242"/>
      <c r="O911" s="242"/>
      <c r="P911" s="242"/>
      <c r="Q911" s="242"/>
      <c r="R911" s="242"/>
      <c r="S911" s="242"/>
      <c r="T911" s="24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4" t="s">
        <v>218</v>
      </c>
      <c r="AU911" s="244" t="s">
        <v>80</v>
      </c>
      <c r="AV911" s="13" t="s">
        <v>76</v>
      </c>
      <c r="AW911" s="13" t="s">
        <v>33</v>
      </c>
      <c r="AX911" s="13" t="s">
        <v>71</v>
      </c>
      <c r="AY911" s="244" t="s">
        <v>207</v>
      </c>
    </row>
    <row r="912" s="14" customFormat="1">
      <c r="A912" s="14"/>
      <c r="B912" s="245"/>
      <c r="C912" s="246"/>
      <c r="D912" s="236" t="s">
        <v>218</v>
      </c>
      <c r="E912" s="247" t="s">
        <v>18</v>
      </c>
      <c r="F912" s="248" t="s">
        <v>76</v>
      </c>
      <c r="G912" s="246"/>
      <c r="H912" s="249">
        <v>1</v>
      </c>
      <c r="I912" s="250"/>
      <c r="J912" s="246"/>
      <c r="K912" s="246"/>
      <c r="L912" s="251"/>
      <c r="M912" s="252"/>
      <c r="N912" s="253"/>
      <c r="O912" s="253"/>
      <c r="P912" s="253"/>
      <c r="Q912" s="253"/>
      <c r="R912" s="253"/>
      <c r="S912" s="253"/>
      <c r="T912" s="25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5" t="s">
        <v>218</v>
      </c>
      <c r="AU912" s="255" t="s">
        <v>80</v>
      </c>
      <c r="AV912" s="14" t="s">
        <v>80</v>
      </c>
      <c r="AW912" s="14" t="s">
        <v>33</v>
      </c>
      <c r="AX912" s="14" t="s">
        <v>71</v>
      </c>
      <c r="AY912" s="255" t="s">
        <v>207</v>
      </c>
    </row>
    <row r="913" s="16" customFormat="1">
      <c r="A913" s="16"/>
      <c r="B913" s="267"/>
      <c r="C913" s="268"/>
      <c r="D913" s="236" t="s">
        <v>218</v>
      </c>
      <c r="E913" s="269" t="s">
        <v>18</v>
      </c>
      <c r="F913" s="270" t="s">
        <v>244</v>
      </c>
      <c r="G913" s="268"/>
      <c r="H913" s="271">
        <v>2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T913" s="277" t="s">
        <v>218</v>
      </c>
      <c r="AU913" s="277" t="s">
        <v>80</v>
      </c>
      <c r="AV913" s="16" t="s">
        <v>89</v>
      </c>
      <c r="AW913" s="16" t="s">
        <v>33</v>
      </c>
      <c r="AX913" s="16" t="s">
        <v>76</v>
      </c>
      <c r="AY913" s="277" t="s">
        <v>207</v>
      </c>
    </row>
    <row r="914" s="2" customFormat="1" ht="24.15" customHeight="1">
      <c r="A914" s="42"/>
      <c r="B914" s="43"/>
      <c r="C914" s="283" t="s">
        <v>1759</v>
      </c>
      <c r="D914" s="283" t="s">
        <v>1282</v>
      </c>
      <c r="E914" s="284" t="s">
        <v>1760</v>
      </c>
      <c r="F914" s="285" t="s">
        <v>1761</v>
      </c>
      <c r="G914" s="286" t="s">
        <v>381</v>
      </c>
      <c r="H914" s="287">
        <v>7</v>
      </c>
      <c r="I914" s="288"/>
      <c r="J914" s="287">
        <f>ROUND(I914*H914,2)</f>
        <v>0</v>
      </c>
      <c r="K914" s="285" t="s">
        <v>18</v>
      </c>
      <c r="L914" s="289"/>
      <c r="M914" s="290" t="s">
        <v>18</v>
      </c>
      <c r="N914" s="291" t="s">
        <v>42</v>
      </c>
      <c r="O914" s="88"/>
      <c r="P914" s="225">
        <f>O914*H914</f>
        <v>0</v>
      </c>
      <c r="Q914" s="225">
        <v>0.01553</v>
      </c>
      <c r="R914" s="225">
        <f>Q914*H914</f>
        <v>0.10871</v>
      </c>
      <c r="S914" s="225">
        <v>0</v>
      </c>
      <c r="T914" s="226">
        <f>S914*H914</f>
        <v>0</v>
      </c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R914" s="227" t="s">
        <v>124</v>
      </c>
      <c r="AT914" s="227" t="s">
        <v>1282</v>
      </c>
      <c r="AU914" s="227" t="s">
        <v>80</v>
      </c>
      <c r="AY914" s="21" t="s">
        <v>207</v>
      </c>
      <c r="BE914" s="228">
        <f>IF(N914="základní",J914,0)</f>
        <v>0</v>
      </c>
      <c r="BF914" s="228">
        <f>IF(N914="snížená",J914,0)</f>
        <v>0</v>
      </c>
      <c r="BG914" s="228">
        <f>IF(N914="zákl. přenesená",J914,0)</f>
        <v>0</v>
      </c>
      <c r="BH914" s="228">
        <f>IF(N914="sníž. přenesená",J914,0)</f>
        <v>0</v>
      </c>
      <c r="BI914" s="228">
        <f>IF(N914="nulová",J914,0)</f>
        <v>0</v>
      </c>
      <c r="BJ914" s="21" t="s">
        <v>76</v>
      </c>
      <c r="BK914" s="228">
        <f>ROUND(I914*H914,2)</f>
        <v>0</v>
      </c>
      <c r="BL914" s="21" t="s">
        <v>89</v>
      </c>
      <c r="BM914" s="227" t="s">
        <v>1762</v>
      </c>
    </row>
    <row r="915" s="2" customFormat="1">
      <c r="A915" s="42"/>
      <c r="B915" s="43"/>
      <c r="C915" s="44"/>
      <c r="D915" s="236" t="s">
        <v>653</v>
      </c>
      <c r="E915" s="44"/>
      <c r="F915" s="278" t="s">
        <v>1763</v>
      </c>
      <c r="G915" s="44"/>
      <c r="H915" s="44"/>
      <c r="I915" s="231"/>
      <c r="J915" s="44"/>
      <c r="K915" s="44"/>
      <c r="L915" s="48"/>
      <c r="M915" s="232"/>
      <c r="N915" s="233"/>
      <c r="O915" s="88"/>
      <c r="P915" s="88"/>
      <c r="Q915" s="88"/>
      <c r="R915" s="88"/>
      <c r="S915" s="88"/>
      <c r="T915" s="89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T915" s="21" t="s">
        <v>653</v>
      </c>
      <c r="AU915" s="21" t="s">
        <v>80</v>
      </c>
    </row>
    <row r="916" s="13" customFormat="1">
      <c r="A916" s="13"/>
      <c r="B916" s="234"/>
      <c r="C916" s="235"/>
      <c r="D916" s="236" t="s">
        <v>218</v>
      </c>
      <c r="E916" s="237" t="s">
        <v>18</v>
      </c>
      <c r="F916" s="238" t="s">
        <v>1379</v>
      </c>
      <c r="G916" s="235"/>
      <c r="H916" s="237" t="s">
        <v>18</v>
      </c>
      <c r="I916" s="239"/>
      <c r="J916" s="235"/>
      <c r="K916" s="235"/>
      <c r="L916" s="240"/>
      <c r="M916" s="241"/>
      <c r="N916" s="242"/>
      <c r="O916" s="242"/>
      <c r="P916" s="242"/>
      <c r="Q916" s="242"/>
      <c r="R916" s="242"/>
      <c r="S916" s="242"/>
      <c r="T916" s="24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44" t="s">
        <v>218</v>
      </c>
      <c r="AU916" s="244" t="s">
        <v>80</v>
      </c>
      <c r="AV916" s="13" t="s">
        <v>76</v>
      </c>
      <c r="AW916" s="13" t="s">
        <v>33</v>
      </c>
      <c r="AX916" s="13" t="s">
        <v>71</v>
      </c>
      <c r="AY916" s="244" t="s">
        <v>207</v>
      </c>
    </row>
    <row r="917" s="13" customFormat="1">
      <c r="A917" s="13"/>
      <c r="B917" s="234"/>
      <c r="C917" s="235"/>
      <c r="D917" s="236" t="s">
        <v>218</v>
      </c>
      <c r="E917" s="237" t="s">
        <v>18</v>
      </c>
      <c r="F917" s="238" t="s">
        <v>1378</v>
      </c>
      <c r="G917" s="235"/>
      <c r="H917" s="237" t="s">
        <v>18</v>
      </c>
      <c r="I917" s="239"/>
      <c r="J917" s="235"/>
      <c r="K917" s="235"/>
      <c r="L917" s="240"/>
      <c r="M917" s="241"/>
      <c r="N917" s="242"/>
      <c r="O917" s="242"/>
      <c r="P917" s="242"/>
      <c r="Q917" s="242"/>
      <c r="R917" s="242"/>
      <c r="S917" s="242"/>
      <c r="T917" s="24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44" t="s">
        <v>218</v>
      </c>
      <c r="AU917" s="244" t="s">
        <v>80</v>
      </c>
      <c r="AV917" s="13" t="s">
        <v>76</v>
      </c>
      <c r="AW917" s="13" t="s">
        <v>33</v>
      </c>
      <c r="AX917" s="13" t="s">
        <v>71</v>
      </c>
      <c r="AY917" s="244" t="s">
        <v>207</v>
      </c>
    </row>
    <row r="918" s="14" customFormat="1">
      <c r="A918" s="14"/>
      <c r="B918" s="245"/>
      <c r="C918" s="246"/>
      <c r="D918" s="236" t="s">
        <v>218</v>
      </c>
      <c r="E918" s="247" t="s">
        <v>18</v>
      </c>
      <c r="F918" s="248" t="s">
        <v>76</v>
      </c>
      <c r="G918" s="246"/>
      <c r="H918" s="249">
        <v>1</v>
      </c>
      <c r="I918" s="250"/>
      <c r="J918" s="246"/>
      <c r="K918" s="246"/>
      <c r="L918" s="251"/>
      <c r="M918" s="252"/>
      <c r="N918" s="253"/>
      <c r="O918" s="253"/>
      <c r="P918" s="253"/>
      <c r="Q918" s="253"/>
      <c r="R918" s="253"/>
      <c r="S918" s="253"/>
      <c r="T918" s="25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55" t="s">
        <v>218</v>
      </c>
      <c r="AU918" s="255" t="s">
        <v>80</v>
      </c>
      <c r="AV918" s="14" t="s">
        <v>80</v>
      </c>
      <c r="AW918" s="14" t="s">
        <v>33</v>
      </c>
      <c r="AX918" s="14" t="s">
        <v>71</v>
      </c>
      <c r="AY918" s="255" t="s">
        <v>207</v>
      </c>
    </row>
    <row r="919" s="13" customFormat="1">
      <c r="A919" s="13"/>
      <c r="B919" s="234"/>
      <c r="C919" s="235"/>
      <c r="D919" s="236" t="s">
        <v>218</v>
      </c>
      <c r="E919" s="237" t="s">
        <v>18</v>
      </c>
      <c r="F919" s="238" t="s">
        <v>1764</v>
      </c>
      <c r="G919" s="235"/>
      <c r="H919" s="237" t="s">
        <v>18</v>
      </c>
      <c r="I919" s="239"/>
      <c r="J919" s="235"/>
      <c r="K919" s="235"/>
      <c r="L919" s="240"/>
      <c r="M919" s="241"/>
      <c r="N919" s="242"/>
      <c r="O919" s="242"/>
      <c r="P919" s="242"/>
      <c r="Q919" s="242"/>
      <c r="R919" s="242"/>
      <c r="S919" s="242"/>
      <c r="T919" s="24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44" t="s">
        <v>218</v>
      </c>
      <c r="AU919" s="244" t="s">
        <v>80</v>
      </c>
      <c r="AV919" s="13" t="s">
        <v>76</v>
      </c>
      <c r="AW919" s="13" t="s">
        <v>33</v>
      </c>
      <c r="AX919" s="13" t="s">
        <v>71</v>
      </c>
      <c r="AY919" s="244" t="s">
        <v>207</v>
      </c>
    </row>
    <row r="920" s="14" customFormat="1">
      <c r="A920" s="14"/>
      <c r="B920" s="245"/>
      <c r="C920" s="246"/>
      <c r="D920" s="236" t="s">
        <v>218</v>
      </c>
      <c r="E920" s="247" t="s">
        <v>18</v>
      </c>
      <c r="F920" s="248" t="s">
        <v>1765</v>
      </c>
      <c r="G920" s="246"/>
      <c r="H920" s="249">
        <v>6</v>
      </c>
      <c r="I920" s="250"/>
      <c r="J920" s="246"/>
      <c r="K920" s="246"/>
      <c r="L920" s="251"/>
      <c r="M920" s="252"/>
      <c r="N920" s="253"/>
      <c r="O920" s="253"/>
      <c r="P920" s="253"/>
      <c r="Q920" s="253"/>
      <c r="R920" s="253"/>
      <c r="S920" s="253"/>
      <c r="T920" s="25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55" t="s">
        <v>218</v>
      </c>
      <c r="AU920" s="255" t="s">
        <v>80</v>
      </c>
      <c r="AV920" s="14" t="s">
        <v>80</v>
      </c>
      <c r="AW920" s="14" t="s">
        <v>33</v>
      </c>
      <c r="AX920" s="14" t="s">
        <v>71</v>
      </c>
      <c r="AY920" s="255" t="s">
        <v>207</v>
      </c>
    </row>
    <row r="921" s="16" customFormat="1">
      <c r="A921" s="16"/>
      <c r="B921" s="267"/>
      <c r="C921" s="268"/>
      <c r="D921" s="236" t="s">
        <v>218</v>
      </c>
      <c r="E921" s="269" t="s">
        <v>18</v>
      </c>
      <c r="F921" s="270" t="s">
        <v>244</v>
      </c>
      <c r="G921" s="268"/>
      <c r="H921" s="271">
        <v>7</v>
      </c>
      <c r="I921" s="272"/>
      <c r="J921" s="268"/>
      <c r="K921" s="268"/>
      <c r="L921" s="273"/>
      <c r="M921" s="274"/>
      <c r="N921" s="275"/>
      <c r="O921" s="275"/>
      <c r="P921" s="275"/>
      <c r="Q921" s="275"/>
      <c r="R921" s="275"/>
      <c r="S921" s="275"/>
      <c r="T921" s="27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T921" s="277" t="s">
        <v>218</v>
      </c>
      <c r="AU921" s="277" t="s">
        <v>80</v>
      </c>
      <c r="AV921" s="16" t="s">
        <v>89</v>
      </c>
      <c r="AW921" s="16" t="s">
        <v>33</v>
      </c>
      <c r="AX921" s="16" t="s">
        <v>76</v>
      </c>
      <c r="AY921" s="277" t="s">
        <v>207</v>
      </c>
    </row>
    <row r="922" s="2" customFormat="1" ht="24.15" customHeight="1">
      <c r="A922" s="42"/>
      <c r="B922" s="43"/>
      <c r="C922" s="217" t="s">
        <v>1766</v>
      </c>
      <c r="D922" s="217" t="s">
        <v>211</v>
      </c>
      <c r="E922" s="218" t="s">
        <v>1767</v>
      </c>
      <c r="F922" s="219" t="s">
        <v>1768</v>
      </c>
      <c r="G922" s="220" t="s">
        <v>381</v>
      </c>
      <c r="H922" s="221">
        <v>9</v>
      </c>
      <c r="I922" s="222"/>
      <c r="J922" s="221">
        <f>ROUND(I922*H922,2)</f>
        <v>0</v>
      </c>
      <c r="K922" s="219" t="s">
        <v>214</v>
      </c>
      <c r="L922" s="48"/>
      <c r="M922" s="223" t="s">
        <v>18</v>
      </c>
      <c r="N922" s="224" t="s">
        <v>42</v>
      </c>
      <c r="O922" s="88"/>
      <c r="P922" s="225">
        <f>O922*H922</f>
        <v>0</v>
      </c>
      <c r="Q922" s="225">
        <v>0.01583</v>
      </c>
      <c r="R922" s="225">
        <f>Q922*H922</f>
        <v>0.14247000000000001</v>
      </c>
      <c r="S922" s="225">
        <v>0</v>
      </c>
      <c r="T922" s="226">
        <f>S922*H922</f>
        <v>0</v>
      </c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R922" s="227" t="s">
        <v>327</v>
      </c>
      <c r="AT922" s="227" t="s">
        <v>211</v>
      </c>
      <c r="AU922" s="227" t="s">
        <v>80</v>
      </c>
      <c r="AY922" s="21" t="s">
        <v>207</v>
      </c>
      <c r="BE922" s="228">
        <f>IF(N922="základní",J922,0)</f>
        <v>0</v>
      </c>
      <c r="BF922" s="228">
        <f>IF(N922="snížená",J922,0)</f>
        <v>0</v>
      </c>
      <c r="BG922" s="228">
        <f>IF(N922="zákl. přenesená",J922,0)</f>
        <v>0</v>
      </c>
      <c r="BH922" s="228">
        <f>IF(N922="sníž. přenesená",J922,0)</f>
        <v>0</v>
      </c>
      <c r="BI922" s="228">
        <f>IF(N922="nulová",J922,0)</f>
        <v>0</v>
      </c>
      <c r="BJ922" s="21" t="s">
        <v>76</v>
      </c>
      <c r="BK922" s="228">
        <f>ROUND(I922*H922,2)</f>
        <v>0</v>
      </c>
      <c r="BL922" s="21" t="s">
        <v>327</v>
      </c>
      <c r="BM922" s="227" t="s">
        <v>1769</v>
      </c>
    </row>
    <row r="923" s="2" customFormat="1">
      <c r="A923" s="42"/>
      <c r="B923" s="43"/>
      <c r="C923" s="44"/>
      <c r="D923" s="229" t="s">
        <v>216</v>
      </c>
      <c r="E923" s="44"/>
      <c r="F923" s="230" t="s">
        <v>1770</v>
      </c>
      <c r="G923" s="44"/>
      <c r="H923" s="44"/>
      <c r="I923" s="231"/>
      <c r="J923" s="44"/>
      <c r="K923" s="44"/>
      <c r="L923" s="48"/>
      <c r="M923" s="232"/>
      <c r="N923" s="233"/>
      <c r="O923" s="88"/>
      <c r="P923" s="88"/>
      <c r="Q923" s="88"/>
      <c r="R923" s="88"/>
      <c r="S923" s="88"/>
      <c r="T923" s="89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T923" s="21" t="s">
        <v>216</v>
      </c>
      <c r="AU923" s="21" t="s">
        <v>80</v>
      </c>
    </row>
    <row r="924" s="14" customFormat="1">
      <c r="A924" s="14"/>
      <c r="B924" s="245"/>
      <c r="C924" s="246"/>
      <c r="D924" s="236" t="s">
        <v>218</v>
      </c>
      <c r="E924" s="247" t="s">
        <v>18</v>
      </c>
      <c r="F924" s="248" t="s">
        <v>245</v>
      </c>
      <c r="G924" s="246"/>
      <c r="H924" s="249">
        <v>9</v>
      </c>
      <c r="I924" s="250"/>
      <c r="J924" s="246"/>
      <c r="K924" s="246"/>
      <c r="L924" s="251"/>
      <c r="M924" s="252"/>
      <c r="N924" s="253"/>
      <c r="O924" s="253"/>
      <c r="P924" s="253"/>
      <c r="Q924" s="253"/>
      <c r="R924" s="253"/>
      <c r="S924" s="253"/>
      <c r="T924" s="25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5" t="s">
        <v>218</v>
      </c>
      <c r="AU924" s="255" t="s">
        <v>80</v>
      </c>
      <c r="AV924" s="14" t="s">
        <v>80</v>
      </c>
      <c r="AW924" s="14" t="s">
        <v>33</v>
      </c>
      <c r="AX924" s="14" t="s">
        <v>76</v>
      </c>
      <c r="AY924" s="255" t="s">
        <v>207</v>
      </c>
    </row>
    <row r="925" s="2" customFormat="1" ht="37.8" customHeight="1">
      <c r="A925" s="42"/>
      <c r="B925" s="43"/>
      <c r="C925" s="217" t="s">
        <v>1771</v>
      </c>
      <c r="D925" s="217" t="s">
        <v>211</v>
      </c>
      <c r="E925" s="218" t="s">
        <v>1772</v>
      </c>
      <c r="F925" s="219" t="s">
        <v>1773</v>
      </c>
      <c r="G925" s="220" t="s">
        <v>516</v>
      </c>
      <c r="H925" s="221">
        <v>17.66</v>
      </c>
      <c r="I925" s="222"/>
      <c r="J925" s="221">
        <f>ROUND(I925*H925,2)</f>
        <v>0</v>
      </c>
      <c r="K925" s="219" t="s">
        <v>214</v>
      </c>
      <c r="L925" s="48"/>
      <c r="M925" s="223" t="s">
        <v>18</v>
      </c>
      <c r="N925" s="224" t="s">
        <v>42</v>
      </c>
      <c r="O925" s="88"/>
      <c r="P925" s="225">
        <f>O925*H925</f>
        <v>0</v>
      </c>
      <c r="Q925" s="225">
        <v>0</v>
      </c>
      <c r="R925" s="225">
        <f>Q925*H925</f>
        <v>0</v>
      </c>
      <c r="S925" s="225">
        <v>0</v>
      </c>
      <c r="T925" s="226">
        <f>S925*H925</f>
        <v>0</v>
      </c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R925" s="227" t="s">
        <v>327</v>
      </c>
      <c r="AT925" s="227" t="s">
        <v>211</v>
      </c>
      <c r="AU925" s="227" t="s">
        <v>80</v>
      </c>
      <c r="AY925" s="21" t="s">
        <v>207</v>
      </c>
      <c r="BE925" s="228">
        <f>IF(N925="základní",J925,0)</f>
        <v>0</v>
      </c>
      <c r="BF925" s="228">
        <f>IF(N925="snížená",J925,0)</f>
        <v>0</v>
      </c>
      <c r="BG925" s="228">
        <f>IF(N925="zákl. přenesená",J925,0)</f>
        <v>0</v>
      </c>
      <c r="BH925" s="228">
        <f>IF(N925="sníž. přenesená",J925,0)</f>
        <v>0</v>
      </c>
      <c r="BI925" s="228">
        <f>IF(N925="nulová",J925,0)</f>
        <v>0</v>
      </c>
      <c r="BJ925" s="21" t="s">
        <v>76</v>
      </c>
      <c r="BK925" s="228">
        <f>ROUND(I925*H925,2)</f>
        <v>0</v>
      </c>
      <c r="BL925" s="21" t="s">
        <v>327</v>
      </c>
      <c r="BM925" s="227" t="s">
        <v>1774</v>
      </c>
    </row>
    <row r="926" s="2" customFormat="1">
      <c r="A926" s="42"/>
      <c r="B926" s="43"/>
      <c r="C926" s="44"/>
      <c r="D926" s="229" t="s">
        <v>216</v>
      </c>
      <c r="E926" s="44"/>
      <c r="F926" s="230" t="s">
        <v>1775</v>
      </c>
      <c r="G926" s="44"/>
      <c r="H926" s="44"/>
      <c r="I926" s="231"/>
      <c r="J926" s="44"/>
      <c r="K926" s="44"/>
      <c r="L926" s="48"/>
      <c r="M926" s="232"/>
      <c r="N926" s="233"/>
      <c r="O926" s="88"/>
      <c r="P926" s="88"/>
      <c r="Q926" s="88"/>
      <c r="R926" s="88"/>
      <c r="S926" s="88"/>
      <c r="T926" s="89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T926" s="21" t="s">
        <v>216</v>
      </c>
      <c r="AU926" s="21" t="s">
        <v>80</v>
      </c>
    </row>
    <row r="927" s="2" customFormat="1" ht="49.05" customHeight="1">
      <c r="A927" s="42"/>
      <c r="B927" s="43"/>
      <c r="C927" s="217" t="s">
        <v>1776</v>
      </c>
      <c r="D927" s="217" t="s">
        <v>211</v>
      </c>
      <c r="E927" s="218" t="s">
        <v>1777</v>
      </c>
      <c r="F927" s="219" t="s">
        <v>1778</v>
      </c>
      <c r="G927" s="220" t="s">
        <v>516</v>
      </c>
      <c r="H927" s="221">
        <v>17.66</v>
      </c>
      <c r="I927" s="222"/>
      <c r="J927" s="221">
        <f>ROUND(I927*H927,2)</f>
        <v>0</v>
      </c>
      <c r="K927" s="219" t="s">
        <v>214</v>
      </c>
      <c r="L927" s="48"/>
      <c r="M927" s="223" t="s">
        <v>18</v>
      </c>
      <c r="N927" s="224" t="s">
        <v>42</v>
      </c>
      <c r="O927" s="88"/>
      <c r="P927" s="225">
        <f>O927*H927</f>
        <v>0</v>
      </c>
      <c r="Q927" s="225">
        <v>0</v>
      </c>
      <c r="R927" s="225">
        <f>Q927*H927</f>
        <v>0</v>
      </c>
      <c r="S927" s="225">
        <v>0</v>
      </c>
      <c r="T927" s="226">
        <f>S927*H927</f>
        <v>0</v>
      </c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R927" s="227" t="s">
        <v>327</v>
      </c>
      <c r="AT927" s="227" t="s">
        <v>211</v>
      </c>
      <c r="AU927" s="227" t="s">
        <v>80</v>
      </c>
      <c r="AY927" s="21" t="s">
        <v>207</v>
      </c>
      <c r="BE927" s="228">
        <f>IF(N927="základní",J927,0)</f>
        <v>0</v>
      </c>
      <c r="BF927" s="228">
        <f>IF(N927="snížená",J927,0)</f>
        <v>0</v>
      </c>
      <c r="BG927" s="228">
        <f>IF(N927="zákl. přenesená",J927,0)</f>
        <v>0</v>
      </c>
      <c r="BH927" s="228">
        <f>IF(N927="sníž. přenesená",J927,0)</f>
        <v>0</v>
      </c>
      <c r="BI927" s="228">
        <f>IF(N927="nulová",J927,0)</f>
        <v>0</v>
      </c>
      <c r="BJ927" s="21" t="s">
        <v>76</v>
      </c>
      <c r="BK927" s="228">
        <f>ROUND(I927*H927,2)</f>
        <v>0</v>
      </c>
      <c r="BL927" s="21" t="s">
        <v>327</v>
      </c>
      <c r="BM927" s="227" t="s">
        <v>1779</v>
      </c>
    </row>
    <row r="928" s="2" customFormat="1">
      <c r="A928" s="42"/>
      <c r="B928" s="43"/>
      <c r="C928" s="44"/>
      <c r="D928" s="229" t="s">
        <v>216</v>
      </c>
      <c r="E928" s="44"/>
      <c r="F928" s="230" t="s">
        <v>1780</v>
      </c>
      <c r="G928" s="44"/>
      <c r="H928" s="44"/>
      <c r="I928" s="231"/>
      <c r="J928" s="44"/>
      <c r="K928" s="44"/>
      <c r="L928" s="48"/>
      <c r="M928" s="232"/>
      <c r="N928" s="233"/>
      <c r="O928" s="88"/>
      <c r="P928" s="88"/>
      <c r="Q928" s="88"/>
      <c r="R928" s="88"/>
      <c r="S928" s="88"/>
      <c r="T928" s="89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T928" s="21" t="s">
        <v>216</v>
      </c>
      <c r="AU928" s="21" t="s">
        <v>80</v>
      </c>
    </row>
    <row r="929" s="12" customFormat="1" ht="22.8" customHeight="1">
      <c r="A929" s="12"/>
      <c r="B929" s="201"/>
      <c r="C929" s="202"/>
      <c r="D929" s="203" t="s">
        <v>70</v>
      </c>
      <c r="E929" s="215" t="s">
        <v>766</v>
      </c>
      <c r="F929" s="215" t="s">
        <v>1781</v>
      </c>
      <c r="G929" s="202"/>
      <c r="H929" s="202"/>
      <c r="I929" s="205"/>
      <c r="J929" s="216">
        <f>BK929</f>
        <v>0</v>
      </c>
      <c r="K929" s="202"/>
      <c r="L929" s="207"/>
      <c r="M929" s="208"/>
      <c r="N929" s="209"/>
      <c r="O929" s="209"/>
      <c r="P929" s="210">
        <f>SUM(P930:P1056)</f>
        <v>0</v>
      </c>
      <c r="Q929" s="209"/>
      <c r="R929" s="210">
        <f>SUM(R930:R1056)</f>
        <v>0.11909079999999998</v>
      </c>
      <c r="S929" s="209"/>
      <c r="T929" s="211">
        <f>SUM(T930:T1056)</f>
        <v>0</v>
      </c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R929" s="212" t="s">
        <v>80</v>
      </c>
      <c r="AT929" s="213" t="s">
        <v>70</v>
      </c>
      <c r="AU929" s="213" t="s">
        <v>76</v>
      </c>
      <c r="AY929" s="212" t="s">
        <v>207</v>
      </c>
      <c r="BK929" s="214">
        <f>SUM(BK930:BK1056)</f>
        <v>0</v>
      </c>
    </row>
    <row r="930" s="2" customFormat="1" ht="16.5" customHeight="1">
      <c r="A930" s="42"/>
      <c r="B930" s="43"/>
      <c r="C930" s="217" t="s">
        <v>1782</v>
      </c>
      <c r="D930" s="217" t="s">
        <v>211</v>
      </c>
      <c r="E930" s="218" t="s">
        <v>1783</v>
      </c>
      <c r="F930" s="219" t="s">
        <v>1784</v>
      </c>
      <c r="G930" s="220" t="s">
        <v>317</v>
      </c>
      <c r="H930" s="221">
        <v>7.7599999999999998</v>
      </c>
      <c r="I930" s="222"/>
      <c r="J930" s="221">
        <f>ROUND(I930*H930,2)</f>
        <v>0</v>
      </c>
      <c r="K930" s="219" t="s">
        <v>214</v>
      </c>
      <c r="L930" s="48"/>
      <c r="M930" s="223" t="s">
        <v>18</v>
      </c>
      <c r="N930" s="224" t="s">
        <v>42</v>
      </c>
      <c r="O930" s="88"/>
      <c r="P930" s="225">
        <f>O930*H930</f>
        <v>0</v>
      </c>
      <c r="Q930" s="225">
        <v>0.00093000000000000005</v>
      </c>
      <c r="R930" s="225">
        <f>Q930*H930</f>
        <v>0.0072168000000000006</v>
      </c>
      <c r="S930" s="225">
        <v>0</v>
      </c>
      <c r="T930" s="226">
        <f>S930*H930</f>
        <v>0</v>
      </c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R930" s="227" t="s">
        <v>327</v>
      </c>
      <c r="AT930" s="227" t="s">
        <v>211</v>
      </c>
      <c r="AU930" s="227" t="s">
        <v>80</v>
      </c>
      <c r="AY930" s="21" t="s">
        <v>207</v>
      </c>
      <c r="BE930" s="228">
        <f>IF(N930="základní",J930,0)</f>
        <v>0</v>
      </c>
      <c r="BF930" s="228">
        <f>IF(N930="snížená",J930,0)</f>
        <v>0</v>
      </c>
      <c r="BG930" s="228">
        <f>IF(N930="zákl. přenesená",J930,0)</f>
        <v>0</v>
      </c>
      <c r="BH930" s="228">
        <f>IF(N930="sníž. přenesená",J930,0)</f>
        <v>0</v>
      </c>
      <c r="BI930" s="228">
        <f>IF(N930="nulová",J930,0)</f>
        <v>0</v>
      </c>
      <c r="BJ930" s="21" t="s">
        <v>76</v>
      </c>
      <c r="BK930" s="228">
        <f>ROUND(I930*H930,2)</f>
        <v>0</v>
      </c>
      <c r="BL930" s="21" t="s">
        <v>327</v>
      </c>
      <c r="BM930" s="227" t="s">
        <v>1785</v>
      </c>
    </row>
    <row r="931" s="2" customFormat="1">
      <c r="A931" s="42"/>
      <c r="B931" s="43"/>
      <c r="C931" s="44"/>
      <c r="D931" s="229" t="s">
        <v>216</v>
      </c>
      <c r="E931" s="44"/>
      <c r="F931" s="230" t="s">
        <v>1786</v>
      </c>
      <c r="G931" s="44"/>
      <c r="H931" s="44"/>
      <c r="I931" s="231"/>
      <c r="J931" s="44"/>
      <c r="K931" s="44"/>
      <c r="L931" s="48"/>
      <c r="M931" s="232"/>
      <c r="N931" s="233"/>
      <c r="O931" s="88"/>
      <c r="P931" s="88"/>
      <c r="Q931" s="88"/>
      <c r="R931" s="88"/>
      <c r="S931" s="88"/>
      <c r="T931" s="89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T931" s="21" t="s">
        <v>216</v>
      </c>
      <c r="AU931" s="21" t="s">
        <v>80</v>
      </c>
    </row>
    <row r="932" s="13" customFormat="1">
      <c r="A932" s="13"/>
      <c r="B932" s="234"/>
      <c r="C932" s="235"/>
      <c r="D932" s="236" t="s">
        <v>218</v>
      </c>
      <c r="E932" s="237" t="s">
        <v>18</v>
      </c>
      <c r="F932" s="238" t="s">
        <v>1138</v>
      </c>
      <c r="G932" s="235"/>
      <c r="H932" s="237" t="s">
        <v>18</v>
      </c>
      <c r="I932" s="239"/>
      <c r="J932" s="235"/>
      <c r="K932" s="235"/>
      <c r="L932" s="240"/>
      <c r="M932" s="241"/>
      <c r="N932" s="242"/>
      <c r="O932" s="242"/>
      <c r="P932" s="242"/>
      <c r="Q932" s="242"/>
      <c r="R932" s="242"/>
      <c r="S932" s="242"/>
      <c r="T932" s="24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44" t="s">
        <v>218</v>
      </c>
      <c r="AU932" s="244" t="s">
        <v>80</v>
      </c>
      <c r="AV932" s="13" t="s">
        <v>76</v>
      </c>
      <c r="AW932" s="13" t="s">
        <v>33</v>
      </c>
      <c r="AX932" s="13" t="s">
        <v>71</v>
      </c>
      <c r="AY932" s="244" t="s">
        <v>207</v>
      </c>
    </row>
    <row r="933" s="14" customFormat="1">
      <c r="A933" s="14"/>
      <c r="B933" s="245"/>
      <c r="C933" s="246"/>
      <c r="D933" s="236" t="s">
        <v>218</v>
      </c>
      <c r="E933" s="247" t="s">
        <v>18</v>
      </c>
      <c r="F933" s="248" t="s">
        <v>1139</v>
      </c>
      <c r="G933" s="246"/>
      <c r="H933" s="249">
        <v>7.7599999999999998</v>
      </c>
      <c r="I933" s="250"/>
      <c r="J933" s="246"/>
      <c r="K933" s="246"/>
      <c r="L933" s="251"/>
      <c r="M933" s="252"/>
      <c r="N933" s="253"/>
      <c r="O933" s="253"/>
      <c r="P933" s="253"/>
      <c r="Q933" s="253"/>
      <c r="R933" s="253"/>
      <c r="S933" s="253"/>
      <c r="T933" s="25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55" t="s">
        <v>218</v>
      </c>
      <c r="AU933" s="255" t="s">
        <v>80</v>
      </c>
      <c r="AV933" s="14" t="s">
        <v>80</v>
      </c>
      <c r="AW933" s="14" t="s">
        <v>33</v>
      </c>
      <c r="AX933" s="14" t="s">
        <v>76</v>
      </c>
      <c r="AY933" s="255" t="s">
        <v>207</v>
      </c>
    </row>
    <row r="934" s="2" customFormat="1" ht="16.5" customHeight="1">
      <c r="A934" s="42"/>
      <c r="B934" s="43"/>
      <c r="C934" s="283" t="s">
        <v>1787</v>
      </c>
      <c r="D934" s="283" t="s">
        <v>1282</v>
      </c>
      <c r="E934" s="284" t="s">
        <v>1788</v>
      </c>
      <c r="F934" s="285" t="s">
        <v>1789</v>
      </c>
      <c r="G934" s="286" t="s">
        <v>129</v>
      </c>
      <c r="H934" s="287">
        <v>8.5399999999999991</v>
      </c>
      <c r="I934" s="288"/>
      <c r="J934" s="287">
        <f>ROUND(I934*H934,2)</f>
        <v>0</v>
      </c>
      <c r="K934" s="285" t="s">
        <v>214</v>
      </c>
      <c r="L934" s="289"/>
      <c r="M934" s="290" t="s">
        <v>18</v>
      </c>
      <c r="N934" s="291" t="s">
        <v>42</v>
      </c>
      <c r="O934" s="88"/>
      <c r="P934" s="225">
        <f>O934*H934</f>
        <v>0</v>
      </c>
      <c r="Q934" s="225">
        <v>0.013100000000000001</v>
      </c>
      <c r="R934" s="225">
        <f>Q934*H934</f>
        <v>0.11187399999999999</v>
      </c>
      <c r="S934" s="225">
        <v>0</v>
      </c>
      <c r="T934" s="226">
        <f>S934*H934</f>
        <v>0</v>
      </c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R934" s="227" t="s">
        <v>513</v>
      </c>
      <c r="AT934" s="227" t="s">
        <v>1282</v>
      </c>
      <c r="AU934" s="227" t="s">
        <v>80</v>
      </c>
      <c r="AY934" s="21" t="s">
        <v>207</v>
      </c>
      <c r="BE934" s="228">
        <f>IF(N934="základní",J934,0)</f>
        <v>0</v>
      </c>
      <c r="BF934" s="228">
        <f>IF(N934="snížená",J934,0)</f>
        <v>0</v>
      </c>
      <c r="BG934" s="228">
        <f>IF(N934="zákl. přenesená",J934,0)</f>
        <v>0</v>
      </c>
      <c r="BH934" s="228">
        <f>IF(N934="sníž. přenesená",J934,0)</f>
        <v>0</v>
      </c>
      <c r="BI934" s="228">
        <f>IF(N934="nulová",J934,0)</f>
        <v>0</v>
      </c>
      <c r="BJ934" s="21" t="s">
        <v>76</v>
      </c>
      <c r="BK934" s="228">
        <f>ROUND(I934*H934,2)</f>
        <v>0</v>
      </c>
      <c r="BL934" s="21" t="s">
        <v>327</v>
      </c>
      <c r="BM934" s="227" t="s">
        <v>1790</v>
      </c>
    </row>
    <row r="935" s="13" customFormat="1">
      <c r="A935" s="13"/>
      <c r="B935" s="234"/>
      <c r="C935" s="235"/>
      <c r="D935" s="236" t="s">
        <v>218</v>
      </c>
      <c r="E935" s="237" t="s">
        <v>18</v>
      </c>
      <c r="F935" s="238" t="s">
        <v>1138</v>
      </c>
      <c r="G935" s="235"/>
      <c r="H935" s="237" t="s">
        <v>18</v>
      </c>
      <c r="I935" s="239"/>
      <c r="J935" s="235"/>
      <c r="K935" s="235"/>
      <c r="L935" s="240"/>
      <c r="M935" s="241"/>
      <c r="N935" s="242"/>
      <c r="O935" s="242"/>
      <c r="P935" s="242"/>
      <c r="Q935" s="242"/>
      <c r="R935" s="242"/>
      <c r="S935" s="242"/>
      <c r="T935" s="24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44" t="s">
        <v>218</v>
      </c>
      <c r="AU935" s="244" t="s">
        <v>80</v>
      </c>
      <c r="AV935" s="13" t="s">
        <v>76</v>
      </c>
      <c r="AW935" s="13" t="s">
        <v>33</v>
      </c>
      <c r="AX935" s="13" t="s">
        <v>71</v>
      </c>
      <c r="AY935" s="244" t="s">
        <v>207</v>
      </c>
    </row>
    <row r="936" s="14" customFormat="1">
      <c r="A936" s="14"/>
      <c r="B936" s="245"/>
      <c r="C936" s="246"/>
      <c r="D936" s="236" t="s">
        <v>218</v>
      </c>
      <c r="E936" s="247" t="s">
        <v>18</v>
      </c>
      <c r="F936" s="248" t="s">
        <v>1139</v>
      </c>
      <c r="G936" s="246"/>
      <c r="H936" s="249">
        <v>7.7599999999999998</v>
      </c>
      <c r="I936" s="250"/>
      <c r="J936" s="246"/>
      <c r="K936" s="246"/>
      <c r="L936" s="251"/>
      <c r="M936" s="252"/>
      <c r="N936" s="253"/>
      <c r="O936" s="253"/>
      <c r="P936" s="253"/>
      <c r="Q936" s="253"/>
      <c r="R936" s="253"/>
      <c r="S936" s="253"/>
      <c r="T936" s="25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5" t="s">
        <v>218</v>
      </c>
      <c r="AU936" s="255" t="s">
        <v>80</v>
      </c>
      <c r="AV936" s="14" t="s">
        <v>80</v>
      </c>
      <c r="AW936" s="14" t="s">
        <v>33</v>
      </c>
      <c r="AX936" s="14" t="s">
        <v>76</v>
      </c>
      <c r="AY936" s="255" t="s">
        <v>207</v>
      </c>
    </row>
    <row r="937" s="14" customFormat="1">
      <c r="A937" s="14"/>
      <c r="B937" s="245"/>
      <c r="C937" s="246"/>
      <c r="D937" s="236" t="s">
        <v>218</v>
      </c>
      <c r="E937" s="246"/>
      <c r="F937" s="248" t="s">
        <v>1791</v>
      </c>
      <c r="G937" s="246"/>
      <c r="H937" s="249">
        <v>8.5399999999999991</v>
      </c>
      <c r="I937" s="250"/>
      <c r="J937" s="246"/>
      <c r="K937" s="246"/>
      <c r="L937" s="251"/>
      <c r="M937" s="252"/>
      <c r="N937" s="253"/>
      <c r="O937" s="253"/>
      <c r="P937" s="253"/>
      <c r="Q937" s="253"/>
      <c r="R937" s="253"/>
      <c r="S937" s="253"/>
      <c r="T937" s="25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55" t="s">
        <v>218</v>
      </c>
      <c r="AU937" s="255" t="s">
        <v>80</v>
      </c>
      <c r="AV937" s="14" t="s">
        <v>80</v>
      </c>
      <c r="AW937" s="14" t="s">
        <v>4</v>
      </c>
      <c r="AX937" s="14" t="s">
        <v>76</v>
      </c>
      <c r="AY937" s="255" t="s">
        <v>207</v>
      </c>
    </row>
    <row r="938" s="2" customFormat="1" ht="16.5" customHeight="1">
      <c r="A938" s="42"/>
      <c r="B938" s="43"/>
      <c r="C938" s="217" t="s">
        <v>1792</v>
      </c>
      <c r="D938" s="217" t="s">
        <v>211</v>
      </c>
      <c r="E938" s="218" t="s">
        <v>1793</v>
      </c>
      <c r="F938" s="219" t="s">
        <v>1794</v>
      </c>
      <c r="G938" s="220" t="s">
        <v>1795</v>
      </c>
      <c r="H938" s="221">
        <v>3</v>
      </c>
      <c r="I938" s="222"/>
      <c r="J938" s="221">
        <f>ROUND(I938*H938,2)</f>
        <v>0</v>
      </c>
      <c r="K938" s="219" t="s">
        <v>18</v>
      </c>
      <c r="L938" s="48"/>
      <c r="M938" s="223" t="s">
        <v>18</v>
      </c>
      <c r="N938" s="224" t="s">
        <v>42</v>
      </c>
      <c r="O938" s="88"/>
      <c r="P938" s="225">
        <f>O938*H938</f>
        <v>0</v>
      </c>
      <c r="Q938" s="225">
        <v>0</v>
      </c>
      <c r="R938" s="225">
        <f>Q938*H938</f>
        <v>0</v>
      </c>
      <c r="S938" s="225">
        <v>0</v>
      </c>
      <c r="T938" s="226">
        <f>S938*H938</f>
        <v>0</v>
      </c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R938" s="227" t="s">
        <v>327</v>
      </c>
      <c r="AT938" s="227" t="s">
        <v>211</v>
      </c>
      <c r="AU938" s="227" t="s">
        <v>80</v>
      </c>
      <c r="AY938" s="21" t="s">
        <v>207</v>
      </c>
      <c r="BE938" s="228">
        <f>IF(N938="základní",J938,0)</f>
        <v>0</v>
      </c>
      <c r="BF938" s="228">
        <f>IF(N938="snížená",J938,0)</f>
        <v>0</v>
      </c>
      <c r="BG938" s="228">
        <f>IF(N938="zákl. přenesená",J938,0)</f>
        <v>0</v>
      </c>
      <c r="BH938" s="228">
        <f>IF(N938="sníž. přenesená",J938,0)</f>
        <v>0</v>
      </c>
      <c r="BI938" s="228">
        <f>IF(N938="nulová",J938,0)</f>
        <v>0</v>
      </c>
      <c r="BJ938" s="21" t="s">
        <v>76</v>
      </c>
      <c r="BK938" s="228">
        <f>ROUND(I938*H938,2)</f>
        <v>0</v>
      </c>
      <c r="BL938" s="21" t="s">
        <v>327</v>
      </c>
      <c r="BM938" s="227" t="s">
        <v>1796</v>
      </c>
    </row>
    <row r="939" s="2" customFormat="1">
      <c r="A939" s="42"/>
      <c r="B939" s="43"/>
      <c r="C939" s="44"/>
      <c r="D939" s="236" t="s">
        <v>653</v>
      </c>
      <c r="E939" s="44"/>
      <c r="F939" s="278" t="s">
        <v>1797</v>
      </c>
      <c r="G939" s="44"/>
      <c r="H939" s="44"/>
      <c r="I939" s="231"/>
      <c r="J939" s="44"/>
      <c r="K939" s="44"/>
      <c r="L939" s="48"/>
      <c r="M939" s="232"/>
      <c r="N939" s="233"/>
      <c r="O939" s="88"/>
      <c r="P939" s="88"/>
      <c r="Q939" s="88"/>
      <c r="R939" s="88"/>
      <c r="S939" s="88"/>
      <c r="T939" s="89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T939" s="21" t="s">
        <v>653</v>
      </c>
      <c r="AU939" s="21" t="s">
        <v>80</v>
      </c>
    </row>
    <row r="940" s="13" customFormat="1">
      <c r="A940" s="13"/>
      <c r="B940" s="234"/>
      <c r="C940" s="235"/>
      <c r="D940" s="236" t="s">
        <v>218</v>
      </c>
      <c r="E940" s="237" t="s">
        <v>18</v>
      </c>
      <c r="F940" s="238" t="s">
        <v>1408</v>
      </c>
      <c r="G940" s="235"/>
      <c r="H940" s="237" t="s">
        <v>18</v>
      </c>
      <c r="I940" s="239"/>
      <c r="J940" s="235"/>
      <c r="K940" s="235"/>
      <c r="L940" s="240"/>
      <c r="M940" s="241"/>
      <c r="N940" s="242"/>
      <c r="O940" s="242"/>
      <c r="P940" s="242"/>
      <c r="Q940" s="242"/>
      <c r="R940" s="242"/>
      <c r="S940" s="242"/>
      <c r="T940" s="24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44" t="s">
        <v>218</v>
      </c>
      <c r="AU940" s="244" t="s">
        <v>80</v>
      </c>
      <c r="AV940" s="13" t="s">
        <v>76</v>
      </c>
      <c r="AW940" s="13" t="s">
        <v>33</v>
      </c>
      <c r="AX940" s="13" t="s">
        <v>71</v>
      </c>
      <c r="AY940" s="244" t="s">
        <v>207</v>
      </c>
    </row>
    <row r="941" s="13" customFormat="1">
      <c r="A941" s="13"/>
      <c r="B941" s="234"/>
      <c r="C941" s="235"/>
      <c r="D941" s="236" t="s">
        <v>218</v>
      </c>
      <c r="E941" s="237" t="s">
        <v>18</v>
      </c>
      <c r="F941" s="238" t="s">
        <v>1369</v>
      </c>
      <c r="G941" s="235"/>
      <c r="H941" s="237" t="s">
        <v>18</v>
      </c>
      <c r="I941" s="239"/>
      <c r="J941" s="235"/>
      <c r="K941" s="235"/>
      <c r="L941" s="240"/>
      <c r="M941" s="241"/>
      <c r="N941" s="242"/>
      <c r="O941" s="242"/>
      <c r="P941" s="242"/>
      <c r="Q941" s="242"/>
      <c r="R941" s="242"/>
      <c r="S941" s="242"/>
      <c r="T941" s="24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44" t="s">
        <v>218</v>
      </c>
      <c r="AU941" s="244" t="s">
        <v>80</v>
      </c>
      <c r="AV941" s="13" t="s">
        <v>76</v>
      </c>
      <c r="AW941" s="13" t="s">
        <v>33</v>
      </c>
      <c r="AX941" s="13" t="s">
        <v>71</v>
      </c>
      <c r="AY941" s="244" t="s">
        <v>207</v>
      </c>
    </row>
    <row r="942" s="14" customFormat="1">
      <c r="A942" s="14"/>
      <c r="B942" s="245"/>
      <c r="C942" s="246"/>
      <c r="D942" s="236" t="s">
        <v>218</v>
      </c>
      <c r="E942" s="247" t="s">
        <v>18</v>
      </c>
      <c r="F942" s="248" t="s">
        <v>80</v>
      </c>
      <c r="G942" s="246"/>
      <c r="H942" s="249">
        <v>2</v>
      </c>
      <c r="I942" s="250"/>
      <c r="J942" s="246"/>
      <c r="K942" s="246"/>
      <c r="L942" s="251"/>
      <c r="M942" s="252"/>
      <c r="N942" s="253"/>
      <c r="O942" s="253"/>
      <c r="P942" s="253"/>
      <c r="Q942" s="253"/>
      <c r="R942" s="253"/>
      <c r="S942" s="253"/>
      <c r="T942" s="25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55" t="s">
        <v>218</v>
      </c>
      <c r="AU942" s="255" t="s">
        <v>80</v>
      </c>
      <c r="AV942" s="14" t="s">
        <v>80</v>
      </c>
      <c r="AW942" s="14" t="s">
        <v>33</v>
      </c>
      <c r="AX942" s="14" t="s">
        <v>71</v>
      </c>
      <c r="AY942" s="255" t="s">
        <v>207</v>
      </c>
    </row>
    <row r="943" s="13" customFormat="1">
      <c r="A943" s="13"/>
      <c r="B943" s="234"/>
      <c r="C943" s="235"/>
      <c r="D943" s="236" t="s">
        <v>218</v>
      </c>
      <c r="E943" s="237" t="s">
        <v>18</v>
      </c>
      <c r="F943" s="238" t="s">
        <v>1378</v>
      </c>
      <c r="G943" s="235"/>
      <c r="H943" s="237" t="s">
        <v>18</v>
      </c>
      <c r="I943" s="239"/>
      <c r="J943" s="235"/>
      <c r="K943" s="235"/>
      <c r="L943" s="240"/>
      <c r="M943" s="241"/>
      <c r="N943" s="242"/>
      <c r="O943" s="242"/>
      <c r="P943" s="242"/>
      <c r="Q943" s="242"/>
      <c r="R943" s="242"/>
      <c r="S943" s="242"/>
      <c r="T943" s="24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44" t="s">
        <v>218</v>
      </c>
      <c r="AU943" s="244" t="s">
        <v>80</v>
      </c>
      <c r="AV943" s="13" t="s">
        <v>76</v>
      </c>
      <c r="AW943" s="13" t="s">
        <v>33</v>
      </c>
      <c r="AX943" s="13" t="s">
        <v>71</v>
      </c>
      <c r="AY943" s="244" t="s">
        <v>207</v>
      </c>
    </row>
    <row r="944" s="14" customFormat="1">
      <c r="A944" s="14"/>
      <c r="B944" s="245"/>
      <c r="C944" s="246"/>
      <c r="D944" s="236" t="s">
        <v>218</v>
      </c>
      <c r="E944" s="247" t="s">
        <v>18</v>
      </c>
      <c r="F944" s="248" t="s">
        <v>76</v>
      </c>
      <c r="G944" s="246"/>
      <c r="H944" s="249">
        <v>1</v>
      </c>
      <c r="I944" s="250"/>
      <c r="J944" s="246"/>
      <c r="K944" s="246"/>
      <c r="L944" s="251"/>
      <c r="M944" s="252"/>
      <c r="N944" s="253"/>
      <c r="O944" s="253"/>
      <c r="P944" s="253"/>
      <c r="Q944" s="253"/>
      <c r="R944" s="253"/>
      <c r="S944" s="253"/>
      <c r="T944" s="25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55" t="s">
        <v>218</v>
      </c>
      <c r="AU944" s="255" t="s">
        <v>80</v>
      </c>
      <c r="AV944" s="14" t="s">
        <v>80</v>
      </c>
      <c r="AW944" s="14" t="s">
        <v>33</v>
      </c>
      <c r="AX944" s="14" t="s">
        <v>71</v>
      </c>
      <c r="AY944" s="255" t="s">
        <v>207</v>
      </c>
    </row>
    <row r="945" s="16" customFormat="1">
      <c r="A945" s="16"/>
      <c r="B945" s="267"/>
      <c r="C945" s="268"/>
      <c r="D945" s="236" t="s">
        <v>218</v>
      </c>
      <c r="E945" s="269" t="s">
        <v>18</v>
      </c>
      <c r="F945" s="270" t="s">
        <v>244</v>
      </c>
      <c r="G945" s="268"/>
      <c r="H945" s="271">
        <v>3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T945" s="277" t="s">
        <v>218</v>
      </c>
      <c r="AU945" s="277" t="s">
        <v>80</v>
      </c>
      <c r="AV945" s="16" t="s">
        <v>89</v>
      </c>
      <c r="AW945" s="16" t="s">
        <v>33</v>
      </c>
      <c r="AX945" s="16" t="s">
        <v>76</v>
      </c>
      <c r="AY945" s="277" t="s">
        <v>207</v>
      </c>
    </row>
    <row r="946" s="2" customFormat="1" ht="16.5" customHeight="1">
      <c r="A946" s="42"/>
      <c r="B946" s="43"/>
      <c r="C946" s="217" t="s">
        <v>883</v>
      </c>
      <c r="D946" s="217" t="s">
        <v>211</v>
      </c>
      <c r="E946" s="218" t="s">
        <v>1798</v>
      </c>
      <c r="F946" s="219" t="s">
        <v>1799</v>
      </c>
      <c r="G946" s="220" t="s">
        <v>1795</v>
      </c>
      <c r="H946" s="221">
        <v>2</v>
      </c>
      <c r="I946" s="222"/>
      <c r="J946" s="221">
        <f>ROUND(I946*H946,2)</f>
        <v>0</v>
      </c>
      <c r="K946" s="219" t="s">
        <v>18</v>
      </c>
      <c r="L946" s="48"/>
      <c r="M946" s="223" t="s">
        <v>18</v>
      </c>
      <c r="N946" s="224" t="s">
        <v>42</v>
      </c>
      <c r="O946" s="88"/>
      <c r="P946" s="225">
        <f>O946*H946</f>
        <v>0</v>
      </c>
      <c r="Q946" s="225">
        <v>0</v>
      </c>
      <c r="R946" s="225">
        <f>Q946*H946</f>
        <v>0</v>
      </c>
      <c r="S946" s="225">
        <v>0</v>
      </c>
      <c r="T946" s="226">
        <f>S946*H946</f>
        <v>0</v>
      </c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R946" s="227" t="s">
        <v>327</v>
      </c>
      <c r="AT946" s="227" t="s">
        <v>211</v>
      </c>
      <c r="AU946" s="227" t="s">
        <v>80</v>
      </c>
      <c r="AY946" s="21" t="s">
        <v>207</v>
      </c>
      <c r="BE946" s="228">
        <f>IF(N946="základní",J946,0)</f>
        <v>0</v>
      </c>
      <c r="BF946" s="228">
        <f>IF(N946="snížená",J946,0)</f>
        <v>0</v>
      </c>
      <c r="BG946" s="228">
        <f>IF(N946="zákl. přenesená",J946,0)</f>
        <v>0</v>
      </c>
      <c r="BH946" s="228">
        <f>IF(N946="sníž. přenesená",J946,0)</f>
        <v>0</v>
      </c>
      <c r="BI946" s="228">
        <f>IF(N946="nulová",J946,0)</f>
        <v>0</v>
      </c>
      <c r="BJ946" s="21" t="s">
        <v>76</v>
      </c>
      <c r="BK946" s="228">
        <f>ROUND(I946*H946,2)</f>
        <v>0</v>
      </c>
      <c r="BL946" s="21" t="s">
        <v>327</v>
      </c>
      <c r="BM946" s="227" t="s">
        <v>1800</v>
      </c>
    </row>
    <row r="947" s="2" customFormat="1">
      <c r="A947" s="42"/>
      <c r="B947" s="43"/>
      <c r="C947" s="44"/>
      <c r="D947" s="236" t="s">
        <v>653</v>
      </c>
      <c r="E947" s="44"/>
      <c r="F947" s="278" t="s">
        <v>1801</v>
      </c>
      <c r="G947" s="44"/>
      <c r="H947" s="44"/>
      <c r="I947" s="231"/>
      <c r="J947" s="44"/>
      <c r="K947" s="44"/>
      <c r="L947" s="48"/>
      <c r="M947" s="232"/>
      <c r="N947" s="233"/>
      <c r="O947" s="88"/>
      <c r="P947" s="88"/>
      <c r="Q947" s="88"/>
      <c r="R947" s="88"/>
      <c r="S947" s="88"/>
      <c r="T947" s="89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T947" s="21" t="s">
        <v>653</v>
      </c>
      <c r="AU947" s="21" t="s">
        <v>80</v>
      </c>
    </row>
    <row r="948" s="13" customFormat="1">
      <c r="A948" s="13"/>
      <c r="B948" s="234"/>
      <c r="C948" s="235"/>
      <c r="D948" s="236" t="s">
        <v>218</v>
      </c>
      <c r="E948" s="237" t="s">
        <v>18</v>
      </c>
      <c r="F948" s="238" t="s">
        <v>1409</v>
      </c>
      <c r="G948" s="235"/>
      <c r="H948" s="237" t="s">
        <v>18</v>
      </c>
      <c r="I948" s="239"/>
      <c r="J948" s="235"/>
      <c r="K948" s="235"/>
      <c r="L948" s="240"/>
      <c r="M948" s="241"/>
      <c r="N948" s="242"/>
      <c r="O948" s="242"/>
      <c r="P948" s="242"/>
      <c r="Q948" s="242"/>
      <c r="R948" s="242"/>
      <c r="S948" s="242"/>
      <c r="T948" s="24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44" t="s">
        <v>218</v>
      </c>
      <c r="AU948" s="244" t="s">
        <v>80</v>
      </c>
      <c r="AV948" s="13" t="s">
        <v>76</v>
      </c>
      <c r="AW948" s="13" t="s">
        <v>33</v>
      </c>
      <c r="AX948" s="13" t="s">
        <v>71</v>
      </c>
      <c r="AY948" s="244" t="s">
        <v>207</v>
      </c>
    </row>
    <row r="949" s="13" customFormat="1">
      <c r="A949" s="13"/>
      <c r="B949" s="234"/>
      <c r="C949" s="235"/>
      <c r="D949" s="236" t="s">
        <v>218</v>
      </c>
      <c r="E949" s="237" t="s">
        <v>18</v>
      </c>
      <c r="F949" s="238" t="s">
        <v>1369</v>
      </c>
      <c r="G949" s="235"/>
      <c r="H949" s="237" t="s">
        <v>18</v>
      </c>
      <c r="I949" s="239"/>
      <c r="J949" s="235"/>
      <c r="K949" s="235"/>
      <c r="L949" s="240"/>
      <c r="M949" s="241"/>
      <c r="N949" s="242"/>
      <c r="O949" s="242"/>
      <c r="P949" s="242"/>
      <c r="Q949" s="242"/>
      <c r="R949" s="242"/>
      <c r="S949" s="242"/>
      <c r="T949" s="24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44" t="s">
        <v>218</v>
      </c>
      <c r="AU949" s="244" t="s">
        <v>80</v>
      </c>
      <c r="AV949" s="13" t="s">
        <v>76</v>
      </c>
      <c r="AW949" s="13" t="s">
        <v>33</v>
      </c>
      <c r="AX949" s="13" t="s">
        <v>71</v>
      </c>
      <c r="AY949" s="244" t="s">
        <v>207</v>
      </c>
    </row>
    <row r="950" s="14" customFormat="1">
      <c r="A950" s="14"/>
      <c r="B950" s="245"/>
      <c r="C950" s="246"/>
      <c r="D950" s="236" t="s">
        <v>218</v>
      </c>
      <c r="E950" s="247" t="s">
        <v>18</v>
      </c>
      <c r="F950" s="248" t="s">
        <v>80</v>
      </c>
      <c r="G950" s="246"/>
      <c r="H950" s="249">
        <v>2</v>
      </c>
      <c r="I950" s="250"/>
      <c r="J950" s="246"/>
      <c r="K950" s="246"/>
      <c r="L950" s="251"/>
      <c r="M950" s="252"/>
      <c r="N950" s="253"/>
      <c r="O950" s="253"/>
      <c r="P950" s="253"/>
      <c r="Q950" s="253"/>
      <c r="R950" s="253"/>
      <c r="S950" s="253"/>
      <c r="T950" s="25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55" t="s">
        <v>218</v>
      </c>
      <c r="AU950" s="255" t="s">
        <v>80</v>
      </c>
      <c r="AV950" s="14" t="s">
        <v>80</v>
      </c>
      <c r="AW950" s="14" t="s">
        <v>33</v>
      </c>
      <c r="AX950" s="14" t="s">
        <v>76</v>
      </c>
      <c r="AY950" s="255" t="s">
        <v>207</v>
      </c>
    </row>
    <row r="951" s="2" customFormat="1" ht="16.5" customHeight="1">
      <c r="A951" s="42"/>
      <c r="B951" s="43"/>
      <c r="C951" s="217" t="s">
        <v>1802</v>
      </c>
      <c r="D951" s="217" t="s">
        <v>211</v>
      </c>
      <c r="E951" s="218" t="s">
        <v>1803</v>
      </c>
      <c r="F951" s="219" t="s">
        <v>1804</v>
      </c>
      <c r="G951" s="220" t="s">
        <v>1795</v>
      </c>
      <c r="H951" s="221">
        <v>1</v>
      </c>
      <c r="I951" s="222"/>
      <c r="J951" s="221">
        <f>ROUND(I951*H951,2)</f>
        <v>0</v>
      </c>
      <c r="K951" s="219" t="s">
        <v>18</v>
      </c>
      <c r="L951" s="48"/>
      <c r="M951" s="223" t="s">
        <v>18</v>
      </c>
      <c r="N951" s="224" t="s">
        <v>42</v>
      </c>
      <c r="O951" s="88"/>
      <c r="P951" s="225">
        <f>O951*H951</f>
        <v>0</v>
      </c>
      <c r="Q951" s="225">
        <v>0</v>
      </c>
      <c r="R951" s="225">
        <f>Q951*H951</f>
        <v>0</v>
      </c>
      <c r="S951" s="225">
        <v>0</v>
      </c>
      <c r="T951" s="226">
        <f>S951*H951</f>
        <v>0</v>
      </c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R951" s="227" t="s">
        <v>327</v>
      </c>
      <c r="AT951" s="227" t="s">
        <v>211</v>
      </c>
      <c r="AU951" s="227" t="s">
        <v>80</v>
      </c>
      <c r="AY951" s="21" t="s">
        <v>207</v>
      </c>
      <c r="BE951" s="228">
        <f>IF(N951="základní",J951,0)</f>
        <v>0</v>
      </c>
      <c r="BF951" s="228">
        <f>IF(N951="snížená",J951,0)</f>
        <v>0</v>
      </c>
      <c r="BG951" s="228">
        <f>IF(N951="zákl. přenesená",J951,0)</f>
        <v>0</v>
      </c>
      <c r="BH951" s="228">
        <f>IF(N951="sníž. přenesená",J951,0)</f>
        <v>0</v>
      </c>
      <c r="BI951" s="228">
        <f>IF(N951="nulová",J951,0)</f>
        <v>0</v>
      </c>
      <c r="BJ951" s="21" t="s">
        <v>76</v>
      </c>
      <c r="BK951" s="228">
        <f>ROUND(I951*H951,2)</f>
        <v>0</v>
      </c>
      <c r="BL951" s="21" t="s">
        <v>327</v>
      </c>
      <c r="BM951" s="227" t="s">
        <v>1805</v>
      </c>
    </row>
    <row r="952" s="2" customFormat="1">
      <c r="A952" s="42"/>
      <c r="B952" s="43"/>
      <c r="C952" s="44"/>
      <c r="D952" s="236" t="s">
        <v>653</v>
      </c>
      <c r="E952" s="44"/>
      <c r="F952" s="278" t="s">
        <v>1806</v>
      </c>
      <c r="G952" s="44"/>
      <c r="H952" s="44"/>
      <c r="I952" s="231"/>
      <c r="J952" s="44"/>
      <c r="K952" s="44"/>
      <c r="L952" s="48"/>
      <c r="M952" s="232"/>
      <c r="N952" s="233"/>
      <c r="O952" s="88"/>
      <c r="P952" s="88"/>
      <c r="Q952" s="88"/>
      <c r="R952" s="88"/>
      <c r="S952" s="88"/>
      <c r="T952" s="89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T952" s="21" t="s">
        <v>653</v>
      </c>
      <c r="AU952" s="21" t="s">
        <v>80</v>
      </c>
    </row>
    <row r="953" s="13" customFormat="1">
      <c r="A953" s="13"/>
      <c r="B953" s="234"/>
      <c r="C953" s="235"/>
      <c r="D953" s="236" t="s">
        <v>218</v>
      </c>
      <c r="E953" s="237" t="s">
        <v>18</v>
      </c>
      <c r="F953" s="238" t="s">
        <v>1410</v>
      </c>
      <c r="G953" s="235"/>
      <c r="H953" s="237" t="s">
        <v>18</v>
      </c>
      <c r="I953" s="239"/>
      <c r="J953" s="235"/>
      <c r="K953" s="235"/>
      <c r="L953" s="240"/>
      <c r="M953" s="241"/>
      <c r="N953" s="242"/>
      <c r="O953" s="242"/>
      <c r="P953" s="242"/>
      <c r="Q953" s="242"/>
      <c r="R953" s="242"/>
      <c r="S953" s="242"/>
      <c r="T953" s="24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44" t="s">
        <v>218</v>
      </c>
      <c r="AU953" s="244" t="s">
        <v>80</v>
      </c>
      <c r="AV953" s="13" t="s">
        <v>76</v>
      </c>
      <c r="AW953" s="13" t="s">
        <v>33</v>
      </c>
      <c r="AX953" s="13" t="s">
        <v>71</v>
      </c>
      <c r="AY953" s="244" t="s">
        <v>207</v>
      </c>
    </row>
    <row r="954" s="13" customFormat="1">
      <c r="A954" s="13"/>
      <c r="B954" s="234"/>
      <c r="C954" s="235"/>
      <c r="D954" s="236" t="s">
        <v>218</v>
      </c>
      <c r="E954" s="237" t="s">
        <v>18</v>
      </c>
      <c r="F954" s="238" t="s">
        <v>1373</v>
      </c>
      <c r="G954" s="235"/>
      <c r="H954" s="237" t="s">
        <v>18</v>
      </c>
      <c r="I954" s="239"/>
      <c r="J954" s="235"/>
      <c r="K954" s="235"/>
      <c r="L954" s="240"/>
      <c r="M954" s="241"/>
      <c r="N954" s="242"/>
      <c r="O954" s="242"/>
      <c r="P954" s="242"/>
      <c r="Q954" s="242"/>
      <c r="R954" s="242"/>
      <c r="S954" s="242"/>
      <c r="T954" s="24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4" t="s">
        <v>218</v>
      </c>
      <c r="AU954" s="244" t="s">
        <v>80</v>
      </c>
      <c r="AV954" s="13" t="s">
        <v>76</v>
      </c>
      <c r="AW954" s="13" t="s">
        <v>33</v>
      </c>
      <c r="AX954" s="13" t="s">
        <v>71</v>
      </c>
      <c r="AY954" s="244" t="s">
        <v>207</v>
      </c>
    </row>
    <row r="955" s="14" customFormat="1">
      <c r="A955" s="14"/>
      <c r="B955" s="245"/>
      <c r="C955" s="246"/>
      <c r="D955" s="236" t="s">
        <v>218</v>
      </c>
      <c r="E955" s="247" t="s">
        <v>18</v>
      </c>
      <c r="F955" s="248" t="s">
        <v>76</v>
      </c>
      <c r="G955" s="246"/>
      <c r="H955" s="249">
        <v>1</v>
      </c>
      <c r="I955" s="250"/>
      <c r="J955" s="246"/>
      <c r="K955" s="246"/>
      <c r="L955" s="251"/>
      <c r="M955" s="252"/>
      <c r="N955" s="253"/>
      <c r="O955" s="253"/>
      <c r="P955" s="253"/>
      <c r="Q955" s="253"/>
      <c r="R955" s="253"/>
      <c r="S955" s="253"/>
      <c r="T955" s="25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55" t="s">
        <v>218</v>
      </c>
      <c r="AU955" s="255" t="s">
        <v>80</v>
      </c>
      <c r="AV955" s="14" t="s">
        <v>80</v>
      </c>
      <c r="AW955" s="14" t="s">
        <v>33</v>
      </c>
      <c r="AX955" s="14" t="s">
        <v>76</v>
      </c>
      <c r="AY955" s="255" t="s">
        <v>207</v>
      </c>
    </row>
    <row r="956" s="2" customFormat="1" ht="16.5" customHeight="1">
      <c r="A956" s="42"/>
      <c r="B956" s="43"/>
      <c r="C956" s="217" t="s">
        <v>1807</v>
      </c>
      <c r="D956" s="217" t="s">
        <v>211</v>
      </c>
      <c r="E956" s="218" t="s">
        <v>1808</v>
      </c>
      <c r="F956" s="219" t="s">
        <v>1809</v>
      </c>
      <c r="G956" s="220" t="s">
        <v>1795</v>
      </c>
      <c r="H956" s="221">
        <v>1</v>
      </c>
      <c r="I956" s="222"/>
      <c r="J956" s="221">
        <f>ROUND(I956*H956,2)</f>
        <v>0</v>
      </c>
      <c r="K956" s="219" t="s">
        <v>18</v>
      </c>
      <c r="L956" s="48"/>
      <c r="M956" s="223" t="s">
        <v>18</v>
      </c>
      <c r="N956" s="224" t="s">
        <v>42</v>
      </c>
      <c r="O956" s="88"/>
      <c r="P956" s="225">
        <f>O956*H956</f>
        <v>0</v>
      </c>
      <c r="Q956" s="225">
        <v>0</v>
      </c>
      <c r="R956" s="225">
        <f>Q956*H956</f>
        <v>0</v>
      </c>
      <c r="S956" s="225">
        <v>0</v>
      </c>
      <c r="T956" s="226">
        <f>S956*H956</f>
        <v>0</v>
      </c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R956" s="227" t="s">
        <v>327</v>
      </c>
      <c r="AT956" s="227" t="s">
        <v>211</v>
      </c>
      <c r="AU956" s="227" t="s">
        <v>80</v>
      </c>
      <c r="AY956" s="21" t="s">
        <v>207</v>
      </c>
      <c r="BE956" s="228">
        <f>IF(N956="základní",J956,0)</f>
        <v>0</v>
      </c>
      <c r="BF956" s="228">
        <f>IF(N956="snížená",J956,0)</f>
        <v>0</v>
      </c>
      <c r="BG956" s="228">
        <f>IF(N956="zákl. přenesená",J956,0)</f>
        <v>0</v>
      </c>
      <c r="BH956" s="228">
        <f>IF(N956="sníž. přenesená",J956,0)</f>
        <v>0</v>
      </c>
      <c r="BI956" s="228">
        <f>IF(N956="nulová",J956,0)</f>
        <v>0</v>
      </c>
      <c r="BJ956" s="21" t="s">
        <v>76</v>
      </c>
      <c r="BK956" s="228">
        <f>ROUND(I956*H956,2)</f>
        <v>0</v>
      </c>
      <c r="BL956" s="21" t="s">
        <v>327</v>
      </c>
      <c r="BM956" s="227" t="s">
        <v>1810</v>
      </c>
    </row>
    <row r="957" s="2" customFormat="1">
      <c r="A957" s="42"/>
      <c r="B957" s="43"/>
      <c r="C957" s="44"/>
      <c r="D957" s="236" t="s">
        <v>653</v>
      </c>
      <c r="E957" s="44"/>
      <c r="F957" s="278" t="s">
        <v>1811</v>
      </c>
      <c r="G957" s="44"/>
      <c r="H957" s="44"/>
      <c r="I957" s="231"/>
      <c r="J957" s="44"/>
      <c r="K957" s="44"/>
      <c r="L957" s="48"/>
      <c r="M957" s="232"/>
      <c r="N957" s="233"/>
      <c r="O957" s="88"/>
      <c r="P957" s="88"/>
      <c r="Q957" s="88"/>
      <c r="R957" s="88"/>
      <c r="S957" s="88"/>
      <c r="T957" s="89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T957" s="21" t="s">
        <v>653</v>
      </c>
      <c r="AU957" s="21" t="s">
        <v>80</v>
      </c>
    </row>
    <row r="958" s="13" customFormat="1">
      <c r="A958" s="13"/>
      <c r="B958" s="234"/>
      <c r="C958" s="235"/>
      <c r="D958" s="236" t="s">
        <v>218</v>
      </c>
      <c r="E958" s="237" t="s">
        <v>18</v>
      </c>
      <c r="F958" s="238" t="s">
        <v>1812</v>
      </c>
      <c r="G958" s="235"/>
      <c r="H958" s="237" t="s">
        <v>18</v>
      </c>
      <c r="I958" s="239"/>
      <c r="J958" s="235"/>
      <c r="K958" s="235"/>
      <c r="L958" s="240"/>
      <c r="M958" s="241"/>
      <c r="N958" s="242"/>
      <c r="O958" s="242"/>
      <c r="P958" s="242"/>
      <c r="Q958" s="242"/>
      <c r="R958" s="242"/>
      <c r="S958" s="242"/>
      <c r="T958" s="24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44" t="s">
        <v>218</v>
      </c>
      <c r="AU958" s="244" t="s">
        <v>80</v>
      </c>
      <c r="AV958" s="13" t="s">
        <v>76</v>
      </c>
      <c r="AW958" s="13" t="s">
        <v>33</v>
      </c>
      <c r="AX958" s="13" t="s">
        <v>71</v>
      </c>
      <c r="AY958" s="244" t="s">
        <v>207</v>
      </c>
    </row>
    <row r="959" s="13" customFormat="1">
      <c r="A959" s="13"/>
      <c r="B959" s="234"/>
      <c r="C959" s="235"/>
      <c r="D959" s="236" t="s">
        <v>218</v>
      </c>
      <c r="E959" s="237" t="s">
        <v>18</v>
      </c>
      <c r="F959" s="238" t="s">
        <v>1373</v>
      </c>
      <c r="G959" s="235"/>
      <c r="H959" s="237" t="s">
        <v>18</v>
      </c>
      <c r="I959" s="239"/>
      <c r="J959" s="235"/>
      <c r="K959" s="235"/>
      <c r="L959" s="240"/>
      <c r="M959" s="241"/>
      <c r="N959" s="242"/>
      <c r="O959" s="242"/>
      <c r="P959" s="242"/>
      <c r="Q959" s="242"/>
      <c r="R959" s="242"/>
      <c r="S959" s="242"/>
      <c r="T959" s="24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44" t="s">
        <v>218</v>
      </c>
      <c r="AU959" s="244" t="s">
        <v>80</v>
      </c>
      <c r="AV959" s="13" t="s">
        <v>76</v>
      </c>
      <c r="AW959" s="13" t="s">
        <v>33</v>
      </c>
      <c r="AX959" s="13" t="s">
        <v>71</v>
      </c>
      <c r="AY959" s="244" t="s">
        <v>207</v>
      </c>
    </row>
    <row r="960" s="14" customFormat="1">
      <c r="A960" s="14"/>
      <c r="B960" s="245"/>
      <c r="C960" s="246"/>
      <c r="D960" s="236" t="s">
        <v>218</v>
      </c>
      <c r="E960" s="247" t="s">
        <v>18</v>
      </c>
      <c r="F960" s="248" t="s">
        <v>76</v>
      </c>
      <c r="G960" s="246"/>
      <c r="H960" s="249">
        <v>1</v>
      </c>
      <c r="I960" s="250"/>
      <c r="J960" s="246"/>
      <c r="K960" s="246"/>
      <c r="L960" s="251"/>
      <c r="M960" s="252"/>
      <c r="N960" s="253"/>
      <c r="O960" s="253"/>
      <c r="P960" s="253"/>
      <c r="Q960" s="253"/>
      <c r="R960" s="253"/>
      <c r="S960" s="253"/>
      <c r="T960" s="25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5" t="s">
        <v>218</v>
      </c>
      <c r="AU960" s="255" t="s">
        <v>80</v>
      </c>
      <c r="AV960" s="14" t="s">
        <v>80</v>
      </c>
      <c r="AW960" s="14" t="s">
        <v>33</v>
      </c>
      <c r="AX960" s="14" t="s">
        <v>76</v>
      </c>
      <c r="AY960" s="255" t="s">
        <v>207</v>
      </c>
    </row>
    <row r="961" s="2" customFormat="1" ht="16.5" customHeight="1">
      <c r="A961" s="42"/>
      <c r="B961" s="43"/>
      <c r="C961" s="217" t="s">
        <v>1813</v>
      </c>
      <c r="D961" s="217" t="s">
        <v>211</v>
      </c>
      <c r="E961" s="218" t="s">
        <v>1814</v>
      </c>
      <c r="F961" s="219" t="s">
        <v>1815</v>
      </c>
      <c r="G961" s="220" t="s">
        <v>1795</v>
      </c>
      <c r="H961" s="221">
        <v>3</v>
      </c>
      <c r="I961" s="222"/>
      <c r="J961" s="221">
        <f>ROUND(I961*H961,2)</f>
        <v>0</v>
      </c>
      <c r="K961" s="219" t="s">
        <v>18</v>
      </c>
      <c r="L961" s="48"/>
      <c r="M961" s="223" t="s">
        <v>18</v>
      </c>
      <c r="N961" s="224" t="s">
        <v>42</v>
      </c>
      <c r="O961" s="88"/>
      <c r="P961" s="225">
        <f>O961*H961</f>
        <v>0</v>
      </c>
      <c r="Q961" s="225">
        <v>0</v>
      </c>
      <c r="R961" s="225">
        <f>Q961*H961</f>
        <v>0</v>
      </c>
      <c r="S961" s="225">
        <v>0</v>
      </c>
      <c r="T961" s="226">
        <f>S961*H961</f>
        <v>0</v>
      </c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R961" s="227" t="s">
        <v>327</v>
      </c>
      <c r="AT961" s="227" t="s">
        <v>211</v>
      </c>
      <c r="AU961" s="227" t="s">
        <v>80</v>
      </c>
      <c r="AY961" s="21" t="s">
        <v>207</v>
      </c>
      <c r="BE961" s="228">
        <f>IF(N961="základní",J961,0)</f>
        <v>0</v>
      </c>
      <c r="BF961" s="228">
        <f>IF(N961="snížená",J961,0)</f>
        <v>0</v>
      </c>
      <c r="BG961" s="228">
        <f>IF(N961="zákl. přenesená",J961,0)</f>
        <v>0</v>
      </c>
      <c r="BH961" s="228">
        <f>IF(N961="sníž. přenesená",J961,0)</f>
        <v>0</v>
      </c>
      <c r="BI961" s="228">
        <f>IF(N961="nulová",J961,0)</f>
        <v>0</v>
      </c>
      <c r="BJ961" s="21" t="s">
        <v>76</v>
      </c>
      <c r="BK961" s="228">
        <f>ROUND(I961*H961,2)</f>
        <v>0</v>
      </c>
      <c r="BL961" s="21" t="s">
        <v>327</v>
      </c>
      <c r="BM961" s="227" t="s">
        <v>1816</v>
      </c>
    </row>
    <row r="962" s="2" customFormat="1">
      <c r="A962" s="42"/>
      <c r="B962" s="43"/>
      <c r="C962" s="44"/>
      <c r="D962" s="236" t="s">
        <v>653</v>
      </c>
      <c r="E962" s="44"/>
      <c r="F962" s="278" t="s">
        <v>1817</v>
      </c>
      <c r="G962" s="44"/>
      <c r="H962" s="44"/>
      <c r="I962" s="231"/>
      <c r="J962" s="44"/>
      <c r="K962" s="44"/>
      <c r="L962" s="48"/>
      <c r="M962" s="232"/>
      <c r="N962" s="233"/>
      <c r="O962" s="88"/>
      <c r="P962" s="88"/>
      <c r="Q962" s="88"/>
      <c r="R962" s="88"/>
      <c r="S962" s="88"/>
      <c r="T962" s="89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T962" s="21" t="s">
        <v>653</v>
      </c>
      <c r="AU962" s="21" t="s">
        <v>80</v>
      </c>
    </row>
    <row r="963" s="13" customFormat="1">
      <c r="A963" s="13"/>
      <c r="B963" s="234"/>
      <c r="C963" s="235"/>
      <c r="D963" s="236" t="s">
        <v>218</v>
      </c>
      <c r="E963" s="237" t="s">
        <v>18</v>
      </c>
      <c r="F963" s="238" t="s">
        <v>1371</v>
      </c>
      <c r="G963" s="235"/>
      <c r="H963" s="237" t="s">
        <v>18</v>
      </c>
      <c r="I963" s="239"/>
      <c r="J963" s="235"/>
      <c r="K963" s="235"/>
      <c r="L963" s="240"/>
      <c r="M963" s="241"/>
      <c r="N963" s="242"/>
      <c r="O963" s="242"/>
      <c r="P963" s="242"/>
      <c r="Q963" s="242"/>
      <c r="R963" s="242"/>
      <c r="S963" s="242"/>
      <c r="T963" s="24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44" t="s">
        <v>218</v>
      </c>
      <c r="AU963" s="244" t="s">
        <v>80</v>
      </c>
      <c r="AV963" s="13" t="s">
        <v>76</v>
      </c>
      <c r="AW963" s="13" t="s">
        <v>33</v>
      </c>
      <c r="AX963" s="13" t="s">
        <v>71</v>
      </c>
      <c r="AY963" s="244" t="s">
        <v>207</v>
      </c>
    </row>
    <row r="964" s="13" customFormat="1">
      <c r="A964" s="13"/>
      <c r="B964" s="234"/>
      <c r="C964" s="235"/>
      <c r="D964" s="236" t="s">
        <v>218</v>
      </c>
      <c r="E964" s="237" t="s">
        <v>18</v>
      </c>
      <c r="F964" s="238" t="s">
        <v>1391</v>
      </c>
      <c r="G964" s="235"/>
      <c r="H964" s="237" t="s">
        <v>18</v>
      </c>
      <c r="I964" s="239"/>
      <c r="J964" s="235"/>
      <c r="K964" s="235"/>
      <c r="L964" s="240"/>
      <c r="M964" s="241"/>
      <c r="N964" s="242"/>
      <c r="O964" s="242"/>
      <c r="P964" s="242"/>
      <c r="Q964" s="242"/>
      <c r="R964" s="242"/>
      <c r="S964" s="242"/>
      <c r="T964" s="24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4" t="s">
        <v>218</v>
      </c>
      <c r="AU964" s="244" t="s">
        <v>80</v>
      </c>
      <c r="AV964" s="13" t="s">
        <v>76</v>
      </c>
      <c r="AW964" s="13" t="s">
        <v>33</v>
      </c>
      <c r="AX964" s="13" t="s">
        <v>71</v>
      </c>
      <c r="AY964" s="244" t="s">
        <v>207</v>
      </c>
    </row>
    <row r="965" s="14" customFormat="1">
      <c r="A965" s="14"/>
      <c r="B965" s="245"/>
      <c r="C965" s="246"/>
      <c r="D965" s="236" t="s">
        <v>218</v>
      </c>
      <c r="E965" s="247" t="s">
        <v>18</v>
      </c>
      <c r="F965" s="248" t="s">
        <v>83</v>
      </c>
      <c r="G965" s="246"/>
      <c r="H965" s="249">
        <v>3</v>
      </c>
      <c r="I965" s="250"/>
      <c r="J965" s="246"/>
      <c r="K965" s="246"/>
      <c r="L965" s="251"/>
      <c r="M965" s="252"/>
      <c r="N965" s="253"/>
      <c r="O965" s="253"/>
      <c r="P965" s="253"/>
      <c r="Q965" s="253"/>
      <c r="R965" s="253"/>
      <c r="S965" s="253"/>
      <c r="T965" s="25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5" t="s">
        <v>218</v>
      </c>
      <c r="AU965" s="255" t="s">
        <v>80</v>
      </c>
      <c r="AV965" s="14" t="s">
        <v>80</v>
      </c>
      <c r="AW965" s="14" t="s">
        <v>33</v>
      </c>
      <c r="AX965" s="14" t="s">
        <v>76</v>
      </c>
      <c r="AY965" s="255" t="s">
        <v>207</v>
      </c>
    </row>
    <row r="966" s="2" customFormat="1" ht="16.5" customHeight="1">
      <c r="A966" s="42"/>
      <c r="B966" s="43"/>
      <c r="C966" s="217" t="s">
        <v>1818</v>
      </c>
      <c r="D966" s="217" t="s">
        <v>211</v>
      </c>
      <c r="E966" s="218" t="s">
        <v>1819</v>
      </c>
      <c r="F966" s="219" t="s">
        <v>1820</v>
      </c>
      <c r="G966" s="220" t="s">
        <v>1795</v>
      </c>
      <c r="H966" s="221">
        <v>7</v>
      </c>
      <c r="I966" s="222"/>
      <c r="J966" s="221">
        <f>ROUND(I966*H966,2)</f>
        <v>0</v>
      </c>
      <c r="K966" s="219" t="s">
        <v>18</v>
      </c>
      <c r="L966" s="48"/>
      <c r="M966" s="223" t="s">
        <v>18</v>
      </c>
      <c r="N966" s="224" t="s">
        <v>42</v>
      </c>
      <c r="O966" s="88"/>
      <c r="P966" s="225">
        <f>O966*H966</f>
        <v>0</v>
      </c>
      <c r="Q966" s="225">
        <v>0</v>
      </c>
      <c r="R966" s="225">
        <f>Q966*H966</f>
        <v>0</v>
      </c>
      <c r="S966" s="225">
        <v>0</v>
      </c>
      <c r="T966" s="226">
        <f>S966*H966</f>
        <v>0</v>
      </c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R966" s="227" t="s">
        <v>327</v>
      </c>
      <c r="AT966" s="227" t="s">
        <v>211</v>
      </c>
      <c r="AU966" s="227" t="s">
        <v>80</v>
      </c>
      <c r="AY966" s="21" t="s">
        <v>207</v>
      </c>
      <c r="BE966" s="228">
        <f>IF(N966="základní",J966,0)</f>
        <v>0</v>
      </c>
      <c r="BF966" s="228">
        <f>IF(N966="snížená",J966,0)</f>
        <v>0</v>
      </c>
      <c r="BG966" s="228">
        <f>IF(N966="zákl. přenesená",J966,0)</f>
        <v>0</v>
      </c>
      <c r="BH966" s="228">
        <f>IF(N966="sníž. přenesená",J966,0)</f>
        <v>0</v>
      </c>
      <c r="BI966" s="228">
        <f>IF(N966="nulová",J966,0)</f>
        <v>0</v>
      </c>
      <c r="BJ966" s="21" t="s">
        <v>76</v>
      </c>
      <c r="BK966" s="228">
        <f>ROUND(I966*H966,2)</f>
        <v>0</v>
      </c>
      <c r="BL966" s="21" t="s">
        <v>327</v>
      </c>
      <c r="BM966" s="227" t="s">
        <v>1821</v>
      </c>
    </row>
    <row r="967" s="2" customFormat="1">
      <c r="A967" s="42"/>
      <c r="B967" s="43"/>
      <c r="C967" s="44"/>
      <c r="D967" s="236" t="s">
        <v>653</v>
      </c>
      <c r="E967" s="44"/>
      <c r="F967" s="278" t="s">
        <v>1822</v>
      </c>
      <c r="G967" s="44"/>
      <c r="H967" s="44"/>
      <c r="I967" s="231"/>
      <c r="J967" s="44"/>
      <c r="K967" s="44"/>
      <c r="L967" s="48"/>
      <c r="M967" s="232"/>
      <c r="N967" s="233"/>
      <c r="O967" s="88"/>
      <c r="P967" s="88"/>
      <c r="Q967" s="88"/>
      <c r="R967" s="88"/>
      <c r="S967" s="88"/>
      <c r="T967" s="89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T967" s="21" t="s">
        <v>653</v>
      </c>
      <c r="AU967" s="21" t="s">
        <v>80</v>
      </c>
    </row>
    <row r="968" s="13" customFormat="1">
      <c r="A968" s="13"/>
      <c r="B968" s="234"/>
      <c r="C968" s="235"/>
      <c r="D968" s="236" t="s">
        <v>218</v>
      </c>
      <c r="E968" s="237" t="s">
        <v>18</v>
      </c>
      <c r="F968" s="238" t="s">
        <v>1372</v>
      </c>
      <c r="G968" s="235"/>
      <c r="H968" s="237" t="s">
        <v>18</v>
      </c>
      <c r="I968" s="239"/>
      <c r="J968" s="235"/>
      <c r="K968" s="235"/>
      <c r="L968" s="240"/>
      <c r="M968" s="241"/>
      <c r="N968" s="242"/>
      <c r="O968" s="242"/>
      <c r="P968" s="242"/>
      <c r="Q968" s="242"/>
      <c r="R968" s="242"/>
      <c r="S968" s="242"/>
      <c r="T968" s="24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44" t="s">
        <v>218</v>
      </c>
      <c r="AU968" s="244" t="s">
        <v>80</v>
      </c>
      <c r="AV968" s="13" t="s">
        <v>76</v>
      </c>
      <c r="AW968" s="13" t="s">
        <v>33</v>
      </c>
      <c r="AX968" s="13" t="s">
        <v>71</v>
      </c>
      <c r="AY968" s="244" t="s">
        <v>207</v>
      </c>
    </row>
    <row r="969" s="13" customFormat="1">
      <c r="A969" s="13"/>
      <c r="B969" s="234"/>
      <c r="C969" s="235"/>
      <c r="D969" s="236" t="s">
        <v>218</v>
      </c>
      <c r="E969" s="237" t="s">
        <v>18</v>
      </c>
      <c r="F969" s="238" t="s">
        <v>1823</v>
      </c>
      <c r="G969" s="235"/>
      <c r="H969" s="237" t="s">
        <v>18</v>
      </c>
      <c r="I969" s="239"/>
      <c r="J969" s="235"/>
      <c r="K969" s="235"/>
      <c r="L969" s="240"/>
      <c r="M969" s="241"/>
      <c r="N969" s="242"/>
      <c r="O969" s="242"/>
      <c r="P969" s="242"/>
      <c r="Q969" s="242"/>
      <c r="R969" s="242"/>
      <c r="S969" s="242"/>
      <c r="T969" s="24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44" t="s">
        <v>218</v>
      </c>
      <c r="AU969" s="244" t="s">
        <v>80</v>
      </c>
      <c r="AV969" s="13" t="s">
        <v>76</v>
      </c>
      <c r="AW969" s="13" t="s">
        <v>33</v>
      </c>
      <c r="AX969" s="13" t="s">
        <v>71</v>
      </c>
      <c r="AY969" s="244" t="s">
        <v>207</v>
      </c>
    </row>
    <row r="970" s="14" customFormat="1">
      <c r="A970" s="14"/>
      <c r="B970" s="245"/>
      <c r="C970" s="246"/>
      <c r="D970" s="236" t="s">
        <v>218</v>
      </c>
      <c r="E970" s="247" t="s">
        <v>18</v>
      </c>
      <c r="F970" s="248" t="s">
        <v>94</v>
      </c>
      <c r="G970" s="246"/>
      <c r="H970" s="249">
        <v>5</v>
      </c>
      <c r="I970" s="250"/>
      <c r="J970" s="246"/>
      <c r="K970" s="246"/>
      <c r="L970" s="251"/>
      <c r="M970" s="252"/>
      <c r="N970" s="253"/>
      <c r="O970" s="253"/>
      <c r="P970" s="253"/>
      <c r="Q970" s="253"/>
      <c r="R970" s="253"/>
      <c r="S970" s="253"/>
      <c r="T970" s="25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55" t="s">
        <v>218</v>
      </c>
      <c r="AU970" s="255" t="s">
        <v>80</v>
      </c>
      <c r="AV970" s="14" t="s">
        <v>80</v>
      </c>
      <c r="AW970" s="14" t="s">
        <v>33</v>
      </c>
      <c r="AX970" s="14" t="s">
        <v>71</v>
      </c>
      <c r="AY970" s="255" t="s">
        <v>207</v>
      </c>
    </row>
    <row r="971" s="13" customFormat="1">
      <c r="A971" s="13"/>
      <c r="B971" s="234"/>
      <c r="C971" s="235"/>
      <c r="D971" s="236" t="s">
        <v>218</v>
      </c>
      <c r="E971" s="237" t="s">
        <v>18</v>
      </c>
      <c r="F971" s="238" t="s">
        <v>1376</v>
      </c>
      <c r="G971" s="235"/>
      <c r="H971" s="237" t="s">
        <v>18</v>
      </c>
      <c r="I971" s="239"/>
      <c r="J971" s="235"/>
      <c r="K971" s="235"/>
      <c r="L971" s="240"/>
      <c r="M971" s="241"/>
      <c r="N971" s="242"/>
      <c r="O971" s="242"/>
      <c r="P971" s="242"/>
      <c r="Q971" s="242"/>
      <c r="R971" s="242"/>
      <c r="S971" s="242"/>
      <c r="T971" s="24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44" t="s">
        <v>218</v>
      </c>
      <c r="AU971" s="244" t="s">
        <v>80</v>
      </c>
      <c r="AV971" s="13" t="s">
        <v>76</v>
      </c>
      <c r="AW971" s="13" t="s">
        <v>33</v>
      </c>
      <c r="AX971" s="13" t="s">
        <v>71</v>
      </c>
      <c r="AY971" s="244" t="s">
        <v>207</v>
      </c>
    </row>
    <row r="972" s="14" customFormat="1">
      <c r="A972" s="14"/>
      <c r="B972" s="245"/>
      <c r="C972" s="246"/>
      <c r="D972" s="236" t="s">
        <v>218</v>
      </c>
      <c r="E972" s="247" t="s">
        <v>18</v>
      </c>
      <c r="F972" s="248" t="s">
        <v>80</v>
      </c>
      <c r="G972" s="246"/>
      <c r="H972" s="249">
        <v>2</v>
      </c>
      <c r="I972" s="250"/>
      <c r="J972" s="246"/>
      <c r="K972" s="246"/>
      <c r="L972" s="251"/>
      <c r="M972" s="252"/>
      <c r="N972" s="253"/>
      <c r="O972" s="253"/>
      <c r="P972" s="253"/>
      <c r="Q972" s="253"/>
      <c r="R972" s="253"/>
      <c r="S972" s="253"/>
      <c r="T972" s="25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55" t="s">
        <v>218</v>
      </c>
      <c r="AU972" s="255" t="s">
        <v>80</v>
      </c>
      <c r="AV972" s="14" t="s">
        <v>80</v>
      </c>
      <c r="AW972" s="14" t="s">
        <v>33</v>
      </c>
      <c r="AX972" s="14" t="s">
        <v>71</v>
      </c>
      <c r="AY972" s="255" t="s">
        <v>207</v>
      </c>
    </row>
    <row r="973" s="16" customFormat="1">
      <c r="A973" s="16"/>
      <c r="B973" s="267"/>
      <c r="C973" s="268"/>
      <c r="D973" s="236" t="s">
        <v>218</v>
      </c>
      <c r="E973" s="269" t="s">
        <v>18</v>
      </c>
      <c r="F973" s="270" t="s">
        <v>244</v>
      </c>
      <c r="G973" s="268"/>
      <c r="H973" s="271">
        <v>7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T973" s="277" t="s">
        <v>218</v>
      </c>
      <c r="AU973" s="277" t="s">
        <v>80</v>
      </c>
      <c r="AV973" s="16" t="s">
        <v>89</v>
      </c>
      <c r="AW973" s="16" t="s">
        <v>33</v>
      </c>
      <c r="AX973" s="16" t="s">
        <v>76</v>
      </c>
      <c r="AY973" s="277" t="s">
        <v>207</v>
      </c>
    </row>
    <row r="974" s="2" customFormat="1" ht="16.5" customHeight="1">
      <c r="A974" s="42"/>
      <c r="B974" s="43"/>
      <c r="C974" s="217" t="s">
        <v>1824</v>
      </c>
      <c r="D974" s="217" t="s">
        <v>211</v>
      </c>
      <c r="E974" s="218" t="s">
        <v>1825</v>
      </c>
      <c r="F974" s="219" t="s">
        <v>1826</v>
      </c>
      <c r="G974" s="220" t="s">
        <v>1795</v>
      </c>
      <c r="H974" s="221">
        <v>6</v>
      </c>
      <c r="I974" s="222"/>
      <c r="J974" s="221">
        <f>ROUND(I974*H974,2)</f>
        <v>0</v>
      </c>
      <c r="K974" s="219" t="s">
        <v>18</v>
      </c>
      <c r="L974" s="48"/>
      <c r="M974" s="223" t="s">
        <v>18</v>
      </c>
      <c r="N974" s="224" t="s">
        <v>42</v>
      </c>
      <c r="O974" s="88"/>
      <c r="P974" s="225">
        <f>O974*H974</f>
        <v>0</v>
      </c>
      <c r="Q974" s="225">
        <v>0</v>
      </c>
      <c r="R974" s="225">
        <f>Q974*H974</f>
        <v>0</v>
      </c>
      <c r="S974" s="225">
        <v>0</v>
      </c>
      <c r="T974" s="226">
        <f>S974*H974</f>
        <v>0</v>
      </c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R974" s="227" t="s">
        <v>327</v>
      </c>
      <c r="AT974" s="227" t="s">
        <v>211</v>
      </c>
      <c r="AU974" s="227" t="s">
        <v>80</v>
      </c>
      <c r="AY974" s="21" t="s">
        <v>207</v>
      </c>
      <c r="BE974" s="228">
        <f>IF(N974="základní",J974,0)</f>
        <v>0</v>
      </c>
      <c r="BF974" s="228">
        <f>IF(N974="snížená",J974,0)</f>
        <v>0</v>
      </c>
      <c r="BG974" s="228">
        <f>IF(N974="zákl. přenesená",J974,0)</f>
        <v>0</v>
      </c>
      <c r="BH974" s="228">
        <f>IF(N974="sníž. přenesená",J974,0)</f>
        <v>0</v>
      </c>
      <c r="BI974" s="228">
        <f>IF(N974="nulová",J974,0)</f>
        <v>0</v>
      </c>
      <c r="BJ974" s="21" t="s">
        <v>76</v>
      </c>
      <c r="BK974" s="228">
        <f>ROUND(I974*H974,2)</f>
        <v>0</v>
      </c>
      <c r="BL974" s="21" t="s">
        <v>327</v>
      </c>
      <c r="BM974" s="227" t="s">
        <v>1827</v>
      </c>
    </row>
    <row r="975" s="2" customFormat="1">
      <c r="A975" s="42"/>
      <c r="B975" s="43"/>
      <c r="C975" s="44"/>
      <c r="D975" s="236" t="s">
        <v>653</v>
      </c>
      <c r="E975" s="44"/>
      <c r="F975" s="278" t="s">
        <v>1828</v>
      </c>
      <c r="G975" s="44"/>
      <c r="H975" s="44"/>
      <c r="I975" s="231"/>
      <c r="J975" s="44"/>
      <c r="K975" s="44"/>
      <c r="L975" s="48"/>
      <c r="M975" s="232"/>
      <c r="N975" s="233"/>
      <c r="O975" s="88"/>
      <c r="P975" s="88"/>
      <c r="Q975" s="88"/>
      <c r="R975" s="88"/>
      <c r="S975" s="88"/>
      <c r="T975" s="89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T975" s="21" t="s">
        <v>653</v>
      </c>
      <c r="AU975" s="21" t="s">
        <v>80</v>
      </c>
    </row>
    <row r="976" s="13" customFormat="1">
      <c r="A976" s="13"/>
      <c r="B976" s="234"/>
      <c r="C976" s="235"/>
      <c r="D976" s="236" t="s">
        <v>218</v>
      </c>
      <c r="E976" s="237" t="s">
        <v>18</v>
      </c>
      <c r="F976" s="238" t="s">
        <v>1368</v>
      </c>
      <c r="G976" s="235"/>
      <c r="H976" s="237" t="s">
        <v>18</v>
      </c>
      <c r="I976" s="239"/>
      <c r="J976" s="235"/>
      <c r="K976" s="235"/>
      <c r="L976" s="240"/>
      <c r="M976" s="241"/>
      <c r="N976" s="242"/>
      <c r="O976" s="242"/>
      <c r="P976" s="242"/>
      <c r="Q976" s="242"/>
      <c r="R976" s="242"/>
      <c r="S976" s="242"/>
      <c r="T976" s="24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44" t="s">
        <v>218</v>
      </c>
      <c r="AU976" s="244" t="s">
        <v>80</v>
      </c>
      <c r="AV976" s="13" t="s">
        <v>76</v>
      </c>
      <c r="AW976" s="13" t="s">
        <v>33</v>
      </c>
      <c r="AX976" s="13" t="s">
        <v>71</v>
      </c>
      <c r="AY976" s="244" t="s">
        <v>207</v>
      </c>
    </row>
    <row r="977" s="13" customFormat="1">
      <c r="A977" s="13"/>
      <c r="B977" s="234"/>
      <c r="C977" s="235"/>
      <c r="D977" s="236" t="s">
        <v>218</v>
      </c>
      <c r="E977" s="237" t="s">
        <v>18</v>
      </c>
      <c r="F977" s="238" t="s">
        <v>1369</v>
      </c>
      <c r="G977" s="235"/>
      <c r="H977" s="237" t="s">
        <v>18</v>
      </c>
      <c r="I977" s="239"/>
      <c r="J977" s="235"/>
      <c r="K977" s="235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218</v>
      </c>
      <c r="AU977" s="244" t="s">
        <v>80</v>
      </c>
      <c r="AV977" s="13" t="s">
        <v>76</v>
      </c>
      <c r="AW977" s="13" t="s">
        <v>33</v>
      </c>
      <c r="AX977" s="13" t="s">
        <v>71</v>
      </c>
      <c r="AY977" s="244" t="s">
        <v>207</v>
      </c>
    </row>
    <row r="978" s="14" customFormat="1">
      <c r="A978" s="14"/>
      <c r="B978" s="245"/>
      <c r="C978" s="246"/>
      <c r="D978" s="236" t="s">
        <v>218</v>
      </c>
      <c r="E978" s="247" t="s">
        <v>18</v>
      </c>
      <c r="F978" s="248" t="s">
        <v>80</v>
      </c>
      <c r="G978" s="246"/>
      <c r="H978" s="249">
        <v>2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218</v>
      </c>
      <c r="AU978" s="255" t="s">
        <v>80</v>
      </c>
      <c r="AV978" s="14" t="s">
        <v>80</v>
      </c>
      <c r="AW978" s="14" t="s">
        <v>33</v>
      </c>
      <c r="AX978" s="14" t="s">
        <v>71</v>
      </c>
      <c r="AY978" s="255" t="s">
        <v>207</v>
      </c>
    </row>
    <row r="979" s="13" customFormat="1">
      <c r="A979" s="13"/>
      <c r="B979" s="234"/>
      <c r="C979" s="235"/>
      <c r="D979" s="236" t="s">
        <v>218</v>
      </c>
      <c r="E979" s="237" t="s">
        <v>18</v>
      </c>
      <c r="F979" s="238" t="s">
        <v>1370</v>
      </c>
      <c r="G979" s="235"/>
      <c r="H979" s="237" t="s">
        <v>18</v>
      </c>
      <c r="I979" s="239"/>
      <c r="J979" s="235"/>
      <c r="K979" s="235"/>
      <c r="L979" s="240"/>
      <c r="M979" s="241"/>
      <c r="N979" s="242"/>
      <c r="O979" s="242"/>
      <c r="P979" s="242"/>
      <c r="Q979" s="242"/>
      <c r="R979" s="242"/>
      <c r="S979" s="242"/>
      <c r="T979" s="24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44" t="s">
        <v>218</v>
      </c>
      <c r="AU979" s="244" t="s">
        <v>80</v>
      </c>
      <c r="AV979" s="13" t="s">
        <v>76</v>
      </c>
      <c r="AW979" s="13" t="s">
        <v>33</v>
      </c>
      <c r="AX979" s="13" t="s">
        <v>71</v>
      </c>
      <c r="AY979" s="244" t="s">
        <v>207</v>
      </c>
    </row>
    <row r="980" s="14" customFormat="1">
      <c r="A980" s="14"/>
      <c r="B980" s="245"/>
      <c r="C980" s="246"/>
      <c r="D980" s="236" t="s">
        <v>218</v>
      </c>
      <c r="E980" s="247" t="s">
        <v>18</v>
      </c>
      <c r="F980" s="248" t="s">
        <v>89</v>
      </c>
      <c r="G980" s="246"/>
      <c r="H980" s="249">
        <v>4</v>
      </c>
      <c r="I980" s="250"/>
      <c r="J980" s="246"/>
      <c r="K980" s="246"/>
      <c r="L980" s="251"/>
      <c r="M980" s="252"/>
      <c r="N980" s="253"/>
      <c r="O980" s="253"/>
      <c r="P980" s="253"/>
      <c r="Q980" s="253"/>
      <c r="R980" s="253"/>
      <c r="S980" s="253"/>
      <c r="T980" s="25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55" t="s">
        <v>218</v>
      </c>
      <c r="AU980" s="255" t="s">
        <v>80</v>
      </c>
      <c r="AV980" s="14" t="s">
        <v>80</v>
      </c>
      <c r="AW980" s="14" t="s">
        <v>33</v>
      </c>
      <c r="AX980" s="14" t="s">
        <v>71</v>
      </c>
      <c r="AY980" s="255" t="s">
        <v>207</v>
      </c>
    </row>
    <row r="981" s="16" customFormat="1">
      <c r="A981" s="16"/>
      <c r="B981" s="267"/>
      <c r="C981" s="268"/>
      <c r="D981" s="236" t="s">
        <v>218</v>
      </c>
      <c r="E981" s="269" t="s">
        <v>18</v>
      </c>
      <c r="F981" s="270" t="s">
        <v>244</v>
      </c>
      <c r="G981" s="268"/>
      <c r="H981" s="271">
        <v>6</v>
      </c>
      <c r="I981" s="272"/>
      <c r="J981" s="268"/>
      <c r="K981" s="268"/>
      <c r="L981" s="273"/>
      <c r="M981" s="274"/>
      <c r="N981" s="275"/>
      <c r="O981" s="275"/>
      <c r="P981" s="275"/>
      <c r="Q981" s="275"/>
      <c r="R981" s="275"/>
      <c r="S981" s="275"/>
      <c r="T981" s="27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T981" s="277" t="s">
        <v>218</v>
      </c>
      <c r="AU981" s="277" t="s">
        <v>80</v>
      </c>
      <c r="AV981" s="16" t="s">
        <v>89</v>
      </c>
      <c r="AW981" s="16" t="s">
        <v>33</v>
      </c>
      <c r="AX981" s="16" t="s">
        <v>76</v>
      </c>
      <c r="AY981" s="277" t="s">
        <v>207</v>
      </c>
    </row>
    <row r="982" s="2" customFormat="1" ht="16.5" customHeight="1">
      <c r="A982" s="42"/>
      <c r="B982" s="43"/>
      <c r="C982" s="217" t="s">
        <v>1829</v>
      </c>
      <c r="D982" s="217" t="s">
        <v>211</v>
      </c>
      <c r="E982" s="218" t="s">
        <v>1830</v>
      </c>
      <c r="F982" s="219" t="s">
        <v>1831</v>
      </c>
      <c r="G982" s="220" t="s">
        <v>1795</v>
      </c>
      <c r="H982" s="221">
        <v>2</v>
      </c>
      <c r="I982" s="222"/>
      <c r="J982" s="221">
        <f>ROUND(I982*H982,2)</f>
        <v>0</v>
      </c>
      <c r="K982" s="219" t="s">
        <v>18</v>
      </c>
      <c r="L982" s="48"/>
      <c r="M982" s="223" t="s">
        <v>18</v>
      </c>
      <c r="N982" s="224" t="s">
        <v>42</v>
      </c>
      <c r="O982" s="88"/>
      <c r="P982" s="225">
        <f>O982*H982</f>
        <v>0</v>
      </c>
      <c r="Q982" s="225">
        <v>0</v>
      </c>
      <c r="R982" s="225">
        <f>Q982*H982</f>
        <v>0</v>
      </c>
      <c r="S982" s="225">
        <v>0</v>
      </c>
      <c r="T982" s="226">
        <f>S982*H982</f>
        <v>0</v>
      </c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R982" s="227" t="s">
        <v>327</v>
      </c>
      <c r="AT982" s="227" t="s">
        <v>211</v>
      </c>
      <c r="AU982" s="227" t="s">
        <v>80</v>
      </c>
      <c r="AY982" s="21" t="s">
        <v>207</v>
      </c>
      <c r="BE982" s="228">
        <f>IF(N982="základní",J982,0)</f>
        <v>0</v>
      </c>
      <c r="BF982" s="228">
        <f>IF(N982="snížená",J982,0)</f>
        <v>0</v>
      </c>
      <c r="BG982" s="228">
        <f>IF(N982="zákl. přenesená",J982,0)</f>
        <v>0</v>
      </c>
      <c r="BH982" s="228">
        <f>IF(N982="sníž. přenesená",J982,0)</f>
        <v>0</v>
      </c>
      <c r="BI982" s="228">
        <f>IF(N982="nulová",J982,0)</f>
        <v>0</v>
      </c>
      <c r="BJ982" s="21" t="s">
        <v>76</v>
      </c>
      <c r="BK982" s="228">
        <f>ROUND(I982*H982,2)</f>
        <v>0</v>
      </c>
      <c r="BL982" s="21" t="s">
        <v>327</v>
      </c>
      <c r="BM982" s="227" t="s">
        <v>1832</v>
      </c>
    </row>
    <row r="983" s="2" customFormat="1">
      <c r="A983" s="42"/>
      <c r="B983" s="43"/>
      <c r="C983" s="44"/>
      <c r="D983" s="236" t="s">
        <v>653</v>
      </c>
      <c r="E983" s="44"/>
      <c r="F983" s="278" t="s">
        <v>1833</v>
      </c>
      <c r="G983" s="44"/>
      <c r="H983" s="44"/>
      <c r="I983" s="231"/>
      <c r="J983" s="44"/>
      <c r="K983" s="44"/>
      <c r="L983" s="48"/>
      <c r="M983" s="232"/>
      <c r="N983" s="233"/>
      <c r="O983" s="88"/>
      <c r="P983" s="88"/>
      <c r="Q983" s="88"/>
      <c r="R983" s="88"/>
      <c r="S983" s="88"/>
      <c r="T983" s="89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T983" s="21" t="s">
        <v>653</v>
      </c>
      <c r="AU983" s="21" t="s">
        <v>80</v>
      </c>
    </row>
    <row r="984" s="13" customFormat="1">
      <c r="A984" s="13"/>
      <c r="B984" s="234"/>
      <c r="C984" s="235"/>
      <c r="D984" s="236" t="s">
        <v>218</v>
      </c>
      <c r="E984" s="237" t="s">
        <v>18</v>
      </c>
      <c r="F984" s="238" t="s">
        <v>1379</v>
      </c>
      <c r="G984" s="235"/>
      <c r="H984" s="237" t="s">
        <v>18</v>
      </c>
      <c r="I984" s="239"/>
      <c r="J984" s="235"/>
      <c r="K984" s="235"/>
      <c r="L984" s="240"/>
      <c r="M984" s="241"/>
      <c r="N984" s="242"/>
      <c r="O984" s="242"/>
      <c r="P984" s="242"/>
      <c r="Q984" s="242"/>
      <c r="R984" s="242"/>
      <c r="S984" s="242"/>
      <c r="T984" s="24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44" t="s">
        <v>218</v>
      </c>
      <c r="AU984" s="244" t="s">
        <v>80</v>
      </c>
      <c r="AV984" s="13" t="s">
        <v>76</v>
      </c>
      <c r="AW984" s="13" t="s">
        <v>33</v>
      </c>
      <c r="AX984" s="13" t="s">
        <v>71</v>
      </c>
      <c r="AY984" s="244" t="s">
        <v>207</v>
      </c>
    </row>
    <row r="985" s="13" customFormat="1">
      <c r="A985" s="13"/>
      <c r="B985" s="234"/>
      <c r="C985" s="235"/>
      <c r="D985" s="236" t="s">
        <v>218</v>
      </c>
      <c r="E985" s="237" t="s">
        <v>18</v>
      </c>
      <c r="F985" s="238" t="s">
        <v>1376</v>
      </c>
      <c r="G985" s="235"/>
      <c r="H985" s="237" t="s">
        <v>18</v>
      </c>
      <c r="I985" s="239"/>
      <c r="J985" s="235"/>
      <c r="K985" s="235"/>
      <c r="L985" s="240"/>
      <c r="M985" s="241"/>
      <c r="N985" s="242"/>
      <c r="O985" s="242"/>
      <c r="P985" s="242"/>
      <c r="Q985" s="242"/>
      <c r="R985" s="242"/>
      <c r="S985" s="242"/>
      <c r="T985" s="24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44" t="s">
        <v>218</v>
      </c>
      <c r="AU985" s="244" t="s">
        <v>80</v>
      </c>
      <c r="AV985" s="13" t="s">
        <v>76</v>
      </c>
      <c r="AW985" s="13" t="s">
        <v>33</v>
      </c>
      <c r="AX985" s="13" t="s">
        <v>71</v>
      </c>
      <c r="AY985" s="244" t="s">
        <v>207</v>
      </c>
    </row>
    <row r="986" s="14" customFormat="1">
      <c r="A986" s="14"/>
      <c r="B986" s="245"/>
      <c r="C986" s="246"/>
      <c r="D986" s="236" t="s">
        <v>218</v>
      </c>
      <c r="E986" s="247" t="s">
        <v>18</v>
      </c>
      <c r="F986" s="248" t="s">
        <v>80</v>
      </c>
      <c r="G986" s="246"/>
      <c r="H986" s="249">
        <v>2</v>
      </c>
      <c r="I986" s="250"/>
      <c r="J986" s="246"/>
      <c r="K986" s="246"/>
      <c r="L986" s="251"/>
      <c r="M986" s="252"/>
      <c r="N986" s="253"/>
      <c r="O986" s="253"/>
      <c r="P986" s="253"/>
      <c r="Q986" s="253"/>
      <c r="R986" s="253"/>
      <c r="S986" s="253"/>
      <c r="T986" s="25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5" t="s">
        <v>218</v>
      </c>
      <c r="AU986" s="255" t="s">
        <v>80</v>
      </c>
      <c r="AV986" s="14" t="s">
        <v>80</v>
      </c>
      <c r="AW986" s="14" t="s">
        <v>33</v>
      </c>
      <c r="AX986" s="14" t="s">
        <v>71</v>
      </c>
      <c r="AY986" s="255" t="s">
        <v>207</v>
      </c>
    </row>
    <row r="987" s="16" customFormat="1">
      <c r="A987" s="16"/>
      <c r="B987" s="267"/>
      <c r="C987" s="268"/>
      <c r="D987" s="236" t="s">
        <v>218</v>
      </c>
      <c r="E987" s="269" t="s">
        <v>18</v>
      </c>
      <c r="F987" s="270" t="s">
        <v>244</v>
      </c>
      <c r="G987" s="268"/>
      <c r="H987" s="271">
        <v>2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T987" s="277" t="s">
        <v>218</v>
      </c>
      <c r="AU987" s="277" t="s">
        <v>80</v>
      </c>
      <c r="AV987" s="16" t="s">
        <v>89</v>
      </c>
      <c r="AW987" s="16" t="s">
        <v>33</v>
      </c>
      <c r="AX987" s="16" t="s">
        <v>76</v>
      </c>
      <c r="AY987" s="277" t="s">
        <v>207</v>
      </c>
    </row>
    <row r="988" s="2" customFormat="1" ht="16.5" customHeight="1">
      <c r="A988" s="42"/>
      <c r="B988" s="43"/>
      <c r="C988" s="217" t="s">
        <v>1834</v>
      </c>
      <c r="D988" s="217" t="s">
        <v>211</v>
      </c>
      <c r="E988" s="218" t="s">
        <v>1835</v>
      </c>
      <c r="F988" s="219" t="s">
        <v>1836</v>
      </c>
      <c r="G988" s="220" t="s">
        <v>1795</v>
      </c>
      <c r="H988" s="221">
        <v>3</v>
      </c>
      <c r="I988" s="222"/>
      <c r="J988" s="221">
        <f>ROUND(I988*H988,2)</f>
        <v>0</v>
      </c>
      <c r="K988" s="219" t="s">
        <v>18</v>
      </c>
      <c r="L988" s="48"/>
      <c r="M988" s="223" t="s">
        <v>18</v>
      </c>
      <c r="N988" s="224" t="s">
        <v>42</v>
      </c>
      <c r="O988" s="88"/>
      <c r="P988" s="225">
        <f>O988*H988</f>
        <v>0</v>
      </c>
      <c r="Q988" s="225">
        <v>0</v>
      </c>
      <c r="R988" s="225">
        <f>Q988*H988</f>
        <v>0</v>
      </c>
      <c r="S988" s="225">
        <v>0</v>
      </c>
      <c r="T988" s="226">
        <f>S988*H988</f>
        <v>0</v>
      </c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R988" s="227" t="s">
        <v>327</v>
      </c>
      <c r="AT988" s="227" t="s">
        <v>211</v>
      </c>
      <c r="AU988" s="227" t="s">
        <v>80</v>
      </c>
      <c r="AY988" s="21" t="s">
        <v>207</v>
      </c>
      <c r="BE988" s="228">
        <f>IF(N988="základní",J988,0)</f>
        <v>0</v>
      </c>
      <c r="BF988" s="228">
        <f>IF(N988="snížená",J988,0)</f>
        <v>0</v>
      </c>
      <c r="BG988" s="228">
        <f>IF(N988="zákl. přenesená",J988,0)</f>
        <v>0</v>
      </c>
      <c r="BH988" s="228">
        <f>IF(N988="sníž. přenesená",J988,0)</f>
        <v>0</v>
      </c>
      <c r="BI988" s="228">
        <f>IF(N988="nulová",J988,0)</f>
        <v>0</v>
      </c>
      <c r="BJ988" s="21" t="s">
        <v>76</v>
      </c>
      <c r="BK988" s="228">
        <f>ROUND(I988*H988,2)</f>
        <v>0</v>
      </c>
      <c r="BL988" s="21" t="s">
        <v>327</v>
      </c>
      <c r="BM988" s="227" t="s">
        <v>1837</v>
      </c>
    </row>
    <row r="989" s="2" customFormat="1">
      <c r="A989" s="42"/>
      <c r="B989" s="43"/>
      <c r="C989" s="44"/>
      <c r="D989" s="236" t="s">
        <v>653</v>
      </c>
      <c r="E989" s="44"/>
      <c r="F989" s="278" t="s">
        <v>1838</v>
      </c>
      <c r="G989" s="44"/>
      <c r="H989" s="44"/>
      <c r="I989" s="231"/>
      <c r="J989" s="44"/>
      <c r="K989" s="44"/>
      <c r="L989" s="48"/>
      <c r="M989" s="232"/>
      <c r="N989" s="233"/>
      <c r="O989" s="88"/>
      <c r="P989" s="88"/>
      <c r="Q989" s="88"/>
      <c r="R989" s="88"/>
      <c r="S989" s="88"/>
      <c r="T989" s="89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T989" s="21" t="s">
        <v>653</v>
      </c>
      <c r="AU989" s="21" t="s">
        <v>80</v>
      </c>
    </row>
    <row r="990" s="13" customFormat="1">
      <c r="A990" s="13"/>
      <c r="B990" s="234"/>
      <c r="C990" s="235"/>
      <c r="D990" s="236" t="s">
        <v>218</v>
      </c>
      <c r="E990" s="237" t="s">
        <v>18</v>
      </c>
      <c r="F990" s="238" t="s">
        <v>1839</v>
      </c>
      <c r="G990" s="235"/>
      <c r="H990" s="237" t="s">
        <v>18</v>
      </c>
      <c r="I990" s="239"/>
      <c r="J990" s="235"/>
      <c r="K990" s="235"/>
      <c r="L990" s="240"/>
      <c r="M990" s="241"/>
      <c r="N990" s="242"/>
      <c r="O990" s="242"/>
      <c r="P990" s="242"/>
      <c r="Q990" s="242"/>
      <c r="R990" s="242"/>
      <c r="S990" s="242"/>
      <c r="T990" s="24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44" t="s">
        <v>218</v>
      </c>
      <c r="AU990" s="244" t="s">
        <v>80</v>
      </c>
      <c r="AV990" s="13" t="s">
        <v>76</v>
      </c>
      <c r="AW990" s="13" t="s">
        <v>33</v>
      </c>
      <c r="AX990" s="13" t="s">
        <v>71</v>
      </c>
      <c r="AY990" s="244" t="s">
        <v>207</v>
      </c>
    </row>
    <row r="991" s="13" customFormat="1">
      <c r="A991" s="13"/>
      <c r="B991" s="234"/>
      <c r="C991" s="235"/>
      <c r="D991" s="236" t="s">
        <v>218</v>
      </c>
      <c r="E991" s="237" t="s">
        <v>18</v>
      </c>
      <c r="F991" s="238" t="s">
        <v>1369</v>
      </c>
      <c r="G991" s="235"/>
      <c r="H991" s="237" t="s">
        <v>18</v>
      </c>
      <c r="I991" s="239"/>
      <c r="J991" s="235"/>
      <c r="K991" s="235"/>
      <c r="L991" s="240"/>
      <c r="M991" s="241"/>
      <c r="N991" s="242"/>
      <c r="O991" s="242"/>
      <c r="P991" s="242"/>
      <c r="Q991" s="242"/>
      <c r="R991" s="242"/>
      <c r="S991" s="242"/>
      <c r="T991" s="24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44" t="s">
        <v>218</v>
      </c>
      <c r="AU991" s="244" t="s">
        <v>80</v>
      </c>
      <c r="AV991" s="13" t="s">
        <v>76</v>
      </c>
      <c r="AW991" s="13" t="s">
        <v>33</v>
      </c>
      <c r="AX991" s="13" t="s">
        <v>71</v>
      </c>
      <c r="AY991" s="244" t="s">
        <v>207</v>
      </c>
    </row>
    <row r="992" s="14" customFormat="1">
      <c r="A992" s="14"/>
      <c r="B992" s="245"/>
      <c r="C992" s="246"/>
      <c r="D992" s="236" t="s">
        <v>218</v>
      </c>
      <c r="E992" s="247" t="s">
        <v>18</v>
      </c>
      <c r="F992" s="248" t="s">
        <v>80</v>
      </c>
      <c r="G992" s="246"/>
      <c r="H992" s="249">
        <v>2</v>
      </c>
      <c r="I992" s="250"/>
      <c r="J992" s="246"/>
      <c r="K992" s="246"/>
      <c r="L992" s="251"/>
      <c r="M992" s="252"/>
      <c r="N992" s="253"/>
      <c r="O992" s="253"/>
      <c r="P992" s="253"/>
      <c r="Q992" s="253"/>
      <c r="R992" s="253"/>
      <c r="S992" s="253"/>
      <c r="T992" s="25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55" t="s">
        <v>218</v>
      </c>
      <c r="AU992" s="255" t="s">
        <v>80</v>
      </c>
      <c r="AV992" s="14" t="s">
        <v>80</v>
      </c>
      <c r="AW992" s="14" t="s">
        <v>33</v>
      </c>
      <c r="AX992" s="14" t="s">
        <v>71</v>
      </c>
      <c r="AY992" s="255" t="s">
        <v>207</v>
      </c>
    </row>
    <row r="993" s="13" customFormat="1">
      <c r="A993" s="13"/>
      <c r="B993" s="234"/>
      <c r="C993" s="235"/>
      <c r="D993" s="236" t="s">
        <v>218</v>
      </c>
      <c r="E993" s="237" t="s">
        <v>18</v>
      </c>
      <c r="F993" s="238" t="s">
        <v>1378</v>
      </c>
      <c r="G993" s="235"/>
      <c r="H993" s="237" t="s">
        <v>18</v>
      </c>
      <c r="I993" s="239"/>
      <c r="J993" s="235"/>
      <c r="K993" s="235"/>
      <c r="L993" s="240"/>
      <c r="M993" s="241"/>
      <c r="N993" s="242"/>
      <c r="O993" s="242"/>
      <c r="P993" s="242"/>
      <c r="Q993" s="242"/>
      <c r="R993" s="242"/>
      <c r="S993" s="242"/>
      <c r="T993" s="24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44" t="s">
        <v>218</v>
      </c>
      <c r="AU993" s="244" t="s">
        <v>80</v>
      </c>
      <c r="AV993" s="13" t="s">
        <v>76</v>
      </c>
      <c r="AW993" s="13" t="s">
        <v>33</v>
      </c>
      <c r="AX993" s="13" t="s">
        <v>71</v>
      </c>
      <c r="AY993" s="244" t="s">
        <v>207</v>
      </c>
    </row>
    <row r="994" s="14" customFormat="1">
      <c r="A994" s="14"/>
      <c r="B994" s="245"/>
      <c r="C994" s="246"/>
      <c r="D994" s="236" t="s">
        <v>218</v>
      </c>
      <c r="E994" s="247" t="s">
        <v>18</v>
      </c>
      <c r="F994" s="248" t="s">
        <v>76</v>
      </c>
      <c r="G994" s="246"/>
      <c r="H994" s="249">
        <v>1</v>
      </c>
      <c r="I994" s="250"/>
      <c r="J994" s="246"/>
      <c r="K994" s="246"/>
      <c r="L994" s="251"/>
      <c r="M994" s="252"/>
      <c r="N994" s="253"/>
      <c r="O994" s="253"/>
      <c r="P994" s="253"/>
      <c r="Q994" s="253"/>
      <c r="R994" s="253"/>
      <c r="S994" s="253"/>
      <c r="T994" s="25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5" t="s">
        <v>218</v>
      </c>
      <c r="AU994" s="255" t="s">
        <v>80</v>
      </c>
      <c r="AV994" s="14" t="s">
        <v>80</v>
      </c>
      <c r="AW994" s="14" t="s">
        <v>33</v>
      </c>
      <c r="AX994" s="14" t="s">
        <v>71</v>
      </c>
      <c r="AY994" s="255" t="s">
        <v>207</v>
      </c>
    </row>
    <row r="995" s="16" customFormat="1">
      <c r="A995" s="16"/>
      <c r="B995" s="267"/>
      <c r="C995" s="268"/>
      <c r="D995" s="236" t="s">
        <v>218</v>
      </c>
      <c r="E995" s="269" t="s">
        <v>18</v>
      </c>
      <c r="F995" s="270" t="s">
        <v>244</v>
      </c>
      <c r="G995" s="268"/>
      <c r="H995" s="271">
        <v>3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6"/>
      <c r="V995" s="16"/>
      <c r="W995" s="16"/>
      <c r="X995" s="16"/>
      <c r="Y995" s="16"/>
      <c r="Z995" s="16"/>
      <c r="AA995" s="16"/>
      <c r="AB995" s="16"/>
      <c r="AC995" s="16"/>
      <c r="AD995" s="16"/>
      <c r="AE995" s="16"/>
      <c r="AT995" s="277" t="s">
        <v>218</v>
      </c>
      <c r="AU995" s="277" t="s">
        <v>80</v>
      </c>
      <c r="AV995" s="16" t="s">
        <v>89</v>
      </c>
      <c r="AW995" s="16" t="s">
        <v>33</v>
      </c>
      <c r="AX995" s="16" t="s">
        <v>76</v>
      </c>
      <c r="AY995" s="277" t="s">
        <v>207</v>
      </c>
    </row>
    <row r="996" s="2" customFormat="1" ht="16.5" customHeight="1">
      <c r="A996" s="42"/>
      <c r="B996" s="43"/>
      <c r="C996" s="217" t="s">
        <v>1840</v>
      </c>
      <c r="D996" s="217" t="s">
        <v>211</v>
      </c>
      <c r="E996" s="218" t="s">
        <v>1841</v>
      </c>
      <c r="F996" s="219" t="s">
        <v>1842</v>
      </c>
      <c r="G996" s="220" t="s">
        <v>1795</v>
      </c>
      <c r="H996" s="221">
        <v>2</v>
      </c>
      <c r="I996" s="222"/>
      <c r="J996" s="221">
        <f>ROUND(I996*H996,2)</f>
        <v>0</v>
      </c>
      <c r="K996" s="219" t="s">
        <v>18</v>
      </c>
      <c r="L996" s="48"/>
      <c r="M996" s="223" t="s">
        <v>18</v>
      </c>
      <c r="N996" s="224" t="s">
        <v>42</v>
      </c>
      <c r="O996" s="88"/>
      <c r="P996" s="225">
        <f>O996*H996</f>
        <v>0</v>
      </c>
      <c r="Q996" s="225">
        <v>0</v>
      </c>
      <c r="R996" s="225">
        <f>Q996*H996</f>
        <v>0</v>
      </c>
      <c r="S996" s="225">
        <v>0</v>
      </c>
      <c r="T996" s="226">
        <f>S996*H996</f>
        <v>0</v>
      </c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R996" s="227" t="s">
        <v>327</v>
      </c>
      <c r="AT996" s="227" t="s">
        <v>211</v>
      </c>
      <c r="AU996" s="227" t="s">
        <v>80</v>
      </c>
      <c r="AY996" s="21" t="s">
        <v>207</v>
      </c>
      <c r="BE996" s="228">
        <f>IF(N996="základní",J996,0)</f>
        <v>0</v>
      </c>
      <c r="BF996" s="228">
        <f>IF(N996="snížená",J996,0)</f>
        <v>0</v>
      </c>
      <c r="BG996" s="228">
        <f>IF(N996="zákl. přenesená",J996,0)</f>
        <v>0</v>
      </c>
      <c r="BH996" s="228">
        <f>IF(N996="sníž. přenesená",J996,0)</f>
        <v>0</v>
      </c>
      <c r="BI996" s="228">
        <f>IF(N996="nulová",J996,0)</f>
        <v>0</v>
      </c>
      <c r="BJ996" s="21" t="s">
        <v>76</v>
      </c>
      <c r="BK996" s="228">
        <f>ROUND(I996*H996,2)</f>
        <v>0</v>
      </c>
      <c r="BL996" s="21" t="s">
        <v>327</v>
      </c>
      <c r="BM996" s="227" t="s">
        <v>1843</v>
      </c>
    </row>
    <row r="997" s="2" customFormat="1">
      <c r="A997" s="42"/>
      <c r="B997" s="43"/>
      <c r="C997" s="44"/>
      <c r="D997" s="236" t="s">
        <v>653</v>
      </c>
      <c r="E997" s="44"/>
      <c r="F997" s="278" t="s">
        <v>1844</v>
      </c>
      <c r="G997" s="44"/>
      <c r="H997" s="44"/>
      <c r="I997" s="231"/>
      <c r="J997" s="44"/>
      <c r="K997" s="44"/>
      <c r="L997" s="48"/>
      <c r="M997" s="232"/>
      <c r="N997" s="233"/>
      <c r="O997" s="88"/>
      <c r="P997" s="88"/>
      <c r="Q997" s="88"/>
      <c r="R997" s="88"/>
      <c r="S997" s="88"/>
      <c r="T997" s="89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T997" s="21" t="s">
        <v>653</v>
      </c>
      <c r="AU997" s="21" t="s">
        <v>80</v>
      </c>
    </row>
    <row r="998" s="13" customFormat="1">
      <c r="A998" s="13"/>
      <c r="B998" s="234"/>
      <c r="C998" s="235"/>
      <c r="D998" s="236" t="s">
        <v>218</v>
      </c>
      <c r="E998" s="237" t="s">
        <v>18</v>
      </c>
      <c r="F998" s="238" t="s">
        <v>1399</v>
      </c>
      <c r="G998" s="235"/>
      <c r="H998" s="237" t="s">
        <v>18</v>
      </c>
      <c r="I998" s="239"/>
      <c r="J998" s="235"/>
      <c r="K998" s="235"/>
      <c r="L998" s="240"/>
      <c r="M998" s="241"/>
      <c r="N998" s="242"/>
      <c r="O998" s="242"/>
      <c r="P998" s="242"/>
      <c r="Q998" s="242"/>
      <c r="R998" s="242"/>
      <c r="S998" s="242"/>
      <c r="T998" s="24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44" t="s">
        <v>218</v>
      </c>
      <c r="AU998" s="244" t="s">
        <v>80</v>
      </c>
      <c r="AV998" s="13" t="s">
        <v>76</v>
      </c>
      <c r="AW998" s="13" t="s">
        <v>33</v>
      </c>
      <c r="AX998" s="13" t="s">
        <v>71</v>
      </c>
      <c r="AY998" s="244" t="s">
        <v>207</v>
      </c>
    </row>
    <row r="999" s="13" customFormat="1">
      <c r="A999" s="13"/>
      <c r="B999" s="234"/>
      <c r="C999" s="235"/>
      <c r="D999" s="236" t="s">
        <v>218</v>
      </c>
      <c r="E999" s="237" t="s">
        <v>18</v>
      </c>
      <c r="F999" s="238" t="s">
        <v>1373</v>
      </c>
      <c r="G999" s="235"/>
      <c r="H999" s="237" t="s">
        <v>18</v>
      </c>
      <c r="I999" s="239"/>
      <c r="J999" s="235"/>
      <c r="K999" s="235"/>
      <c r="L999" s="240"/>
      <c r="M999" s="241"/>
      <c r="N999" s="242"/>
      <c r="O999" s="242"/>
      <c r="P999" s="242"/>
      <c r="Q999" s="242"/>
      <c r="R999" s="242"/>
      <c r="S999" s="242"/>
      <c r="T999" s="24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44" t="s">
        <v>218</v>
      </c>
      <c r="AU999" s="244" t="s">
        <v>80</v>
      </c>
      <c r="AV999" s="13" t="s">
        <v>76</v>
      </c>
      <c r="AW999" s="13" t="s">
        <v>33</v>
      </c>
      <c r="AX999" s="13" t="s">
        <v>71</v>
      </c>
      <c r="AY999" s="244" t="s">
        <v>207</v>
      </c>
    </row>
    <row r="1000" s="14" customFormat="1">
      <c r="A1000" s="14"/>
      <c r="B1000" s="245"/>
      <c r="C1000" s="246"/>
      <c r="D1000" s="236" t="s">
        <v>218</v>
      </c>
      <c r="E1000" s="247" t="s">
        <v>18</v>
      </c>
      <c r="F1000" s="248" t="s">
        <v>76</v>
      </c>
      <c r="G1000" s="246"/>
      <c r="H1000" s="249">
        <v>1</v>
      </c>
      <c r="I1000" s="250"/>
      <c r="J1000" s="246"/>
      <c r="K1000" s="246"/>
      <c r="L1000" s="251"/>
      <c r="M1000" s="252"/>
      <c r="N1000" s="253"/>
      <c r="O1000" s="253"/>
      <c r="P1000" s="253"/>
      <c r="Q1000" s="253"/>
      <c r="R1000" s="253"/>
      <c r="S1000" s="253"/>
      <c r="T1000" s="25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55" t="s">
        <v>218</v>
      </c>
      <c r="AU1000" s="255" t="s">
        <v>80</v>
      </c>
      <c r="AV1000" s="14" t="s">
        <v>80</v>
      </c>
      <c r="AW1000" s="14" t="s">
        <v>33</v>
      </c>
      <c r="AX1000" s="14" t="s">
        <v>71</v>
      </c>
      <c r="AY1000" s="255" t="s">
        <v>207</v>
      </c>
    </row>
    <row r="1001" s="13" customFormat="1">
      <c r="A1001" s="13"/>
      <c r="B1001" s="234"/>
      <c r="C1001" s="235"/>
      <c r="D1001" s="236" t="s">
        <v>218</v>
      </c>
      <c r="E1001" s="237" t="s">
        <v>18</v>
      </c>
      <c r="F1001" s="238" t="s">
        <v>1378</v>
      </c>
      <c r="G1001" s="235"/>
      <c r="H1001" s="237" t="s">
        <v>18</v>
      </c>
      <c r="I1001" s="239"/>
      <c r="J1001" s="235"/>
      <c r="K1001" s="235"/>
      <c r="L1001" s="240"/>
      <c r="M1001" s="241"/>
      <c r="N1001" s="242"/>
      <c r="O1001" s="242"/>
      <c r="P1001" s="242"/>
      <c r="Q1001" s="242"/>
      <c r="R1001" s="242"/>
      <c r="S1001" s="242"/>
      <c r="T1001" s="24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44" t="s">
        <v>218</v>
      </c>
      <c r="AU1001" s="244" t="s">
        <v>80</v>
      </c>
      <c r="AV1001" s="13" t="s">
        <v>76</v>
      </c>
      <c r="AW1001" s="13" t="s">
        <v>33</v>
      </c>
      <c r="AX1001" s="13" t="s">
        <v>71</v>
      </c>
      <c r="AY1001" s="244" t="s">
        <v>207</v>
      </c>
    </row>
    <row r="1002" s="14" customFormat="1">
      <c r="A1002" s="14"/>
      <c r="B1002" s="245"/>
      <c r="C1002" s="246"/>
      <c r="D1002" s="236" t="s">
        <v>218</v>
      </c>
      <c r="E1002" s="247" t="s">
        <v>18</v>
      </c>
      <c r="F1002" s="248" t="s">
        <v>76</v>
      </c>
      <c r="G1002" s="246"/>
      <c r="H1002" s="249">
        <v>1</v>
      </c>
      <c r="I1002" s="250"/>
      <c r="J1002" s="246"/>
      <c r="K1002" s="246"/>
      <c r="L1002" s="251"/>
      <c r="M1002" s="252"/>
      <c r="N1002" s="253"/>
      <c r="O1002" s="253"/>
      <c r="P1002" s="253"/>
      <c r="Q1002" s="253"/>
      <c r="R1002" s="253"/>
      <c r="S1002" s="253"/>
      <c r="T1002" s="25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55" t="s">
        <v>218</v>
      </c>
      <c r="AU1002" s="255" t="s">
        <v>80</v>
      </c>
      <c r="AV1002" s="14" t="s">
        <v>80</v>
      </c>
      <c r="AW1002" s="14" t="s">
        <v>33</v>
      </c>
      <c r="AX1002" s="14" t="s">
        <v>71</v>
      </c>
      <c r="AY1002" s="255" t="s">
        <v>207</v>
      </c>
    </row>
    <row r="1003" s="16" customFormat="1">
      <c r="A1003" s="16"/>
      <c r="B1003" s="267"/>
      <c r="C1003" s="268"/>
      <c r="D1003" s="236" t="s">
        <v>218</v>
      </c>
      <c r="E1003" s="269" t="s">
        <v>18</v>
      </c>
      <c r="F1003" s="270" t="s">
        <v>244</v>
      </c>
      <c r="G1003" s="268"/>
      <c r="H1003" s="271">
        <v>2</v>
      </c>
      <c r="I1003" s="272"/>
      <c r="J1003" s="268"/>
      <c r="K1003" s="268"/>
      <c r="L1003" s="273"/>
      <c r="M1003" s="274"/>
      <c r="N1003" s="275"/>
      <c r="O1003" s="275"/>
      <c r="P1003" s="275"/>
      <c r="Q1003" s="275"/>
      <c r="R1003" s="275"/>
      <c r="S1003" s="275"/>
      <c r="T1003" s="276"/>
      <c r="U1003" s="16"/>
      <c r="V1003" s="16"/>
      <c r="W1003" s="16"/>
      <c r="X1003" s="16"/>
      <c r="Y1003" s="16"/>
      <c r="Z1003" s="16"/>
      <c r="AA1003" s="16"/>
      <c r="AB1003" s="16"/>
      <c r="AC1003" s="16"/>
      <c r="AD1003" s="16"/>
      <c r="AE1003" s="16"/>
      <c r="AT1003" s="277" t="s">
        <v>218</v>
      </c>
      <c r="AU1003" s="277" t="s">
        <v>80</v>
      </c>
      <c r="AV1003" s="16" t="s">
        <v>89</v>
      </c>
      <c r="AW1003" s="16" t="s">
        <v>33</v>
      </c>
      <c r="AX1003" s="16" t="s">
        <v>76</v>
      </c>
      <c r="AY1003" s="277" t="s">
        <v>207</v>
      </c>
    </row>
    <row r="1004" s="2" customFormat="1" ht="16.5" customHeight="1">
      <c r="A1004" s="42"/>
      <c r="B1004" s="43"/>
      <c r="C1004" s="217" t="s">
        <v>1845</v>
      </c>
      <c r="D1004" s="217" t="s">
        <v>211</v>
      </c>
      <c r="E1004" s="218" t="s">
        <v>1846</v>
      </c>
      <c r="F1004" s="219" t="s">
        <v>1847</v>
      </c>
      <c r="G1004" s="220" t="s">
        <v>1795</v>
      </c>
      <c r="H1004" s="221">
        <v>1</v>
      </c>
      <c r="I1004" s="222"/>
      <c r="J1004" s="221">
        <f>ROUND(I1004*H1004,2)</f>
        <v>0</v>
      </c>
      <c r="K1004" s="219" t="s">
        <v>18</v>
      </c>
      <c r="L1004" s="48"/>
      <c r="M1004" s="223" t="s">
        <v>18</v>
      </c>
      <c r="N1004" s="224" t="s">
        <v>42</v>
      </c>
      <c r="O1004" s="88"/>
      <c r="P1004" s="225">
        <f>O1004*H1004</f>
        <v>0</v>
      </c>
      <c r="Q1004" s="225">
        <v>0</v>
      </c>
      <c r="R1004" s="225">
        <f>Q1004*H1004</f>
        <v>0</v>
      </c>
      <c r="S1004" s="225">
        <v>0</v>
      </c>
      <c r="T1004" s="226">
        <f>S1004*H1004</f>
        <v>0</v>
      </c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R1004" s="227" t="s">
        <v>327</v>
      </c>
      <c r="AT1004" s="227" t="s">
        <v>211</v>
      </c>
      <c r="AU1004" s="227" t="s">
        <v>80</v>
      </c>
      <c r="AY1004" s="21" t="s">
        <v>207</v>
      </c>
      <c r="BE1004" s="228">
        <f>IF(N1004="základní",J1004,0)</f>
        <v>0</v>
      </c>
      <c r="BF1004" s="228">
        <f>IF(N1004="snížená",J1004,0)</f>
        <v>0</v>
      </c>
      <c r="BG1004" s="228">
        <f>IF(N1004="zákl. přenesená",J1004,0)</f>
        <v>0</v>
      </c>
      <c r="BH1004" s="228">
        <f>IF(N1004="sníž. přenesená",J1004,0)</f>
        <v>0</v>
      </c>
      <c r="BI1004" s="228">
        <f>IF(N1004="nulová",J1004,0)</f>
        <v>0</v>
      </c>
      <c r="BJ1004" s="21" t="s">
        <v>76</v>
      </c>
      <c r="BK1004" s="228">
        <f>ROUND(I1004*H1004,2)</f>
        <v>0</v>
      </c>
      <c r="BL1004" s="21" t="s">
        <v>327</v>
      </c>
      <c r="BM1004" s="227" t="s">
        <v>1848</v>
      </c>
    </row>
    <row r="1005" s="2" customFormat="1">
      <c r="A1005" s="42"/>
      <c r="B1005" s="43"/>
      <c r="C1005" s="44"/>
      <c r="D1005" s="236" t="s">
        <v>653</v>
      </c>
      <c r="E1005" s="44"/>
      <c r="F1005" s="278" t="s">
        <v>1849</v>
      </c>
      <c r="G1005" s="44"/>
      <c r="H1005" s="44"/>
      <c r="I1005" s="231"/>
      <c r="J1005" s="44"/>
      <c r="K1005" s="44"/>
      <c r="L1005" s="48"/>
      <c r="M1005" s="232"/>
      <c r="N1005" s="233"/>
      <c r="O1005" s="88"/>
      <c r="P1005" s="88"/>
      <c r="Q1005" s="88"/>
      <c r="R1005" s="88"/>
      <c r="S1005" s="88"/>
      <c r="T1005" s="89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T1005" s="21" t="s">
        <v>653</v>
      </c>
      <c r="AU1005" s="21" t="s">
        <v>80</v>
      </c>
    </row>
    <row r="1006" s="13" customFormat="1">
      <c r="A1006" s="13"/>
      <c r="B1006" s="234"/>
      <c r="C1006" s="235"/>
      <c r="D1006" s="236" t="s">
        <v>218</v>
      </c>
      <c r="E1006" s="237" t="s">
        <v>18</v>
      </c>
      <c r="F1006" s="238" t="s">
        <v>1407</v>
      </c>
      <c r="G1006" s="235"/>
      <c r="H1006" s="237" t="s">
        <v>18</v>
      </c>
      <c r="I1006" s="239"/>
      <c r="J1006" s="235"/>
      <c r="K1006" s="235"/>
      <c r="L1006" s="240"/>
      <c r="M1006" s="241"/>
      <c r="N1006" s="242"/>
      <c r="O1006" s="242"/>
      <c r="P1006" s="242"/>
      <c r="Q1006" s="242"/>
      <c r="R1006" s="242"/>
      <c r="S1006" s="242"/>
      <c r="T1006" s="24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44" t="s">
        <v>218</v>
      </c>
      <c r="AU1006" s="244" t="s">
        <v>80</v>
      </c>
      <c r="AV1006" s="13" t="s">
        <v>76</v>
      </c>
      <c r="AW1006" s="13" t="s">
        <v>33</v>
      </c>
      <c r="AX1006" s="13" t="s">
        <v>71</v>
      </c>
      <c r="AY1006" s="244" t="s">
        <v>207</v>
      </c>
    </row>
    <row r="1007" s="13" customFormat="1">
      <c r="A1007" s="13"/>
      <c r="B1007" s="234"/>
      <c r="C1007" s="235"/>
      <c r="D1007" s="236" t="s">
        <v>218</v>
      </c>
      <c r="E1007" s="237" t="s">
        <v>18</v>
      </c>
      <c r="F1007" s="238" t="s">
        <v>1378</v>
      </c>
      <c r="G1007" s="235"/>
      <c r="H1007" s="237" t="s">
        <v>18</v>
      </c>
      <c r="I1007" s="239"/>
      <c r="J1007" s="235"/>
      <c r="K1007" s="235"/>
      <c r="L1007" s="240"/>
      <c r="M1007" s="241"/>
      <c r="N1007" s="242"/>
      <c r="O1007" s="242"/>
      <c r="P1007" s="242"/>
      <c r="Q1007" s="242"/>
      <c r="R1007" s="242"/>
      <c r="S1007" s="242"/>
      <c r="T1007" s="24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44" t="s">
        <v>218</v>
      </c>
      <c r="AU1007" s="244" t="s">
        <v>80</v>
      </c>
      <c r="AV1007" s="13" t="s">
        <v>76</v>
      </c>
      <c r="AW1007" s="13" t="s">
        <v>33</v>
      </c>
      <c r="AX1007" s="13" t="s">
        <v>71</v>
      </c>
      <c r="AY1007" s="244" t="s">
        <v>207</v>
      </c>
    </row>
    <row r="1008" s="14" customFormat="1">
      <c r="A1008" s="14"/>
      <c r="B1008" s="245"/>
      <c r="C1008" s="246"/>
      <c r="D1008" s="236" t="s">
        <v>218</v>
      </c>
      <c r="E1008" s="247" t="s">
        <v>18</v>
      </c>
      <c r="F1008" s="248" t="s">
        <v>76</v>
      </c>
      <c r="G1008" s="246"/>
      <c r="H1008" s="249">
        <v>1</v>
      </c>
      <c r="I1008" s="250"/>
      <c r="J1008" s="246"/>
      <c r="K1008" s="246"/>
      <c r="L1008" s="251"/>
      <c r="M1008" s="252"/>
      <c r="N1008" s="253"/>
      <c r="O1008" s="253"/>
      <c r="P1008" s="253"/>
      <c r="Q1008" s="253"/>
      <c r="R1008" s="253"/>
      <c r="S1008" s="253"/>
      <c r="T1008" s="25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55" t="s">
        <v>218</v>
      </c>
      <c r="AU1008" s="255" t="s">
        <v>80</v>
      </c>
      <c r="AV1008" s="14" t="s">
        <v>80</v>
      </c>
      <c r="AW1008" s="14" t="s">
        <v>33</v>
      </c>
      <c r="AX1008" s="14" t="s">
        <v>71</v>
      </c>
      <c r="AY1008" s="255" t="s">
        <v>207</v>
      </c>
    </row>
    <row r="1009" s="16" customFormat="1">
      <c r="A1009" s="16"/>
      <c r="B1009" s="267"/>
      <c r="C1009" s="268"/>
      <c r="D1009" s="236" t="s">
        <v>218</v>
      </c>
      <c r="E1009" s="269" t="s">
        <v>18</v>
      </c>
      <c r="F1009" s="270" t="s">
        <v>244</v>
      </c>
      <c r="G1009" s="268"/>
      <c r="H1009" s="271">
        <v>1</v>
      </c>
      <c r="I1009" s="272"/>
      <c r="J1009" s="268"/>
      <c r="K1009" s="268"/>
      <c r="L1009" s="273"/>
      <c r="M1009" s="274"/>
      <c r="N1009" s="275"/>
      <c r="O1009" s="275"/>
      <c r="P1009" s="275"/>
      <c r="Q1009" s="275"/>
      <c r="R1009" s="275"/>
      <c r="S1009" s="275"/>
      <c r="T1009" s="276"/>
      <c r="U1009" s="16"/>
      <c r="V1009" s="16"/>
      <c r="W1009" s="16"/>
      <c r="X1009" s="16"/>
      <c r="Y1009" s="16"/>
      <c r="Z1009" s="16"/>
      <c r="AA1009" s="16"/>
      <c r="AB1009" s="16"/>
      <c r="AC1009" s="16"/>
      <c r="AD1009" s="16"/>
      <c r="AE1009" s="16"/>
      <c r="AT1009" s="277" t="s">
        <v>218</v>
      </c>
      <c r="AU1009" s="277" t="s">
        <v>80</v>
      </c>
      <c r="AV1009" s="16" t="s">
        <v>89</v>
      </c>
      <c r="AW1009" s="16" t="s">
        <v>33</v>
      </c>
      <c r="AX1009" s="16" t="s">
        <v>76</v>
      </c>
      <c r="AY1009" s="277" t="s">
        <v>207</v>
      </c>
    </row>
    <row r="1010" s="2" customFormat="1" ht="16.5" customHeight="1">
      <c r="A1010" s="42"/>
      <c r="B1010" s="43"/>
      <c r="C1010" s="217" t="s">
        <v>1850</v>
      </c>
      <c r="D1010" s="217" t="s">
        <v>211</v>
      </c>
      <c r="E1010" s="218" t="s">
        <v>1851</v>
      </c>
      <c r="F1010" s="219" t="s">
        <v>1852</v>
      </c>
      <c r="G1010" s="220" t="s">
        <v>1795</v>
      </c>
      <c r="H1010" s="221">
        <v>1</v>
      </c>
      <c r="I1010" s="222"/>
      <c r="J1010" s="221">
        <f>ROUND(I1010*H1010,2)</f>
        <v>0</v>
      </c>
      <c r="K1010" s="219" t="s">
        <v>18</v>
      </c>
      <c r="L1010" s="48"/>
      <c r="M1010" s="223" t="s">
        <v>18</v>
      </c>
      <c r="N1010" s="224" t="s">
        <v>42</v>
      </c>
      <c r="O1010" s="88"/>
      <c r="P1010" s="225">
        <f>O1010*H1010</f>
        <v>0</v>
      </c>
      <c r="Q1010" s="225">
        <v>0</v>
      </c>
      <c r="R1010" s="225">
        <f>Q1010*H1010</f>
        <v>0</v>
      </c>
      <c r="S1010" s="225">
        <v>0</v>
      </c>
      <c r="T1010" s="226">
        <f>S1010*H1010</f>
        <v>0</v>
      </c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R1010" s="227" t="s">
        <v>327</v>
      </c>
      <c r="AT1010" s="227" t="s">
        <v>211</v>
      </c>
      <c r="AU1010" s="227" t="s">
        <v>80</v>
      </c>
      <c r="AY1010" s="21" t="s">
        <v>207</v>
      </c>
      <c r="BE1010" s="228">
        <f>IF(N1010="základní",J1010,0)</f>
        <v>0</v>
      </c>
      <c r="BF1010" s="228">
        <f>IF(N1010="snížená",J1010,0)</f>
        <v>0</v>
      </c>
      <c r="BG1010" s="228">
        <f>IF(N1010="zákl. přenesená",J1010,0)</f>
        <v>0</v>
      </c>
      <c r="BH1010" s="228">
        <f>IF(N1010="sníž. přenesená",J1010,0)</f>
        <v>0</v>
      </c>
      <c r="BI1010" s="228">
        <f>IF(N1010="nulová",J1010,0)</f>
        <v>0</v>
      </c>
      <c r="BJ1010" s="21" t="s">
        <v>76</v>
      </c>
      <c r="BK1010" s="228">
        <f>ROUND(I1010*H1010,2)</f>
        <v>0</v>
      </c>
      <c r="BL1010" s="21" t="s">
        <v>327</v>
      </c>
      <c r="BM1010" s="227" t="s">
        <v>1853</v>
      </c>
    </row>
    <row r="1011" s="2" customFormat="1">
      <c r="A1011" s="42"/>
      <c r="B1011" s="43"/>
      <c r="C1011" s="44"/>
      <c r="D1011" s="236" t="s">
        <v>653</v>
      </c>
      <c r="E1011" s="44"/>
      <c r="F1011" s="278" t="s">
        <v>1854</v>
      </c>
      <c r="G1011" s="44"/>
      <c r="H1011" s="44"/>
      <c r="I1011" s="231"/>
      <c r="J1011" s="44"/>
      <c r="K1011" s="44"/>
      <c r="L1011" s="48"/>
      <c r="M1011" s="232"/>
      <c r="N1011" s="233"/>
      <c r="O1011" s="88"/>
      <c r="P1011" s="88"/>
      <c r="Q1011" s="88"/>
      <c r="R1011" s="88"/>
      <c r="S1011" s="88"/>
      <c r="T1011" s="89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T1011" s="21" t="s">
        <v>653</v>
      </c>
      <c r="AU1011" s="21" t="s">
        <v>80</v>
      </c>
    </row>
    <row r="1012" s="13" customFormat="1">
      <c r="A1012" s="13"/>
      <c r="B1012" s="234"/>
      <c r="C1012" s="235"/>
      <c r="D1012" s="236" t="s">
        <v>218</v>
      </c>
      <c r="E1012" s="237" t="s">
        <v>18</v>
      </c>
      <c r="F1012" s="238" t="s">
        <v>1377</v>
      </c>
      <c r="G1012" s="235"/>
      <c r="H1012" s="237" t="s">
        <v>18</v>
      </c>
      <c r="I1012" s="239"/>
      <c r="J1012" s="235"/>
      <c r="K1012" s="235"/>
      <c r="L1012" s="240"/>
      <c r="M1012" s="241"/>
      <c r="N1012" s="242"/>
      <c r="O1012" s="242"/>
      <c r="P1012" s="242"/>
      <c r="Q1012" s="242"/>
      <c r="R1012" s="242"/>
      <c r="S1012" s="242"/>
      <c r="T1012" s="24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44" t="s">
        <v>218</v>
      </c>
      <c r="AU1012" s="244" t="s">
        <v>80</v>
      </c>
      <c r="AV1012" s="13" t="s">
        <v>76</v>
      </c>
      <c r="AW1012" s="13" t="s">
        <v>33</v>
      </c>
      <c r="AX1012" s="13" t="s">
        <v>71</v>
      </c>
      <c r="AY1012" s="244" t="s">
        <v>207</v>
      </c>
    </row>
    <row r="1013" s="13" customFormat="1">
      <c r="A1013" s="13"/>
      <c r="B1013" s="234"/>
      <c r="C1013" s="235"/>
      <c r="D1013" s="236" t="s">
        <v>218</v>
      </c>
      <c r="E1013" s="237" t="s">
        <v>18</v>
      </c>
      <c r="F1013" s="238" t="s">
        <v>1378</v>
      </c>
      <c r="G1013" s="235"/>
      <c r="H1013" s="237" t="s">
        <v>18</v>
      </c>
      <c r="I1013" s="239"/>
      <c r="J1013" s="235"/>
      <c r="K1013" s="235"/>
      <c r="L1013" s="240"/>
      <c r="M1013" s="241"/>
      <c r="N1013" s="242"/>
      <c r="O1013" s="242"/>
      <c r="P1013" s="242"/>
      <c r="Q1013" s="242"/>
      <c r="R1013" s="242"/>
      <c r="S1013" s="242"/>
      <c r="T1013" s="24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44" t="s">
        <v>218</v>
      </c>
      <c r="AU1013" s="244" t="s">
        <v>80</v>
      </c>
      <c r="AV1013" s="13" t="s">
        <v>76</v>
      </c>
      <c r="AW1013" s="13" t="s">
        <v>33</v>
      </c>
      <c r="AX1013" s="13" t="s">
        <v>71</v>
      </c>
      <c r="AY1013" s="244" t="s">
        <v>207</v>
      </c>
    </row>
    <row r="1014" s="14" customFormat="1">
      <c r="A1014" s="14"/>
      <c r="B1014" s="245"/>
      <c r="C1014" s="246"/>
      <c r="D1014" s="236" t="s">
        <v>218</v>
      </c>
      <c r="E1014" s="247" t="s">
        <v>18</v>
      </c>
      <c r="F1014" s="248" t="s">
        <v>76</v>
      </c>
      <c r="G1014" s="246"/>
      <c r="H1014" s="249">
        <v>1</v>
      </c>
      <c r="I1014" s="250"/>
      <c r="J1014" s="246"/>
      <c r="K1014" s="246"/>
      <c r="L1014" s="251"/>
      <c r="M1014" s="252"/>
      <c r="N1014" s="253"/>
      <c r="O1014" s="253"/>
      <c r="P1014" s="253"/>
      <c r="Q1014" s="253"/>
      <c r="R1014" s="253"/>
      <c r="S1014" s="253"/>
      <c r="T1014" s="25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55" t="s">
        <v>218</v>
      </c>
      <c r="AU1014" s="255" t="s">
        <v>80</v>
      </c>
      <c r="AV1014" s="14" t="s">
        <v>80</v>
      </c>
      <c r="AW1014" s="14" t="s">
        <v>33</v>
      </c>
      <c r="AX1014" s="14" t="s">
        <v>71</v>
      </c>
      <c r="AY1014" s="255" t="s">
        <v>207</v>
      </c>
    </row>
    <row r="1015" s="16" customFormat="1">
      <c r="A1015" s="16"/>
      <c r="B1015" s="267"/>
      <c r="C1015" s="268"/>
      <c r="D1015" s="236" t="s">
        <v>218</v>
      </c>
      <c r="E1015" s="269" t="s">
        <v>18</v>
      </c>
      <c r="F1015" s="270" t="s">
        <v>244</v>
      </c>
      <c r="G1015" s="268"/>
      <c r="H1015" s="271">
        <v>1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6"/>
      <c r="V1015" s="16"/>
      <c r="W1015" s="16"/>
      <c r="X1015" s="16"/>
      <c r="Y1015" s="16"/>
      <c r="Z1015" s="16"/>
      <c r="AA1015" s="16"/>
      <c r="AB1015" s="16"/>
      <c r="AC1015" s="16"/>
      <c r="AD1015" s="16"/>
      <c r="AE1015" s="16"/>
      <c r="AT1015" s="277" t="s">
        <v>218</v>
      </c>
      <c r="AU1015" s="277" t="s">
        <v>80</v>
      </c>
      <c r="AV1015" s="16" t="s">
        <v>89</v>
      </c>
      <c r="AW1015" s="16" t="s">
        <v>33</v>
      </c>
      <c r="AX1015" s="16" t="s">
        <v>76</v>
      </c>
      <c r="AY1015" s="277" t="s">
        <v>207</v>
      </c>
    </row>
    <row r="1016" s="2" customFormat="1" ht="16.5" customHeight="1">
      <c r="A1016" s="42"/>
      <c r="B1016" s="43"/>
      <c r="C1016" s="217" t="s">
        <v>1855</v>
      </c>
      <c r="D1016" s="217" t="s">
        <v>211</v>
      </c>
      <c r="E1016" s="218" t="s">
        <v>1856</v>
      </c>
      <c r="F1016" s="219" t="s">
        <v>1857</v>
      </c>
      <c r="G1016" s="220" t="s">
        <v>1795</v>
      </c>
      <c r="H1016" s="221">
        <v>1</v>
      </c>
      <c r="I1016" s="222"/>
      <c r="J1016" s="221">
        <f>ROUND(I1016*H1016,2)</f>
        <v>0</v>
      </c>
      <c r="K1016" s="219" t="s">
        <v>18</v>
      </c>
      <c r="L1016" s="48"/>
      <c r="M1016" s="223" t="s">
        <v>18</v>
      </c>
      <c r="N1016" s="224" t="s">
        <v>42</v>
      </c>
      <c r="O1016" s="88"/>
      <c r="P1016" s="225">
        <f>O1016*H1016</f>
        <v>0</v>
      </c>
      <c r="Q1016" s="225">
        <v>0</v>
      </c>
      <c r="R1016" s="225">
        <f>Q1016*H1016</f>
        <v>0</v>
      </c>
      <c r="S1016" s="225">
        <v>0</v>
      </c>
      <c r="T1016" s="226">
        <f>S1016*H1016</f>
        <v>0</v>
      </c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R1016" s="227" t="s">
        <v>327</v>
      </c>
      <c r="AT1016" s="227" t="s">
        <v>211</v>
      </c>
      <c r="AU1016" s="227" t="s">
        <v>80</v>
      </c>
      <c r="AY1016" s="21" t="s">
        <v>207</v>
      </c>
      <c r="BE1016" s="228">
        <f>IF(N1016="základní",J1016,0)</f>
        <v>0</v>
      </c>
      <c r="BF1016" s="228">
        <f>IF(N1016="snížená",J1016,0)</f>
        <v>0</v>
      </c>
      <c r="BG1016" s="228">
        <f>IF(N1016="zákl. přenesená",J1016,0)</f>
        <v>0</v>
      </c>
      <c r="BH1016" s="228">
        <f>IF(N1016="sníž. přenesená",J1016,0)</f>
        <v>0</v>
      </c>
      <c r="BI1016" s="228">
        <f>IF(N1016="nulová",J1016,0)</f>
        <v>0</v>
      </c>
      <c r="BJ1016" s="21" t="s">
        <v>76</v>
      </c>
      <c r="BK1016" s="228">
        <f>ROUND(I1016*H1016,2)</f>
        <v>0</v>
      </c>
      <c r="BL1016" s="21" t="s">
        <v>327</v>
      </c>
      <c r="BM1016" s="227" t="s">
        <v>1858</v>
      </c>
    </row>
    <row r="1017" s="2" customFormat="1">
      <c r="A1017" s="42"/>
      <c r="B1017" s="43"/>
      <c r="C1017" s="44"/>
      <c r="D1017" s="236" t="s">
        <v>653</v>
      </c>
      <c r="E1017" s="44"/>
      <c r="F1017" s="278" t="s">
        <v>1859</v>
      </c>
      <c r="G1017" s="44"/>
      <c r="H1017" s="44"/>
      <c r="I1017" s="231"/>
      <c r="J1017" s="44"/>
      <c r="K1017" s="44"/>
      <c r="L1017" s="48"/>
      <c r="M1017" s="232"/>
      <c r="N1017" s="233"/>
      <c r="O1017" s="88"/>
      <c r="P1017" s="88"/>
      <c r="Q1017" s="88"/>
      <c r="R1017" s="88"/>
      <c r="S1017" s="88"/>
      <c r="T1017" s="89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T1017" s="21" t="s">
        <v>653</v>
      </c>
      <c r="AU1017" s="21" t="s">
        <v>80</v>
      </c>
    </row>
    <row r="1018" s="13" customFormat="1">
      <c r="A1018" s="13"/>
      <c r="B1018" s="234"/>
      <c r="C1018" s="235"/>
      <c r="D1018" s="236" t="s">
        <v>218</v>
      </c>
      <c r="E1018" s="237" t="s">
        <v>18</v>
      </c>
      <c r="F1018" s="238" t="s">
        <v>1380</v>
      </c>
      <c r="G1018" s="235"/>
      <c r="H1018" s="237" t="s">
        <v>18</v>
      </c>
      <c r="I1018" s="239"/>
      <c r="J1018" s="235"/>
      <c r="K1018" s="235"/>
      <c r="L1018" s="240"/>
      <c r="M1018" s="241"/>
      <c r="N1018" s="242"/>
      <c r="O1018" s="242"/>
      <c r="P1018" s="242"/>
      <c r="Q1018" s="242"/>
      <c r="R1018" s="242"/>
      <c r="S1018" s="242"/>
      <c r="T1018" s="24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44" t="s">
        <v>218</v>
      </c>
      <c r="AU1018" s="244" t="s">
        <v>80</v>
      </c>
      <c r="AV1018" s="13" t="s">
        <v>76</v>
      </c>
      <c r="AW1018" s="13" t="s">
        <v>33</v>
      </c>
      <c r="AX1018" s="13" t="s">
        <v>71</v>
      </c>
      <c r="AY1018" s="244" t="s">
        <v>207</v>
      </c>
    </row>
    <row r="1019" s="13" customFormat="1">
      <c r="A1019" s="13"/>
      <c r="B1019" s="234"/>
      <c r="C1019" s="235"/>
      <c r="D1019" s="236" t="s">
        <v>218</v>
      </c>
      <c r="E1019" s="237" t="s">
        <v>18</v>
      </c>
      <c r="F1019" s="238" t="s">
        <v>1373</v>
      </c>
      <c r="G1019" s="235"/>
      <c r="H1019" s="237" t="s">
        <v>18</v>
      </c>
      <c r="I1019" s="239"/>
      <c r="J1019" s="235"/>
      <c r="K1019" s="235"/>
      <c r="L1019" s="240"/>
      <c r="M1019" s="241"/>
      <c r="N1019" s="242"/>
      <c r="O1019" s="242"/>
      <c r="P1019" s="242"/>
      <c r="Q1019" s="242"/>
      <c r="R1019" s="242"/>
      <c r="S1019" s="242"/>
      <c r="T1019" s="243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44" t="s">
        <v>218</v>
      </c>
      <c r="AU1019" s="244" t="s">
        <v>80</v>
      </c>
      <c r="AV1019" s="13" t="s">
        <v>76</v>
      </c>
      <c r="AW1019" s="13" t="s">
        <v>33</v>
      </c>
      <c r="AX1019" s="13" t="s">
        <v>71</v>
      </c>
      <c r="AY1019" s="244" t="s">
        <v>207</v>
      </c>
    </row>
    <row r="1020" s="14" customFormat="1">
      <c r="A1020" s="14"/>
      <c r="B1020" s="245"/>
      <c r="C1020" s="246"/>
      <c r="D1020" s="236" t="s">
        <v>218</v>
      </c>
      <c r="E1020" s="247" t="s">
        <v>18</v>
      </c>
      <c r="F1020" s="248" t="s">
        <v>76</v>
      </c>
      <c r="G1020" s="246"/>
      <c r="H1020" s="249">
        <v>1</v>
      </c>
      <c r="I1020" s="250"/>
      <c r="J1020" s="246"/>
      <c r="K1020" s="246"/>
      <c r="L1020" s="251"/>
      <c r="M1020" s="252"/>
      <c r="N1020" s="253"/>
      <c r="O1020" s="253"/>
      <c r="P1020" s="253"/>
      <c r="Q1020" s="253"/>
      <c r="R1020" s="253"/>
      <c r="S1020" s="253"/>
      <c r="T1020" s="25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55" t="s">
        <v>218</v>
      </c>
      <c r="AU1020" s="255" t="s">
        <v>80</v>
      </c>
      <c r="AV1020" s="14" t="s">
        <v>80</v>
      </c>
      <c r="AW1020" s="14" t="s">
        <v>33</v>
      </c>
      <c r="AX1020" s="14" t="s">
        <v>71</v>
      </c>
      <c r="AY1020" s="255" t="s">
        <v>207</v>
      </c>
    </row>
    <row r="1021" s="16" customFormat="1">
      <c r="A1021" s="16"/>
      <c r="B1021" s="267"/>
      <c r="C1021" s="268"/>
      <c r="D1021" s="236" t="s">
        <v>218</v>
      </c>
      <c r="E1021" s="269" t="s">
        <v>18</v>
      </c>
      <c r="F1021" s="270" t="s">
        <v>244</v>
      </c>
      <c r="G1021" s="268"/>
      <c r="H1021" s="271">
        <v>1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6"/>
      <c r="V1021" s="16"/>
      <c r="W1021" s="16"/>
      <c r="X1021" s="16"/>
      <c r="Y1021" s="16"/>
      <c r="Z1021" s="16"/>
      <c r="AA1021" s="16"/>
      <c r="AB1021" s="16"/>
      <c r="AC1021" s="16"/>
      <c r="AD1021" s="16"/>
      <c r="AE1021" s="16"/>
      <c r="AT1021" s="277" t="s">
        <v>218</v>
      </c>
      <c r="AU1021" s="277" t="s">
        <v>80</v>
      </c>
      <c r="AV1021" s="16" t="s">
        <v>89</v>
      </c>
      <c r="AW1021" s="16" t="s">
        <v>33</v>
      </c>
      <c r="AX1021" s="16" t="s">
        <v>76</v>
      </c>
      <c r="AY1021" s="277" t="s">
        <v>207</v>
      </c>
    </row>
    <row r="1022" s="2" customFormat="1" ht="16.5" customHeight="1">
      <c r="A1022" s="42"/>
      <c r="B1022" s="43"/>
      <c r="C1022" s="217" t="s">
        <v>1860</v>
      </c>
      <c r="D1022" s="217" t="s">
        <v>211</v>
      </c>
      <c r="E1022" s="218" t="s">
        <v>1861</v>
      </c>
      <c r="F1022" s="219" t="s">
        <v>1862</v>
      </c>
      <c r="G1022" s="220" t="s">
        <v>1795</v>
      </c>
      <c r="H1022" s="221">
        <v>1</v>
      </c>
      <c r="I1022" s="222"/>
      <c r="J1022" s="221">
        <f>ROUND(I1022*H1022,2)</f>
        <v>0</v>
      </c>
      <c r="K1022" s="219" t="s">
        <v>18</v>
      </c>
      <c r="L1022" s="48"/>
      <c r="M1022" s="223" t="s">
        <v>18</v>
      </c>
      <c r="N1022" s="224" t="s">
        <v>42</v>
      </c>
      <c r="O1022" s="88"/>
      <c r="P1022" s="225">
        <f>O1022*H1022</f>
        <v>0</v>
      </c>
      <c r="Q1022" s="225">
        <v>0</v>
      </c>
      <c r="R1022" s="225">
        <f>Q1022*H1022</f>
        <v>0</v>
      </c>
      <c r="S1022" s="225">
        <v>0</v>
      </c>
      <c r="T1022" s="226">
        <f>S1022*H1022</f>
        <v>0</v>
      </c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R1022" s="227" t="s">
        <v>327</v>
      </c>
      <c r="AT1022" s="227" t="s">
        <v>211</v>
      </c>
      <c r="AU1022" s="227" t="s">
        <v>80</v>
      </c>
      <c r="AY1022" s="21" t="s">
        <v>207</v>
      </c>
      <c r="BE1022" s="228">
        <f>IF(N1022="základní",J1022,0)</f>
        <v>0</v>
      </c>
      <c r="BF1022" s="228">
        <f>IF(N1022="snížená",J1022,0)</f>
        <v>0</v>
      </c>
      <c r="BG1022" s="228">
        <f>IF(N1022="zákl. přenesená",J1022,0)</f>
        <v>0</v>
      </c>
      <c r="BH1022" s="228">
        <f>IF(N1022="sníž. přenesená",J1022,0)</f>
        <v>0</v>
      </c>
      <c r="BI1022" s="228">
        <f>IF(N1022="nulová",J1022,0)</f>
        <v>0</v>
      </c>
      <c r="BJ1022" s="21" t="s">
        <v>76</v>
      </c>
      <c r="BK1022" s="228">
        <f>ROUND(I1022*H1022,2)</f>
        <v>0</v>
      </c>
      <c r="BL1022" s="21" t="s">
        <v>327</v>
      </c>
      <c r="BM1022" s="227" t="s">
        <v>1863</v>
      </c>
    </row>
    <row r="1023" s="2" customFormat="1">
      <c r="A1023" s="42"/>
      <c r="B1023" s="43"/>
      <c r="C1023" s="44"/>
      <c r="D1023" s="236" t="s">
        <v>653</v>
      </c>
      <c r="E1023" s="44"/>
      <c r="F1023" s="278" t="s">
        <v>1864</v>
      </c>
      <c r="G1023" s="44"/>
      <c r="H1023" s="44"/>
      <c r="I1023" s="231"/>
      <c r="J1023" s="44"/>
      <c r="K1023" s="44"/>
      <c r="L1023" s="48"/>
      <c r="M1023" s="232"/>
      <c r="N1023" s="233"/>
      <c r="O1023" s="88"/>
      <c r="P1023" s="88"/>
      <c r="Q1023" s="88"/>
      <c r="R1023" s="88"/>
      <c r="S1023" s="88"/>
      <c r="T1023" s="89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T1023" s="21" t="s">
        <v>653</v>
      </c>
      <c r="AU1023" s="21" t="s">
        <v>80</v>
      </c>
    </row>
    <row r="1024" s="13" customFormat="1">
      <c r="A1024" s="13"/>
      <c r="B1024" s="234"/>
      <c r="C1024" s="235"/>
      <c r="D1024" s="236" t="s">
        <v>218</v>
      </c>
      <c r="E1024" s="237" t="s">
        <v>18</v>
      </c>
      <c r="F1024" s="238" t="s">
        <v>1374</v>
      </c>
      <c r="G1024" s="235"/>
      <c r="H1024" s="237" t="s">
        <v>18</v>
      </c>
      <c r="I1024" s="239"/>
      <c r="J1024" s="235"/>
      <c r="K1024" s="235"/>
      <c r="L1024" s="240"/>
      <c r="M1024" s="241"/>
      <c r="N1024" s="242"/>
      <c r="O1024" s="242"/>
      <c r="P1024" s="242"/>
      <c r="Q1024" s="242"/>
      <c r="R1024" s="242"/>
      <c r="S1024" s="242"/>
      <c r="T1024" s="24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44" t="s">
        <v>218</v>
      </c>
      <c r="AU1024" s="244" t="s">
        <v>80</v>
      </c>
      <c r="AV1024" s="13" t="s">
        <v>76</v>
      </c>
      <c r="AW1024" s="13" t="s">
        <v>33</v>
      </c>
      <c r="AX1024" s="13" t="s">
        <v>71</v>
      </c>
      <c r="AY1024" s="244" t="s">
        <v>207</v>
      </c>
    </row>
    <row r="1025" s="13" customFormat="1">
      <c r="A1025" s="13"/>
      <c r="B1025" s="234"/>
      <c r="C1025" s="235"/>
      <c r="D1025" s="236" t="s">
        <v>218</v>
      </c>
      <c r="E1025" s="237" t="s">
        <v>18</v>
      </c>
      <c r="F1025" s="238" t="s">
        <v>1373</v>
      </c>
      <c r="G1025" s="235"/>
      <c r="H1025" s="237" t="s">
        <v>18</v>
      </c>
      <c r="I1025" s="239"/>
      <c r="J1025" s="235"/>
      <c r="K1025" s="235"/>
      <c r="L1025" s="240"/>
      <c r="M1025" s="241"/>
      <c r="N1025" s="242"/>
      <c r="O1025" s="242"/>
      <c r="P1025" s="242"/>
      <c r="Q1025" s="242"/>
      <c r="R1025" s="242"/>
      <c r="S1025" s="242"/>
      <c r="T1025" s="24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44" t="s">
        <v>218</v>
      </c>
      <c r="AU1025" s="244" t="s">
        <v>80</v>
      </c>
      <c r="AV1025" s="13" t="s">
        <v>76</v>
      </c>
      <c r="AW1025" s="13" t="s">
        <v>33</v>
      </c>
      <c r="AX1025" s="13" t="s">
        <v>71</v>
      </c>
      <c r="AY1025" s="244" t="s">
        <v>207</v>
      </c>
    </row>
    <row r="1026" s="14" customFormat="1">
      <c r="A1026" s="14"/>
      <c r="B1026" s="245"/>
      <c r="C1026" s="246"/>
      <c r="D1026" s="236" t="s">
        <v>218</v>
      </c>
      <c r="E1026" s="247" t="s">
        <v>18</v>
      </c>
      <c r="F1026" s="248" t="s">
        <v>76</v>
      </c>
      <c r="G1026" s="246"/>
      <c r="H1026" s="249">
        <v>1</v>
      </c>
      <c r="I1026" s="250"/>
      <c r="J1026" s="246"/>
      <c r="K1026" s="246"/>
      <c r="L1026" s="251"/>
      <c r="M1026" s="252"/>
      <c r="N1026" s="253"/>
      <c r="O1026" s="253"/>
      <c r="P1026" s="253"/>
      <c r="Q1026" s="253"/>
      <c r="R1026" s="253"/>
      <c r="S1026" s="253"/>
      <c r="T1026" s="25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5" t="s">
        <v>218</v>
      </c>
      <c r="AU1026" s="255" t="s">
        <v>80</v>
      </c>
      <c r="AV1026" s="14" t="s">
        <v>80</v>
      </c>
      <c r="AW1026" s="14" t="s">
        <v>33</v>
      </c>
      <c r="AX1026" s="14" t="s">
        <v>71</v>
      </c>
      <c r="AY1026" s="255" t="s">
        <v>207</v>
      </c>
    </row>
    <row r="1027" s="16" customFormat="1">
      <c r="A1027" s="16"/>
      <c r="B1027" s="267"/>
      <c r="C1027" s="268"/>
      <c r="D1027" s="236" t="s">
        <v>218</v>
      </c>
      <c r="E1027" s="269" t="s">
        <v>18</v>
      </c>
      <c r="F1027" s="270" t="s">
        <v>244</v>
      </c>
      <c r="G1027" s="268"/>
      <c r="H1027" s="271">
        <v>1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6"/>
      <c r="V1027" s="16"/>
      <c r="W1027" s="16"/>
      <c r="X1027" s="16"/>
      <c r="Y1027" s="16"/>
      <c r="Z1027" s="16"/>
      <c r="AA1027" s="16"/>
      <c r="AB1027" s="16"/>
      <c r="AC1027" s="16"/>
      <c r="AD1027" s="16"/>
      <c r="AE1027" s="16"/>
      <c r="AT1027" s="277" t="s">
        <v>218</v>
      </c>
      <c r="AU1027" s="277" t="s">
        <v>80</v>
      </c>
      <c r="AV1027" s="16" t="s">
        <v>89</v>
      </c>
      <c r="AW1027" s="16" t="s">
        <v>33</v>
      </c>
      <c r="AX1027" s="16" t="s">
        <v>76</v>
      </c>
      <c r="AY1027" s="277" t="s">
        <v>207</v>
      </c>
    </row>
    <row r="1028" s="2" customFormat="1" ht="16.5" customHeight="1">
      <c r="A1028" s="42"/>
      <c r="B1028" s="43"/>
      <c r="C1028" s="217" t="s">
        <v>1865</v>
      </c>
      <c r="D1028" s="217" t="s">
        <v>211</v>
      </c>
      <c r="E1028" s="218" t="s">
        <v>1866</v>
      </c>
      <c r="F1028" s="219" t="s">
        <v>1867</v>
      </c>
      <c r="G1028" s="220" t="s">
        <v>1795</v>
      </c>
      <c r="H1028" s="221">
        <v>2</v>
      </c>
      <c r="I1028" s="222"/>
      <c r="J1028" s="221">
        <f>ROUND(I1028*H1028,2)</f>
        <v>0</v>
      </c>
      <c r="K1028" s="219" t="s">
        <v>18</v>
      </c>
      <c r="L1028" s="48"/>
      <c r="M1028" s="223" t="s">
        <v>18</v>
      </c>
      <c r="N1028" s="224" t="s">
        <v>42</v>
      </c>
      <c r="O1028" s="88"/>
      <c r="P1028" s="225">
        <f>O1028*H1028</f>
        <v>0</v>
      </c>
      <c r="Q1028" s="225">
        <v>0</v>
      </c>
      <c r="R1028" s="225">
        <f>Q1028*H1028</f>
        <v>0</v>
      </c>
      <c r="S1028" s="225">
        <v>0</v>
      </c>
      <c r="T1028" s="226">
        <f>S1028*H1028</f>
        <v>0</v>
      </c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R1028" s="227" t="s">
        <v>327</v>
      </c>
      <c r="AT1028" s="227" t="s">
        <v>211</v>
      </c>
      <c r="AU1028" s="227" t="s">
        <v>80</v>
      </c>
      <c r="AY1028" s="21" t="s">
        <v>207</v>
      </c>
      <c r="BE1028" s="228">
        <f>IF(N1028="základní",J1028,0)</f>
        <v>0</v>
      </c>
      <c r="BF1028" s="228">
        <f>IF(N1028="snížená",J1028,0)</f>
        <v>0</v>
      </c>
      <c r="BG1028" s="228">
        <f>IF(N1028="zákl. přenesená",J1028,0)</f>
        <v>0</v>
      </c>
      <c r="BH1028" s="228">
        <f>IF(N1028="sníž. přenesená",J1028,0)</f>
        <v>0</v>
      </c>
      <c r="BI1028" s="228">
        <f>IF(N1028="nulová",J1028,0)</f>
        <v>0</v>
      </c>
      <c r="BJ1028" s="21" t="s">
        <v>76</v>
      </c>
      <c r="BK1028" s="228">
        <f>ROUND(I1028*H1028,2)</f>
        <v>0</v>
      </c>
      <c r="BL1028" s="21" t="s">
        <v>327</v>
      </c>
      <c r="BM1028" s="227" t="s">
        <v>1868</v>
      </c>
    </row>
    <row r="1029" s="2" customFormat="1">
      <c r="A1029" s="42"/>
      <c r="B1029" s="43"/>
      <c r="C1029" s="44"/>
      <c r="D1029" s="236" t="s">
        <v>653</v>
      </c>
      <c r="E1029" s="44"/>
      <c r="F1029" s="278" t="s">
        <v>1869</v>
      </c>
      <c r="G1029" s="44"/>
      <c r="H1029" s="44"/>
      <c r="I1029" s="231"/>
      <c r="J1029" s="44"/>
      <c r="K1029" s="44"/>
      <c r="L1029" s="48"/>
      <c r="M1029" s="232"/>
      <c r="N1029" s="233"/>
      <c r="O1029" s="88"/>
      <c r="P1029" s="88"/>
      <c r="Q1029" s="88"/>
      <c r="R1029" s="88"/>
      <c r="S1029" s="88"/>
      <c r="T1029" s="89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T1029" s="21" t="s">
        <v>653</v>
      </c>
      <c r="AU1029" s="21" t="s">
        <v>80</v>
      </c>
    </row>
    <row r="1030" s="13" customFormat="1">
      <c r="A1030" s="13"/>
      <c r="B1030" s="234"/>
      <c r="C1030" s="235"/>
      <c r="D1030" s="236" t="s">
        <v>218</v>
      </c>
      <c r="E1030" s="237" t="s">
        <v>18</v>
      </c>
      <c r="F1030" s="238" t="s">
        <v>1382</v>
      </c>
      <c r="G1030" s="235"/>
      <c r="H1030" s="237" t="s">
        <v>18</v>
      </c>
      <c r="I1030" s="239"/>
      <c r="J1030" s="235"/>
      <c r="K1030" s="235"/>
      <c r="L1030" s="240"/>
      <c r="M1030" s="241"/>
      <c r="N1030" s="242"/>
      <c r="O1030" s="242"/>
      <c r="P1030" s="242"/>
      <c r="Q1030" s="242"/>
      <c r="R1030" s="242"/>
      <c r="S1030" s="242"/>
      <c r="T1030" s="24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44" t="s">
        <v>218</v>
      </c>
      <c r="AU1030" s="244" t="s">
        <v>80</v>
      </c>
      <c r="AV1030" s="13" t="s">
        <v>76</v>
      </c>
      <c r="AW1030" s="13" t="s">
        <v>33</v>
      </c>
      <c r="AX1030" s="13" t="s">
        <v>71</v>
      </c>
      <c r="AY1030" s="244" t="s">
        <v>207</v>
      </c>
    </row>
    <row r="1031" s="13" customFormat="1">
      <c r="A1031" s="13"/>
      <c r="B1031" s="234"/>
      <c r="C1031" s="235"/>
      <c r="D1031" s="236" t="s">
        <v>218</v>
      </c>
      <c r="E1031" s="237" t="s">
        <v>18</v>
      </c>
      <c r="F1031" s="238" t="s">
        <v>1369</v>
      </c>
      <c r="G1031" s="235"/>
      <c r="H1031" s="237" t="s">
        <v>18</v>
      </c>
      <c r="I1031" s="239"/>
      <c r="J1031" s="235"/>
      <c r="K1031" s="235"/>
      <c r="L1031" s="240"/>
      <c r="M1031" s="241"/>
      <c r="N1031" s="242"/>
      <c r="O1031" s="242"/>
      <c r="P1031" s="242"/>
      <c r="Q1031" s="242"/>
      <c r="R1031" s="242"/>
      <c r="S1031" s="242"/>
      <c r="T1031" s="24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44" t="s">
        <v>218</v>
      </c>
      <c r="AU1031" s="244" t="s">
        <v>80</v>
      </c>
      <c r="AV1031" s="13" t="s">
        <v>76</v>
      </c>
      <c r="AW1031" s="13" t="s">
        <v>33</v>
      </c>
      <c r="AX1031" s="13" t="s">
        <v>71</v>
      </c>
      <c r="AY1031" s="244" t="s">
        <v>207</v>
      </c>
    </row>
    <row r="1032" s="14" customFormat="1">
      <c r="A1032" s="14"/>
      <c r="B1032" s="245"/>
      <c r="C1032" s="246"/>
      <c r="D1032" s="236" t="s">
        <v>218</v>
      </c>
      <c r="E1032" s="247" t="s">
        <v>18</v>
      </c>
      <c r="F1032" s="248" t="s">
        <v>80</v>
      </c>
      <c r="G1032" s="246"/>
      <c r="H1032" s="249">
        <v>2</v>
      </c>
      <c r="I1032" s="250"/>
      <c r="J1032" s="246"/>
      <c r="K1032" s="246"/>
      <c r="L1032" s="251"/>
      <c r="M1032" s="252"/>
      <c r="N1032" s="253"/>
      <c r="O1032" s="253"/>
      <c r="P1032" s="253"/>
      <c r="Q1032" s="253"/>
      <c r="R1032" s="253"/>
      <c r="S1032" s="253"/>
      <c r="T1032" s="25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55" t="s">
        <v>218</v>
      </c>
      <c r="AU1032" s="255" t="s">
        <v>80</v>
      </c>
      <c r="AV1032" s="14" t="s">
        <v>80</v>
      </c>
      <c r="AW1032" s="14" t="s">
        <v>33</v>
      </c>
      <c r="AX1032" s="14" t="s">
        <v>76</v>
      </c>
      <c r="AY1032" s="255" t="s">
        <v>207</v>
      </c>
    </row>
    <row r="1033" s="2" customFormat="1" ht="16.5" customHeight="1">
      <c r="A1033" s="42"/>
      <c r="B1033" s="43"/>
      <c r="C1033" s="217" t="s">
        <v>1870</v>
      </c>
      <c r="D1033" s="217" t="s">
        <v>211</v>
      </c>
      <c r="E1033" s="218" t="s">
        <v>1871</v>
      </c>
      <c r="F1033" s="219" t="s">
        <v>1872</v>
      </c>
      <c r="G1033" s="220" t="s">
        <v>1795</v>
      </c>
      <c r="H1033" s="221">
        <v>1</v>
      </c>
      <c r="I1033" s="222"/>
      <c r="J1033" s="221">
        <f>ROUND(I1033*H1033,2)</f>
        <v>0</v>
      </c>
      <c r="K1033" s="219" t="s">
        <v>18</v>
      </c>
      <c r="L1033" s="48"/>
      <c r="M1033" s="223" t="s">
        <v>18</v>
      </c>
      <c r="N1033" s="224" t="s">
        <v>42</v>
      </c>
      <c r="O1033" s="88"/>
      <c r="P1033" s="225">
        <f>O1033*H1033</f>
        <v>0</v>
      </c>
      <c r="Q1033" s="225">
        <v>0</v>
      </c>
      <c r="R1033" s="225">
        <f>Q1033*H1033</f>
        <v>0</v>
      </c>
      <c r="S1033" s="225">
        <v>0</v>
      </c>
      <c r="T1033" s="226">
        <f>S1033*H1033</f>
        <v>0</v>
      </c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R1033" s="227" t="s">
        <v>327</v>
      </c>
      <c r="AT1033" s="227" t="s">
        <v>211</v>
      </c>
      <c r="AU1033" s="227" t="s">
        <v>80</v>
      </c>
      <c r="AY1033" s="21" t="s">
        <v>207</v>
      </c>
      <c r="BE1033" s="228">
        <f>IF(N1033="základní",J1033,0)</f>
        <v>0</v>
      </c>
      <c r="BF1033" s="228">
        <f>IF(N1033="snížená",J1033,0)</f>
        <v>0</v>
      </c>
      <c r="BG1033" s="228">
        <f>IF(N1033="zákl. přenesená",J1033,0)</f>
        <v>0</v>
      </c>
      <c r="BH1033" s="228">
        <f>IF(N1033="sníž. přenesená",J1033,0)</f>
        <v>0</v>
      </c>
      <c r="BI1033" s="228">
        <f>IF(N1033="nulová",J1033,0)</f>
        <v>0</v>
      </c>
      <c r="BJ1033" s="21" t="s">
        <v>76</v>
      </c>
      <c r="BK1033" s="228">
        <f>ROUND(I1033*H1033,2)</f>
        <v>0</v>
      </c>
      <c r="BL1033" s="21" t="s">
        <v>327</v>
      </c>
      <c r="BM1033" s="227" t="s">
        <v>1873</v>
      </c>
    </row>
    <row r="1034" s="2" customFormat="1">
      <c r="A1034" s="42"/>
      <c r="B1034" s="43"/>
      <c r="C1034" s="44"/>
      <c r="D1034" s="236" t="s">
        <v>653</v>
      </c>
      <c r="E1034" s="44"/>
      <c r="F1034" s="278" t="s">
        <v>1874</v>
      </c>
      <c r="G1034" s="44"/>
      <c r="H1034" s="44"/>
      <c r="I1034" s="231"/>
      <c r="J1034" s="44"/>
      <c r="K1034" s="44"/>
      <c r="L1034" s="48"/>
      <c r="M1034" s="232"/>
      <c r="N1034" s="233"/>
      <c r="O1034" s="88"/>
      <c r="P1034" s="88"/>
      <c r="Q1034" s="88"/>
      <c r="R1034" s="88"/>
      <c r="S1034" s="88"/>
      <c r="T1034" s="89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T1034" s="21" t="s">
        <v>653</v>
      </c>
      <c r="AU1034" s="21" t="s">
        <v>80</v>
      </c>
    </row>
    <row r="1035" s="13" customFormat="1">
      <c r="A1035" s="13"/>
      <c r="B1035" s="234"/>
      <c r="C1035" s="235"/>
      <c r="D1035" s="236" t="s">
        <v>218</v>
      </c>
      <c r="E1035" s="237" t="s">
        <v>18</v>
      </c>
      <c r="F1035" s="238" t="s">
        <v>1381</v>
      </c>
      <c r="G1035" s="235"/>
      <c r="H1035" s="237" t="s">
        <v>18</v>
      </c>
      <c r="I1035" s="239"/>
      <c r="J1035" s="235"/>
      <c r="K1035" s="235"/>
      <c r="L1035" s="240"/>
      <c r="M1035" s="241"/>
      <c r="N1035" s="242"/>
      <c r="O1035" s="242"/>
      <c r="P1035" s="242"/>
      <c r="Q1035" s="242"/>
      <c r="R1035" s="242"/>
      <c r="S1035" s="242"/>
      <c r="T1035" s="24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44" t="s">
        <v>218</v>
      </c>
      <c r="AU1035" s="244" t="s">
        <v>80</v>
      </c>
      <c r="AV1035" s="13" t="s">
        <v>76</v>
      </c>
      <c r="AW1035" s="13" t="s">
        <v>33</v>
      </c>
      <c r="AX1035" s="13" t="s">
        <v>71</v>
      </c>
      <c r="AY1035" s="244" t="s">
        <v>207</v>
      </c>
    </row>
    <row r="1036" s="13" customFormat="1">
      <c r="A1036" s="13"/>
      <c r="B1036" s="234"/>
      <c r="C1036" s="235"/>
      <c r="D1036" s="236" t="s">
        <v>218</v>
      </c>
      <c r="E1036" s="237" t="s">
        <v>18</v>
      </c>
      <c r="F1036" s="238" t="s">
        <v>1378</v>
      </c>
      <c r="G1036" s="235"/>
      <c r="H1036" s="237" t="s">
        <v>18</v>
      </c>
      <c r="I1036" s="239"/>
      <c r="J1036" s="235"/>
      <c r="K1036" s="235"/>
      <c r="L1036" s="240"/>
      <c r="M1036" s="241"/>
      <c r="N1036" s="242"/>
      <c r="O1036" s="242"/>
      <c r="P1036" s="242"/>
      <c r="Q1036" s="242"/>
      <c r="R1036" s="242"/>
      <c r="S1036" s="242"/>
      <c r="T1036" s="24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44" t="s">
        <v>218</v>
      </c>
      <c r="AU1036" s="244" t="s">
        <v>80</v>
      </c>
      <c r="AV1036" s="13" t="s">
        <v>76</v>
      </c>
      <c r="AW1036" s="13" t="s">
        <v>33</v>
      </c>
      <c r="AX1036" s="13" t="s">
        <v>71</v>
      </c>
      <c r="AY1036" s="244" t="s">
        <v>207</v>
      </c>
    </row>
    <row r="1037" s="14" customFormat="1">
      <c r="A1037" s="14"/>
      <c r="B1037" s="245"/>
      <c r="C1037" s="246"/>
      <c r="D1037" s="236" t="s">
        <v>218</v>
      </c>
      <c r="E1037" s="247" t="s">
        <v>18</v>
      </c>
      <c r="F1037" s="248" t="s">
        <v>76</v>
      </c>
      <c r="G1037" s="246"/>
      <c r="H1037" s="249">
        <v>1</v>
      </c>
      <c r="I1037" s="250"/>
      <c r="J1037" s="246"/>
      <c r="K1037" s="246"/>
      <c r="L1037" s="251"/>
      <c r="M1037" s="252"/>
      <c r="N1037" s="253"/>
      <c r="O1037" s="253"/>
      <c r="P1037" s="253"/>
      <c r="Q1037" s="253"/>
      <c r="R1037" s="253"/>
      <c r="S1037" s="253"/>
      <c r="T1037" s="25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55" t="s">
        <v>218</v>
      </c>
      <c r="AU1037" s="255" t="s">
        <v>80</v>
      </c>
      <c r="AV1037" s="14" t="s">
        <v>80</v>
      </c>
      <c r="AW1037" s="14" t="s">
        <v>33</v>
      </c>
      <c r="AX1037" s="14" t="s">
        <v>71</v>
      </c>
      <c r="AY1037" s="255" t="s">
        <v>207</v>
      </c>
    </row>
    <row r="1038" s="16" customFormat="1">
      <c r="A1038" s="16"/>
      <c r="B1038" s="267"/>
      <c r="C1038" s="268"/>
      <c r="D1038" s="236" t="s">
        <v>218</v>
      </c>
      <c r="E1038" s="269" t="s">
        <v>18</v>
      </c>
      <c r="F1038" s="270" t="s">
        <v>244</v>
      </c>
      <c r="G1038" s="268"/>
      <c r="H1038" s="271">
        <v>1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6"/>
      <c r="V1038" s="16"/>
      <c r="W1038" s="16"/>
      <c r="X1038" s="16"/>
      <c r="Y1038" s="16"/>
      <c r="Z1038" s="16"/>
      <c r="AA1038" s="16"/>
      <c r="AB1038" s="16"/>
      <c r="AC1038" s="16"/>
      <c r="AD1038" s="16"/>
      <c r="AE1038" s="16"/>
      <c r="AT1038" s="277" t="s">
        <v>218</v>
      </c>
      <c r="AU1038" s="277" t="s">
        <v>80</v>
      </c>
      <c r="AV1038" s="16" t="s">
        <v>89</v>
      </c>
      <c r="AW1038" s="16" t="s">
        <v>33</v>
      </c>
      <c r="AX1038" s="16" t="s">
        <v>76</v>
      </c>
      <c r="AY1038" s="277" t="s">
        <v>207</v>
      </c>
    </row>
    <row r="1039" s="2" customFormat="1" ht="16.5" customHeight="1">
      <c r="A1039" s="42"/>
      <c r="B1039" s="43"/>
      <c r="C1039" s="217" t="s">
        <v>1875</v>
      </c>
      <c r="D1039" s="217" t="s">
        <v>211</v>
      </c>
      <c r="E1039" s="218" t="s">
        <v>1876</v>
      </c>
      <c r="F1039" s="219" t="s">
        <v>1877</v>
      </c>
      <c r="G1039" s="220" t="s">
        <v>1795</v>
      </c>
      <c r="H1039" s="221">
        <v>3</v>
      </c>
      <c r="I1039" s="222"/>
      <c r="J1039" s="221">
        <f>ROUND(I1039*H1039,2)</f>
        <v>0</v>
      </c>
      <c r="K1039" s="219" t="s">
        <v>18</v>
      </c>
      <c r="L1039" s="48"/>
      <c r="M1039" s="223" t="s">
        <v>18</v>
      </c>
      <c r="N1039" s="224" t="s">
        <v>42</v>
      </c>
      <c r="O1039" s="88"/>
      <c r="P1039" s="225">
        <f>O1039*H1039</f>
        <v>0</v>
      </c>
      <c r="Q1039" s="225">
        <v>0</v>
      </c>
      <c r="R1039" s="225">
        <f>Q1039*H1039</f>
        <v>0</v>
      </c>
      <c r="S1039" s="225">
        <v>0</v>
      </c>
      <c r="T1039" s="226">
        <f>S1039*H1039</f>
        <v>0</v>
      </c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R1039" s="227" t="s">
        <v>327</v>
      </c>
      <c r="AT1039" s="227" t="s">
        <v>211</v>
      </c>
      <c r="AU1039" s="227" t="s">
        <v>80</v>
      </c>
      <c r="AY1039" s="21" t="s">
        <v>207</v>
      </c>
      <c r="BE1039" s="228">
        <f>IF(N1039="základní",J1039,0)</f>
        <v>0</v>
      </c>
      <c r="BF1039" s="228">
        <f>IF(N1039="snížená",J1039,0)</f>
        <v>0</v>
      </c>
      <c r="BG1039" s="228">
        <f>IF(N1039="zákl. přenesená",J1039,0)</f>
        <v>0</v>
      </c>
      <c r="BH1039" s="228">
        <f>IF(N1039="sníž. přenesená",J1039,0)</f>
        <v>0</v>
      </c>
      <c r="BI1039" s="228">
        <f>IF(N1039="nulová",J1039,0)</f>
        <v>0</v>
      </c>
      <c r="BJ1039" s="21" t="s">
        <v>76</v>
      </c>
      <c r="BK1039" s="228">
        <f>ROUND(I1039*H1039,2)</f>
        <v>0</v>
      </c>
      <c r="BL1039" s="21" t="s">
        <v>327</v>
      </c>
      <c r="BM1039" s="227" t="s">
        <v>1878</v>
      </c>
    </row>
    <row r="1040" s="2" customFormat="1">
      <c r="A1040" s="42"/>
      <c r="B1040" s="43"/>
      <c r="C1040" s="44"/>
      <c r="D1040" s="236" t="s">
        <v>653</v>
      </c>
      <c r="E1040" s="44"/>
      <c r="F1040" s="278" t="s">
        <v>1879</v>
      </c>
      <c r="G1040" s="44"/>
      <c r="H1040" s="44"/>
      <c r="I1040" s="231"/>
      <c r="J1040" s="44"/>
      <c r="K1040" s="44"/>
      <c r="L1040" s="48"/>
      <c r="M1040" s="232"/>
      <c r="N1040" s="233"/>
      <c r="O1040" s="88"/>
      <c r="P1040" s="88"/>
      <c r="Q1040" s="88"/>
      <c r="R1040" s="88"/>
      <c r="S1040" s="88"/>
      <c r="T1040" s="89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T1040" s="21" t="s">
        <v>653</v>
      </c>
      <c r="AU1040" s="21" t="s">
        <v>80</v>
      </c>
    </row>
    <row r="1041" s="13" customFormat="1">
      <c r="A1041" s="13"/>
      <c r="B1041" s="234"/>
      <c r="C1041" s="235"/>
      <c r="D1041" s="236" t="s">
        <v>218</v>
      </c>
      <c r="E1041" s="237" t="s">
        <v>18</v>
      </c>
      <c r="F1041" s="238" t="s">
        <v>1880</v>
      </c>
      <c r="G1041" s="235"/>
      <c r="H1041" s="237" t="s">
        <v>18</v>
      </c>
      <c r="I1041" s="239"/>
      <c r="J1041" s="235"/>
      <c r="K1041" s="235"/>
      <c r="L1041" s="240"/>
      <c r="M1041" s="241"/>
      <c r="N1041" s="242"/>
      <c r="O1041" s="242"/>
      <c r="P1041" s="242"/>
      <c r="Q1041" s="242"/>
      <c r="R1041" s="242"/>
      <c r="S1041" s="242"/>
      <c r="T1041" s="24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44" t="s">
        <v>218</v>
      </c>
      <c r="AU1041" s="244" t="s">
        <v>80</v>
      </c>
      <c r="AV1041" s="13" t="s">
        <v>76</v>
      </c>
      <c r="AW1041" s="13" t="s">
        <v>33</v>
      </c>
      <c r="AX1041" s="13" t="s">
        <v>71</v>
      </c>
      <c r="AY1041" s="244" t="s">
        <v>207</v>
      </c>
    </row>
    <row r="1042" s="13" customFormat="1">
      <c r="A1042" s="13"/>
      <c r="B1042" s="234"/>
      <c r="C1042" s="235"/>
      <c r="D1042" s="236" t="s">
        <v>218</v>
      </c>
      <c r="E1042" s="237" t="s">
        <v>18</v>
      </c>
      <c r="F1042" s="238" t="s">
        <v>1373</v>
      </c>
      <c r="G1042" s="235"/>
      <c r="H1042" s="237" t="s">
        <v>18</v>
      </c>
      <c r="I1042" s="239"/>
      <c r="J1042" s="235"/>
      <c r="K1042" s="235"/>
      <c r="L1042" s="240"/>
      <c r="M1042" s="241"/>
      <c r="N1042" s="242"/>
      <c r="O1042" s="242"/>
      <c r="P1042" s="242"/>
      <c r="Q1042" s="242"/>
      <c r="R1042" s="242"/>
      <c r="S1042" s="242"/>
      <c r="T1042" s="24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44" t="s">
        <v>218</v>
      </c>
      <c r="AU1042" s="244" t="s">
        <v>80</v>
      </c>
      <c r="AV1042" s="13" t="s">
        <v>76</v>
      </c>
      <c r="AW1042" s="13" t="s">
        <v>33</v>
      </c>
      <c r="AX1042" s="13" t="s">
        <v>71</v>
      </c>
      <c r="AY1042" s="244" t="s">
        <v>207</v>
      </c>
    </row>
    <row r="1043" s="14" customFormat="1">
      <c r="A1043" s="14"/>
      <c r="B1043" s="245"/>
      <c r="C1043" s="246"/>
      <c r="D1043" s="236" t="s">
        <v>218</v>
      </c>
      <c r="E1043" s="247" t="s">
        <v>18</v>
      </c>
      <c r="F1043" s="248" t="s">
        <v>76</v>
      </c>
      <c r="G1043" s="246"/>
      <c r="H1043" s="249">
        <v>1</v>
      </c>
      <c r="I1043" s="250"/>
      <c r="J1043" s="246"/>
      <c r="K1043" s="246"/>
      <c r="L1043" s="251"/>
      <c r="M1043" s="252"/>
      <c r="N1043" s="253"/>
      <c r="O1043" s="253"/>
      <c r="P1043" s="253"/>
      <c r="Q1043" s="253"/>
      <c r="R1043" s="253"/>
      <c r="S1043" s="253"/>
      <c r="T1043" s="25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55" t="s">
        <v>218</v>
      </c>
      <c r="AU1043" s="255" t="s">
        <v>80</v>
      </c>
      <c r="AV1043" s="14" t="s">
        <v>80</v>
      </c>
      <c r="AW1043" s="14" t="s">
        <v>33</v>
      </c>
      <c r="AX1043" s="14" t="s">
        <v>71</v>
      </c>
      <c r="AY1043" s="255" t="s">
        <v>207</v>
      </c>
    </row>
    <row r="1044" s="13" customFormat="1">
      <c r="A1044" s="13"/>
      <c r="B1044" s="234"/>
      <c r="C1044" s="235"/>
      <c r="D1044" s="236" t="s">
        <v>218</v>
      </c>
      <c r="E1044" s="237" t="s">
        <v>18</v>
      </c>
      <c r="F1044" s="238" t="s">
        <v>1376</v>
      </c>
      <c r="G1044" s="235"/>
      <c r="H1044" s="237" t="s">
        <v>18</v>
      </c>
      <c r="I1044" s="239"/>
      <c r="J1044" s="235"/>
      <c r="K1044" s="235"/>
      <c r="L1044" s="240"/>
      <c r="M1044" s="241"/>
      <c r="N1044" s="242"/>
      <c r="O1044" s="242"/>
      <c r="P1044" s="242"/>
      <c r="Q1044" s="242"/>
      <c r="R1044" s="242"/>
      <c r="S1044" s="242"/>
      <c r="T1044" s="24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44" t="s">
        <v>218</v>
      </c>
      <c r="AU1044" s="244" t="s">
        <v>80</v>
      </c>
      <c r="AV1044" s="13" t="s">
        <v>76</v>
      </c>
      <c r="AW1044" s="13" t="s">
        <v>33</v>
      </c>
      <c r="AX1044" s="13" t="s">
        <v>71</v>
      </c>
      <c r="AY1044" s="244" t="s">
        <v>207</v>
      </c>
    </row>
    <row r="1045" s="14" customFormat="1">
      <c r="A1045" s="14"/>
      <c r="B1045" s="245"/>
      <c r="C1045" s="246"/>
      <c r="D1045" s="236" t="s">
        <v>218</v>
      </c>
      <c r="E1045" s="247" t="s">
        <v>18</v>
      </c>
      <c r="F1045" s="248" t="s">
        <v>80</v>
      </c>
      <c r="G1045" s="246"/>
      <c r="H1045" s="249">
        <v>2</v>
      </c>
      <c r="I1045" s="250"/>
      <c r="J1045" s="246"/>
      <c r="K1045" s="246"/>
      <c r="L1045" s="251"/>
      <c r="M1045" s="252"/>
      <c r="N1045" s="253"/>
      <c r="O1045" s="253"/>
      <c r="P1045" s="253"/>
      <c r="Q1045" s="253"/>
      <c r="R1045" s="253"/>
      <c r="S1045" s="253"/>
      <c r="T1045" s="25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55" t="s">
        <v>218</v>
      </c>
      <c r="AU1045" s="255" t="s">
        <v>80</v>
      </c>
      <c r="AV1045" s="14" t="s">
        <v>80</v>
      </c>
      <c r="AW1045" s="14" t="s">
        <v>33</v>
      </c>
      <c r="AX1045" s="14" t="s">
        <v>71</v>
      </c>
      <c r="AY1045" s="255" t="s">
        <v>207</v>
      </c>
    </row>
    <row r="1046" s="16" customFormat="1">
      <c r="A1046" s="16"/>
      <c r="B1046" s="267"/>
      <c r="C1046" s="268"/>
      <c r="D1046" s="236" t="s">
        <v>218</v>
      </c>
      <c r="E1046" s="269" t="s">
        <v>18</v>
      </c>
      <c r="F1046" s="270" t="s">
        <v>244</v>
      </c>
      <c r="G1046" s="268"/>
      <c r="H1046" s="271">
        <v>3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6"/>
      <c r="V1046" s="16"/>
      <c r="W1046" s="16"/>
      <c r="X1046" s="16"/>
      <c r="Y1046" s="16"/>
      <c r="Z1046" s="16"/>
      <c r="AA1046" s="16"/>
      <c r="AB1046" s="16"/>
      <c r="AC1046" s="16"/>
      <c r="AD1046" s="16"/>
      <c r="AE1046" s="16"/>
      <c r="AT1046" s="277" t="s">
        <v>218</v>
      </c>
      <c r="AU1046" s="277" t="s">
        <v>80</v>
      </c>
      <c r="AV1046" s="16" t="s">
        <v>89</v>
      </c>
      <c r="AW1046" s="16" t="s">
        <v>33</v>
      </c>
      <c r="AX1046" s="16" t="s">
        <v>76</v>
      </c>
      <c r="AY1046" s="277" t="s">
        <v>207</v>
      </c>
    </row>
    <row r="1047" s="2" customFormat="1" ht="16.5" customHeight="1">
      <c r="A1047" s="42"/>
      <c r="B1047" s="43"/>
      <c r="C1047" s="217" t="s">
        <v>1881</v>
      </c>
      <c r="D1047" s="217" t="s">
        <v>211</v>
      </c>
      <c r="E1047" s="218" t="s">
        <v>1882</v>
      </c>
      <c r="F1047" s="219" t="s">
        <v>1883</v>
      </c>
      <c r="G1047" s="220" t="s">
        <v>1795</v>
      </c>
      <c r="H1047" s="221">
        <v>1</v>
      </c>
      <c r="I1047" s="222"/>
      <c r="J1047" s="221">
        <f>ROUND(I1047*H1047,2)</f>
        <v>0</v>
      </c>
      <c r="K1047" s="219" t="s">
        <v>18</v>
      </c>
      <c r="L1047" s="48"/>
      <c r="M1047" s="223" t="s">
        <v>18</v>
      </c>
      <c r="N1047" s="224" t="s">
        <v>42</v>
      </c>
      <c r="O1047" s="88"/>
      <c r="P1047" s="225">
        <f>O1047*H1047</f>
        <v>0</v>
      </c>
      <c r="Q1047" s="225">
        <v>0</v>
      </c>
      <c r="R1047" s="225">
        <f>Q1047*H1047</f>
        <v>0</v>
      </c>
      <c r="S1047" s="225">
        <v>0</v>
      </c>
      <c r="T1047" s="226">
        <f>S1047*H1047</f>
        <v>0</v>
      </c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R1047" s="227" t="s">
        <v>327</v>
      </c>
      <c r="AT1047" s="227" t="s">
        <v>211</v>
      </c>
      <c r="AU1047" s="227" t="s">
        <v>80</v>
      </c>
      <c r="AY1047" s="21" t="s">
        <v>207</v>
      </c>
      <c r="BE1047" s="228">
        <f>IF(N1047="základní",J1047,0)</f>
        <v>0</v>
      </c>
      <c r="BF1047" s="228">
        <f>IF(N1047="snížená",J1047,0)</f>
        <v>0</v>
      </c>
      <c r="BG1047" s="228">
        <f>IF(N1047="zákl. přenesená",J1047,0)</f>
        <v>0</v>
      </c>
      <c r="BH1047" s="228">
        <f>IF(N1047="sníž. přenesená",J1047,0)</f>
        <v>0</v>
      </c>
      <c r="BI1047" s="228">
        <f>IF(N1047="nulová",J1047,0)</f>
        <v>0</v>
      </c>
      <c r="BJ1047" s="21" t="s">
        <v>76</v>
      </c>
      <c r="BK1047" s="228">
        <f>ROUND(I1047*H1047,2)</f>
        <v>0</v>
      </c>
      <c r="BL1047" s="21" t="s">
        <v>327</v>
      </c>
      <c r="BM1047" s="227" t="s">
        <v>1884</v>
      </c>
    </row>
    <row r="1048" s="2" customFormat="1">
      <c r="A1048" s="42"/>
      <c r="B1048" s="43"/>
      <c r="C1048" s="44"/>
      <c r="D1048" s="236" t="s">
        <v>653</v>
      </c>
      <c r="E1048" s="44"/>
      <c r="F1048" s="278" t="s">
        <v>1885</v>
      </c>
      <c r="G1048" s="44"/>
      <c r="H1048" s="44"/>
      <c r="I1048" s="231"/>
      <c r="J1048" s="44"/>
      <c r="K1048" s="44"/>
      <c r="L1048" s="48"/>
      <c r="M1048" s="232"/>
      <c r="N1048" s="233"/>
      <c r="O1048" s="88"/>
      <c r="P1048" s="88"/>
      <c r="Q1048" s="88"/>
      <c r="R1048" s="88"/>
      <c r="S1048" s="88"/>
      <c r="T1048" s="89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T1048" s="21" t="s">
        <v>653</v>
      </c>
      <c r="AU1048" s="21" t="s">
        <v>80</v>
      </c>
    </row>
    <row r="1049" s="13" customFormat="1">
      <c r="A1049" s="13"/>
      <c r="B1049" s="234"/>
      <c r="C1049" s="235"/>
      <c r="D1049" s="236" t="s">
        <v>218</v>
      </c>
      <c r="E1049" s="237" t="s">
        <v>18</v>
      </c>
      <c r="F1049" s="238" t="s">
        <v>1758</v>
      </c>
      <c r="G1049" s="235"/>
      <c r="H1049" s="237" t="s">
        <v>18</v>
      </c>
      <c r="I1049" s="239"/>
      <c r="J1049" s="235"/>
      <c r="K1049" s="235"/>
      <c r="L1049" s="240"/>
      <c r="M1049" s="241"/>
      <c r="N1049" s="242"/>
      <c r="O1049" s="242"/>
      <c r="P1049" s="242"/>
      <c r="Q1049" s="242"/>
      <c r="R1049" s="242"/>
      <c r="S1049" s="242"/>
      <c r="T1049" s="24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44" t="s">
        <v>218</v>
      </c>
      <c r="AU1049" s="244" t="s">
        <v>80</v>
      </c>
      <c r="AV1049" s="13" t="s">
        <v>76</v>
      </c>
      <c r="AW1049" s="13" t="s">
        <v>33</v>
      </c>
      <c r="AX1049" s="13" t="s">
        <v>71</v>
      </c>
      <c r="AY1049" s="244" t="s">
        <v>207</v>
      </c>
    </row>
    <row r="1050" s="13" customFormat="1">
      <c r="A1050" s="13"/>
      <c r="B1050" s="234"/>
      <c r="C1050" s="235"/>
      <c r="D1050" s="236" t="s">
        <v>218</v>
      </c>
      <c r="E1050" s="237" t="s">
        <v>18</v>
      </c>
      <c r="F1050" s="238" t="s">
        <v>1378</v>
      </c>
      <c r="G1050" s="235"/>
      <c r="H1050" s="237" t="s">
        <v>18</v>
      </c>
      <c r="I1050" s="239"/>
      <c r="J1050" s="235"/>
      <c r="K1050" s="235"/>
      <c r="L1050" s="240"/>
      <c r="M1050" s="241"/>
      <c r="N1050" s="242"/>
      <c r="O1050" s="242"/>
      <c r="P1050" s="242"/>
      <c r="Q1050" s="242"/>
      <c r="R1050" s="242"/>
      <c r="S1050" s="242"/>
      <c r="T1050" s="24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44" t="s">
        <v>218</v>
      </c>
      <c r="AU1050" s="244" t="s">
        <v>80</v>
      </c>
      <c r="AV1050" s="13" t="s">
        <v>76</v>
      </c>
      <c r="AW1050" s="13" t="s">
        <v>33</v>
      </c>
      <c r="AX1050" s="13" t="s">
        <v>71</v>
      </c>
      <c r="AY1050" s="244" t="s">
        <v>207</v>
      </c>
    </row>
    <row r="1051" s="14" customFormat="1">
      <c r="A1051" s="14"/>
      <c r="B1051" s="245"/>
      <c r="C1051" s="246"/>
      <c r="D1051" s="236" t="s">
        <v>218</v>
      </c>
      <c r="E1051" s="247" t="s">
        <v>18</v>
      </c>
      <c r="F1051" s="248" t="s">
        <v>76</v>
      </c>
      <c r="G1051" s="246"/>
      <c r="H1051" s="249">
        <v>1</v>
      </c>
      <c r="I1051" s="250"/>
      <c r="J1051" s="246"/>
      <c r="K1051" s="246"/>
      <c r="L1051" s="251"/>
      <c r="M1051" s="252"/>
      <c r="N1051" s="253"/>
      <c r="O1051" s="253"/>
      <c r="P1051" s="253"/>
      <c r="Q1051" s="253"/>
      <c r="R1051" s="253"/>
      <c r="S1051" s="253"/>
      <c r="T1051" s="25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55" t="s">
        <v>218</v>
      </c>
      <c r="AU1051" s="255" t="s">
        <v>80</v>
      </c>
      <c r="AV1051" s="14" t="s">
        <v>80</v>
      </c>
      <c r="AW1051" s="14" t="s">
        <v>33</v>
      </c>
      <c r="AX1051" s="14" t="s">
        <v>71</v>
      </c>
      <c r="AY1051" s="255" t="s">
        <v>207</v>
      </c>
    </row>
    <row r="1052" s="16" customFormat="1">
      <c r="A1052" s="16"/>
      <c r="B1052" s="267"/>
      <c r="C1052" s="268"/>
      <c r="D1052" s="236" t="s">
        <v>218</v>
      </c>
      <c r="E1052" s="269" t="s">
        <v>18</v>
      </c>
      <c r="F1052" s="270" t="s">
        <v>244</v>
      </c>
      <c r="G1052" s="268"/>
      <c r="H1052" s="271">
        <v>1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6"/>
      <c r="V1052" s="16"/>
      <c r="W1052" s="16"/>
      <c r="X1052" s="16"/>
      <c r="Y1052" s="16"/>
      <c r="Z1052" s="16"/>
      <c r="AA1052" s="16"/>
      <c r="AB1052" s="16"/>
      <c r="AC1052" s="16"/>
      <c r="AD1052" s="16"/>
      <c r="AE1052" s="16"/>
      <c r="AT1052" s="277" t="s">
        <v>218</v>
      </c>
      <c r="AU1052" s="277" t="s">
        <v>80</v>
      </c>
      <c r="AV1052" s="16" t="s">
        <v>89</v>
      </c>
      <c r="AW1052" s="16" t="s">
        <v>33</v>
      </c>
      <c r="AX1052" s="16" t="s">
        <v>76</v>
      </c>
      <c r="AY1052" s="277" t="s">
        <v>207</v>
      </c>
    </row>
    <row r="1053" s="2" customFormat="1" ht="24.15" customHeight="1">
      <c r="A1053" s="42"/>
      <c r="B1053" s="43"/>
      <c r="C1053" s="217" t="s">
        <v>1886</v>
      </c>
      <c r="D1053" s="217" t="s">
        <v>211</v>
      </c>
      <c r="E1053" s="218" t="s">
        <v>1887</v>
      </c>
      <c r="F1053" s="219" t="s">
        <v>1888</v>
      </c>
      <c r="G1053" s="220" t="s">
        <v>697</v>
      </c>
      <c r="H1053" s="222"/>
      <c r="I1053" s="222"/>
      <c r="J1053" s="221">
        <f>ROUND(I1053*H1053,2)</f>
        <v>0</v>
      </c>
      <c r="K1053" s="219" t="s">
        <v>214</v>
      </c>
      <c r="L1053" s="48"/>
      <c r="M1053" s="223" t="s">
        <v>18</v>
      </c>
      <c r="N1053" s="224" t="s">
        <v>42</v>
      </c>
      <c r="O1053" s="88"/>
      <c r="P1053" s="225">
        <f>O1053*H1053</f>
        <v>0</v>
      </c>
      <c r="Q1053" s="225">
        <v>0</v>
      </c>
      <c r="R1053" s="225">
        <f>Q1053*H1053</f>
        <v>0</v>
      </c>
      <c r="S1053" s="225">
        <v>0</v>
      </c>
      <c r="T1053" s="226">
        <f>S1053*H1053</f>
        <v>0</v>
      </c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R1053" s="227" t="s">
        <v>327</v>
      </c>
      <c r="AT1053" s="227" t="s">
        <v>211</v>
      </c>
      <c r="AU1053" s="227" t="s">
        <v>80</v>
      </c>
      <c r="AY1053" s="21" t="s">
        <v>207</v>
      </c>
      <c r="BE1053" s="228">
        <f>IF(N1053="základní",J1053,0)</f>
        <v>0</v>
      </c>
      <c r="BF1053" s="228">
        <f>IF(N1053="snížená",J1053,0)</f>
        <v>0</v>
      </c>
      <c r="BG1053" s="228">
        <f>IF(N1053="zákl. přenesená",J1053,0)</f>
        <v>0</v>
      </c>
      <c r="BH1053" s="228">
        <f>IF(N1053="sníž. přenesená",J1053,0)</f>
        <v>0</v>
      </c>
      <c r="BI1053" s="228">
        <f>IF(N1053="nulová",J1053,0)</f>
        <v>0</v>
      </c>
      <c r="BJ1053" s="21" t="s">
        <v>76</v>
      </c>
      <c r="BK1053" s="228">
        <f>ROUND(I1053*H1053,2)</f>
        <v>0</v>
      </c>
      <c r="BL1053" s="21" t="s">
        <v>327</v>
      </c>
      <c r="BM1053" s="227" t="s">
        <v>1889</v>
      </c>
    </row>
    <row r="1054" s="2" customFormat="1">
      <c r="A1054" s="42"/>
      <c r="B1054" s="43"/>
      <c r="C1054" s="44"/>
      <c r="D1054" s="229" t="s">
        <v>216</v>
      </c>
      <c r="E1054" s="44"/>
      <c r="F1054" s="230" t="s">
        <v>1890</v>
      </c>
      <c r="G1054" s="44"/>
      <c r="H1054" s="44"/>
      <c r="I1054" s="231"/>
      <c r="J1054" s="44"/>
      <c r="K1054" s="44"/>
      <c r="L1054" s="48"/>
      <c r="M1054" s="232"/>
      <c r="N1054" s="233"/>
      <c r="O1054" s="88"/>
      <c r="P1054" s="88"/>
      <c r="Q1054" s="88"/>
      <c r="R1054" s="88"/>
      <c r="S1054" s="88"/>
      <c r="T1054" s="89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T1054" s="21" t="s">
        <v>216</v>
      </c>
      <c r="AU1054" s="21" t="s">
        <v>80</v>
      </c>
    </row>
    <row r="1055" s="2" customFormat="1" ht="37.8" customHeight="1">
      <c r="A1055" s="42"/>
      <c r="B1055" s="43"/>
      <c r="C1055" s="217" t="s">
        <v>1891</v>
      </c>
      <c r="D1055" s="217" t="s">
        <v>211</v>
      </c>
      <c r="E1055" s="218" t="s">
        <v>1892</v>
      </c>
      <c r="F1055" s="219" t="s">
        <v>1893</v>
      </c>
      <c r="G1055" s="220" t="s">
        <v>697</v>
      </c>
      <c r="H1055" s="222"/>
      <c r="I1055" s="222"/>
      <c r="J1055" s="221">
        <f>ROUND(I1055*H1055,2)</f>
        <v>0</v>
      </c>
      <c r="K1055" s="219" t="s">
        <v>214</v>
      </c>
      <c r="L1055" s="48"/>
      <c r="M1055" s="223" t="s">
        <v>18</v>
      </c>
      <c r="N1055" s="224" t="s">
        <v>42</v>
      </c>
      <c r="O1055" s="88"/>
      <c r="P1055" s="225">
        <f>O1055*H1055</f>
        <v>0</v>
      </c>
      <c r="Q1055" s="225">
        <v>0</v>
      </c>
      <c r="R1055" s="225">
        <f>Q1055*H1055</f>
        <v>0</v>
      </c>
      <c r="S1055" s="225">
        <v>0</v>
      </c>
      <c r="T1055" s="226">
        <f>S1055*H1055</f>
        <v>0</v>
      </c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R1055" s="227" t="s">
        <v>327</v>
      </c>
      <c r="AT1055" s="227" t="s">
        <v>211</v>
      </c>
      <c r="AU1055" s="227" t="s">
        <v>80</v>
      </c>
      <c r="AY1055" s="21" t="s">
        <v>207</v>
      </c>
      <c r="BE1055" s="228">
        <f>IF(N1055="základní",J1055,0)</f>
        <v>0</v>
      </c>
      <c r="BF1055" s="228">
        <f>IF(N1055="snížená",J1055,0)</f>
        <v>0</v>
      </c>
      <c r="BG1055" s="228">
        <f>IF(N1055="zákl. přenesená",J1055,0)</f>
        <v>0</v>
      </c>
      <c r="BH1055" s="228">
        <f>IF(N1055="sníž. přenesená",J1055,0)</f>
        <v>0</v>
      </c>
      <c r="BI1055" s="228">
        <f>IF(N1055="nulová",J1055,0)</f>
        <v>0</v>
      </c>
      <c r="BJ1055" s="21" t="s">
        <v>76</v>
      </c>
      <c r="BK1055" s="228">
        <f>ROUND(I1055*H1055,2)</f>
        <v>0</v>
      </c>
      <c r="BL1055" s="21" t="s">
        <v>327</v>
      </c>
      <c r="BM1055" s="227" t="s">
        <v>1894</v>
      </c>
    </row>
    <row r="1056" s="2" customFormat="1">
      <c r="A1056" s="42"/>
      <c r="B1056" s="43"/>
      <c r="C1056" s="44"/>
      <c r="D1056" s="229" t="s">
        <v>216</v>
      </c>
      <c r="E1056" s="44"/>
      <c r="F1056" s="230" t="s">
        <v>1895</v>
      </c>
      <c r="G1056" s="44"/>
      <c r="H1056" s="44"/>
      <c r="I1056" s="231"/>
      <c r="J1056" s="44"/>
      <c r="K1056" s="44"/>
      <c r="L1056" s="48"/>
      <c r="M1056" s="232"/>
      <c r="N1056" s="233"/>
      <c r="O1056" s="88"/>
      <c r="P1056" s="88"/>
      <c r="Q1056" s="88"/>
      <c r="R1056" s="88"/>
      <c r="S1056" s="88"/>
      <c r="T1056" s="89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T1056" s="21" t="s">
        <v>216</v>
      </c>
      <c r="AU1056" s="21" t="s">
        <v>80</v>
      </c>
    </row>
    <row r="1057" s="12" customFormat="1" ht="22.8" customHeight="1">
      <c r="A1057" s="12"/>
      <c r="B1057" s="201"/>
      <c r="C1057" s="202"/>
      <c r="D1057" s="203" t="s">
        <v>70</v>
      </c>
      <c r="E1057" s="215" t="s">
        <v>820</v>
      </c>
      <c r="F1057" s="215" t="s">
        <v>821</v>
      </c>
      <c r="G1057" s="202"/>
      <c r="H1057" s="202"/>
      <c r="I1057" s="205"/>
      <c r="J1057" s="216">
        <f>BK1057</f>
        <v>0</v>
      </c>
      <c r="K1057" s="202"/>
      <c r="L1057" s="207"/>
      <c r="M1057" s="208"/>
      <c r="N1057" s="209"/>
      <c r="O1057" s="209"/>
      <c r="P1057" s="210">
        <f>SUM(P1058:P1073)</f>
        <v>0</v>
      </c>
      <c r="Q1057" s="209"/>
      <c r="R1057" s="210">
        <f>SUM(R1058:R1073)</f>
        <v>0.016</v>
      </c>
      <c r="S1057" s="209"/>
      <c r="T1057" s="211">
        <f>SUM(T1058:T1073)</f>
        <v>0</v>
      </c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R1057" s="212" t="s">
        <v>80</v>
      </c>
      <c r="AT1057" s="213" t="s">
        <v>70</v>
      </c>
      <c r="AU1057" s="213" t="s">
        <v>76</v>
      </c>
      <c r="AY1057" s="212" t="s">
        <v>207</v>
      </c>
      <c r="BK1057" s="214">
        <f>SUM(BK1058:BK1073)</f>
        <v>0</v>
      </c>
    </row>
    <row r="1058" s="2" customFormat="1" ht="16.5" customHeight="1">
      <c r="A1058" s="42"/>
      <c r="B1058" s="43"/>
      <c r="C1058" s="217" t="s">
        <v>1896</v>
      </c>
      <c r="D1058" s="217" t="s">
        <v>211</v>
      </c>
      <c r="E1058" s="218" t="s">
        <v>1897</v>
      </c>
      <c r="F1058" s="219" t="s">
        <v>1898</v>
      </c>
      <c r="G1058" s="220" t="s">
        <v>381</v>
      </c>
      <c r="H1058" s="221">
        <v>16</v>
      </c>
      <c r="I1058" s="222"/>
      <c r="J1058" s="221">
        <f>ROUND(I1058*H1058,2)</f>
        <v>0</v>
      </c>
      <c r="K1058" s="219" t="s">
        <v>18</v>
      </c>
      <c r="L1058" s="48"/>
      <c r="M1058" s="223" t="s">
        <v>18</v>
      </c>
      <c r="N1058" s="224" t="s">
        <v>42</v>
      </c>
      <c r="O1058" s="88"/>
      <c r="P1058" s="225">
        <f>O1058*H1058</f>
        <v>0</v>
      </c>
      <c r="Q1058" s="225">
        <v>0</v>
      </c>
      <c r="R1058" s="225">
        <f>Q1058*H1058</f>
        <v>0</v>
      </c>
      <c r="S1058" s="225">
        <v>0</v>
      </c>
      <c r="T1058" s="226">
        <f>S1058*H1058</f>
        <v>0</v>
      </c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R1058" s="227" t="s">
        <v>327</v>
      </c>
      <c r="AT1058" s="227" t="s">
        <v>211</v>
      </c>
      <c r="AU1058" s="227" t="s">
        <v>80</v>
      </c>
      <c r="AY1058" s="21" t="s">
        <v>207</v>
      </c>
      <c r="BE1058" s="228">
        <f>IF(N1058="základní",J1058,0)</f>
        <v>0</v>
      </c>
      <c r="BF1058" s="228">
        <f>IF(N1058="snížená",J1058,0)</f>
        <v>0</v>
      </c>
      <c r="BG1058" s="228">
        <f>IF(N1058="zákl. přenesená",J1058,0)</f>
        <v>0</v>
      </c>
      <c r="BH1058" s="228">
        <f>IF(N1058="sníž. přenesená",J1058,0)</f>
        <v>0</v>
      </c>
      <c r="BI1058" s="228">
        <f>IF(N1058="nulová",J1058,0)</f>
        <v>0</v>
      </c>
      <c r="BJ1058" s="21" t="s">
        <v>76</v>
      </c>
      <c r="BK1058" s="228">
        <f>ROUND(I1058*H1058,2)</f>
        <v>0</v>
      </c>
      <c r="BL1058" s="21" t="s">
        <v>327</v>
      </c>
      <c r="BM1058" s="227" t="s">
        <v>1899</v>
      </c>
    </row>
    <row r="1059" s="2" customFormat="1">
      <c r="A1059" s="42"/>
      <c r="B1059" s="43"/>
      <c r="C1059" s="44"/>
      <c r="D1059" s="236" t="s">
        <v>653</v>
      </c>
      <c r="E1059" s="44"/>
      <c r="F1059" s="278" t="s">
        <v>1900</v>
      </c>
      <c r="G1059" s="44"/>
      <c r="H1059" s="44"/>
      <c r="I1059" s="231"/>
      <c r="J1059" s="44"/>
      <c r="K1059" s="44"/>
      <c r="L1059" s="48"/>
      <c r="M1059" s="232"/>
      <c r="N1059" s="233"/>
      <c r="O1059" s="88"/>
      <c r="P1059" s="88"/>
      <c r="Q1059" s="88"/>
      <c r="R1059" s="88"/>
      <c r="S1059" s="88"/>
      <c r="T1059" s="89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T1059" s="21" t="s">
        <v>653</v>
      </c>
      <c r="AU1059" s="21" t="s">
        <v>80</v>
      </c>
    </row>
    <row r="1060" s="13" customFormat="1">
      <c r="A1060" s="13"/>
      <c r="B1060" s="234"/>
      <c r="C1060" s="235"/>
      <c r="D1060" s="236" t="s">
        <v>218</v>
      </c>
      <c r="E1060" s="237" t="s">
        <v>18</v>
      </c>
      <c r="F1060" s="238" t="s">
        <v>1901</v>
      </c>
      <c r="G1060" s="235"/>
      <c r="H1060" s="237" t="s">
        <v>18</v>
      </c>
      <c r="I1060" s="239"/>
      <c r="J1060" s="235"/>
      <c r="K1060" s="235"/>
      <c r="L1060" s="240"/>
      <c r="M1060" s="241"/>
      <c r="N1060" s="242"/>
      <c r="O1060" s="242"/>
      <c r="P1060" s="242"/>
      <c r="Q1060" s="242"/>
      <c r="R1060" s="242"/>
      <c r="S1060" s="242"/>
      <c r="T1060" s="24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44" t="s">
        <v>218</v>
      </c>
      <c r="AU1060" s="244" t="s">
        <v>80</v>
      </c>
      <c r="AV1060" s="13" t="s">
        <v>76</v>
      </c>
      <c r="AW1060" s="13" t="s">
        <v>33</v>
      </c>
      <c r="AX1060" s="13" t="s">
        <v>71</v>
      </c>
      <c r="AY1060" s="244" t="s">
        <v>207</v>
      </c>
    </row>
    <row r="1061" s="14" customFormat="1">
      <c r="A1061" s="14"/>
      <c r="B1061" s="245"/>
      <c r="C1061" s="246"/>
      <c r="D1061" s="236" t="s">
        <v>218</v>
      </c>
      <c r="E1061" s="247" t="s">
        <v>18</v>
      </c>
      <c r="F1061" s="248" t="s">
        <v>327</v>
      </c>
      <c r="G1061" s="246"/>
      <c r="H1061" s="249">
        <v>16</v>
      </c>
      <c r="I1061" s="250"/>
      <c r="J1061" s="246"/>
      <c r="K1061" s="246"/>
      <c r="L1061" s="251"/>
      <c r="M1061" s="252"/>
      <c r="N1061" s="253"/>
      <c r="O1061" s="253"/>
      <c r="P1061" s="253"/>
      <c r="Q1061" s="253"/>
      <c r="R1061" s="253"/>
      <c r="S1061" s="253"/>
      <c r="T1061" s="25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5" t="s">
        <v>218</v>
      </c>
      <c r="AU1061" s="255" t="s">
        <v>80</v>
      </c>
      <c r="AV1061" s="14" t="s">
        <v>80</v>
      </c>
      <c r="AW1061" s="14" t="s">
        <v>33</v>
      </c>
      <c r="AX1061" s="14" t="s">
        <v>76</v>
      </c>
      <c r="AY1061" s="255" t="s">
        <v>207</v>
      </c>
    </row>
    <row r="1062" s="2" customFormat="1" ht="16.5" customHeight="1">
      <c r="A1062" s="42"/>
      <c r="B1062" s="43"/>
      <c r="C1062" s="283" t="s">
        <v>1902</v>
      </c>
      <c r="D1062" s="283" t="s">
        <v>1282</v>
      </c>
      <c r="E1062" s="284" t="s">
        <v>1903</v>
      </c>
      <c r="F1062" s="285" t="s">
        <v>1904</v>
      </c>
      <c r="G1062" s="286" t="s">
        <v>381</v>
      </c>
      <c r="H1062" s="287">
        <v>16</v>
      </c>
      <c r="I1062" s="288"/>
      <c r="J1062" s="287">
        <f>ROUND(I1062*H1062,2)</f>
        <v>0</v>
      </c>
      <c r="K1062" s="285" t="s">
        <v>18</v>
      </c>
      <c r="L1062" s="289"/>
      <c r="M1062" s="290" t="s">
        <v>18</v>
      </c>
      <c r="N1062" s="291" t="s">
        <v>42</v>
      </c>
      <c r="O1062" s="88"/>
      <c r="P1062" s="225">
        <f>O1062*H1062</f>
        <v>0</v>
      </c>
      <c r="Q1062" s="225">
        <v>0.001</v>
      </c>
      <c r="R1062" s="225">
        <f>Q1062*H1062</f>
        <v>0.016</v>
      </c>
      <c r="S1062" s="225">
        <v>0</v>
      </c>
      <c r="T1062" s="226">
        <f>S1062*H1062</f>
        <v>0</v>
      </c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R1062" s="227" t="s">
        <v>513</v>
      </c>
      <c r="AT1062" s="227" t="s">
        <v>1282</v>
      </c>
      <c r="AU1062" s="227" t="s">
        <v>80</v>
      </c>
      <c r="AY1062" s="21" t="s">
        <v>207</v>
      </c>
      <c r="BE1062" s="228">
        <f>IF(N1062="základní",J1062,0)</f>
        <v>0</v>
      </c>
      <c r="BF1062" s="228">
        <f>IF(N1062="snížená",J1062,0)</f>
        <v>0</v>
      </c>
      <c r="BG1062" s="228">
        <f>IF(N1062="zákl. přenesená",J1062,0)</f>
        <v>0</v>
      </c>
      <c r="BH1062" s="228">
        <f>IF(N1062="sníž. přenesená",J1062,0)</f>
        <v>0</v>
      </c>
      <c r="BI1062" s="228">
        <f>IF(N1062="nulová",J1062,0)</f>
        <v>0</v>
      </c>
      <c r="BJ1062" s="21" t="s">
        <v>76</v>
      </c>
      <c r="BK1062" s="228">
        <f>ROUND(I1062*H1062,2)</f>
        <v>0</v>
      </c>
      <c r="BL1062" s="21" t="s">
        <v>327</v>
      </c>
      <c r="BM1062" s="227" t="s">
        <v>1905</v>
      </c>
    </row>
    <row r="1063" s="2" customFormat="1">
      <c r="A1063" s="42"/>
      <c r="B1063" s="43"/>
      <c r="C1063" s="44"/>
      <c r="D1063" s="236" t="s">
        <v>653</v>
      </c>
      <c r="E1063" s="44"/>
      <c r="F1063" s="278" t="s">
        <v>1900</v>
      </c>
      <c r="G1063" s="44"/>
      <c r="H1063" s="44"/>
      <c r="I1063" s="231"/>
      <c r="J1063" s="44"/>
      <c r="K1063" s="44"/>
      <c r="L1063" s="48"/>
      <c r="M1063" s="232"/>
      <c r="N1063" s="233"/>
      <c r="O1063" s="88"/>
      <c r="P1063" s="88"/>
      <c r="Q1063" s="88"/>
      <c r="R1063" s="88"/>
      <c r="S1063" s="88"/>
      <c r="T1063" s="89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T1063" s="21" t="s">
        <v>653</v>
      </c>
      <c r="AU1063" s="21" t="s">
        <v>80</v>
      </c>
    </row>
    <row r="1064" s="13" customFormat="1">
      <c r="A1064" s="13"/>
      <c r="B1064" s="234"/>
      <c r="C1064" s="235"/>
      <c r="D1064" s="236" t="s">
        <v>218</v>
      </c>
      <c r="E1064" s="237" t="s">
        <v>18</v>
      </c>
      <c r="F1064" s="238" t="s">
        <v>1901</v>
      </c>
      <c r="G1064" s="235"/>
      <c r="H1064" s="237" t="s">
        <v>18</v>
      </c>
      <c r="I1064" s="239"/>
      <c r="J1064" s="235"/>
      <c r="K1064" s="235"/>
      <c r="L1064" s="240"/>
      <c r="M1064" s="241"/>
      <c r="N1064" s="242"/>
      <c r="O1064" s="242"/>
      <c r="P1064" s="242"/>
      <c r="Q1064" s="242"/>
      <c r="R1064" s="242"/>
      <c r="S1064" s="242"/>
      <c r="T1064" s="243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44" t="s">
        <v>218</v>
      </c>
      <c r="AU1064" s="244" t="s">
        <v>80</v>
      </c>
      <c r="AV1064" s="13" t="s">
        <v>76</v>
      </c>
      <c r="AW1064" s="13" t="s">
        <v>33</v>
      </c>
      <c r="AX1064" s="13" t="s">
        <v>71</v>
      </c>
      <c r="AY1064" s="244" t="s">
        <v>207</v>
      </c>
    </row>
    <row r="1065" s="14" customFormat="1">
      <c r="A1065" s="14"/>
      <c r="B1065" s="245"/>
      <c r="C1065" s="246"/>
      <c r="D1065" s="236" t="s">
        <v>218</v>
      </c>
      <c r="E1065" s="247" t="s">
        <v>18</v>
      </c>
      <c r="F1065" s="248" t="s">
        <v>327</v>
      </c>
      <c r="G1065" s="246"/>
      <c r="H1065" s="249">
        <v>16</v>
      </c>
      <c r="I1065" s="250"/>
      <c r="J1065" s="246"/>
      <c r="K1065" s="246"/>
      <c r="L1065" s="251"/>
      <c r="M1065" s="252"/>
      <c r="N1065" s="253"/>
      <c r="O1065" s="253"/>
      <c r="P1065" s="253"/>
      <c r="Q1065" s="253"/>
      <c r="R1065" s="253"/>
      <c r="S1065" s="253"/>
      <c r="T1065" s="25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55" t="s">
        <v>218</v>
      </c>
      <c r="AU1065" s="255" t="s">
        <v>80</v>
      </c>
      <c r="AV1065" s="14" t="s">
        <v>80</v>
      </c>
      <c r="AW1065" s="14" t="s">
        <v>33</v>
      </c>
      <c r="AX1065" s="14" t="s">
        <v>76</v>
      </c>
      <c r="AY1065" s="255" t="s">
        <v>207</v>
      </c>
    </row>
    <row r="1066" s="2" customFormat="1" ht="16.5" customHeight="1">
      <c r="A1066" s="42"/>
      <c r="B1066" s="43"/>
      <c r="C1066" s="217" t="s">
        <v>1906</v>
      </c>
      <c r="D1066" s="217" t="s">
        <v>211</v>
      </c>
      <c r="E1066" s="218" t="s">
        <v>1907</v>
      </c>
      <c r="F1066" s="219" t="s">
        <v>1908</v>
      </c>
      <c r="G1066" s="220" t="s">
        <v>732</v>
      </c>
      <c r="H1066" s="221">
        <v>2</v>
      </c>
      <c r="I1066" s="222"/>
      <c r="J1066" s="221">
        <f>ROUND(I1066*H1066,2)</f>
        <v>0</v>
      </c>
      <c r="K1066" s="219" t="s">
        <v>18</v>
      </c>
      <c r="L1066" s="48"/>
      <c r="M1066" s="223" t="s">
        <v>18</v>
      </c>
      <c r="N1066" s="224" t="s">
        <v>42</v>
      </c>
      <c r="O1066" s="88"/>
      <c r="P1066" s="225">
        <f>O1066*H1066</f>
        <v>0</v>
      </c>
      <c r="Q1066" s="225">
        <v>0</v>
      </c>
      <c r="R1066" s="225">
        <f>Q1066*H1066</f>
        <v>0</v>
      </c>
      <c r="S1066" s="225">
        <v>0</v>
      </c>
      <c r="T1066" s="226">
        <f>S1066*H1066</f>
        <v>0</v>
      </c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R1066" s="227" t="s">
        <v>327</v>
      </c>
      <c r="AT1066" s="227" t="s">
        <v>211</v>
      </c>
      <c r="AU1066" s="227" t="s">
        <v>80</v>
      </c>
      <c r="AY1066" s="21" t="s">
        <v>207</v>
      </c>
      <c r="BE1066" s="228">
        <f>IF(N1066="základní",J1066,0)</f>
        <v>0</v>
      </c>
      <c r="BF1066" s="228">
        <f>IF(N1066="snížená",J1066,0)</f>
        <v>0</v>
      </c>
      <c r="BG1066" s="228">
        <f>IF(N1066="zákl. přenesená",J1066,0)</f>
        <v>0</v>
      </c>
      <c r="BH1066" s="228">
        <f>IF(N1066="sníž. přenesená",J1066,0)</f>
        <v>0</v>
      </c>
      <c r="BI1066" s="228">
        <f>IF(N1066="nulová",J1066,0)</f>
        <v>0</v>
      </c>
      <c r="BJ1066" s="21" t="s">
        <v>76</v>
      </c>
      <c r="BK1066" s="228">
        <f>ROUND(I1066*H1066,2)</f>
        <v>0</v>
      </c>
      <c r="BL1066" s="21" t="s">
        <v>327</v>
      </c>
      <c r="BM1066" s="227" t="s">
        <v>1909</v>
      </c>
    </row>
    <row r="1067" s="2" customFormat="1">
      <c r="A1067" s="42"/>
      <c r="B1067" s="43"/>
      <c r="C1067" s="44"/>
      <c r="D1067" s="236" t="s">
        <v>653</v>
      </c>
      <c r="E1067" s="44"/>
      <c r="F1067" s="278" t="s">
        <v>1910</v>
      </c>
      <c r="G1067" s="44"/>
      <c r="H1067" s="44"/>
      <c r="I1067" s="231"/>
      <c r="J1067" s="44"/>
      <c r="K1067" s="44"/>
      <c r="L1067" s="48"/>
      <c r="M1067" s="232"/>
      <c r="N1067" s="233"/>
      <c r="O1067" s="88"/>
      <c r="P1067" s="88"/>
      <c r="Q1067" s="88"/>
      <c r="R1067" s="88"/>
      <c r="S1067" s="88"/>
      <c r="T1067" s="89"/>
      <c r="U1067" s="42"/>
      <c r="V1067" s="42"/>
      <c r="W1067" s="42"/>
      <c r="X1067" s="42"/>
      <c r="Y1067" s="42"/>
      <c r="Z1067" s="42"/>
      <c r="AA1067" s="42"/>
      <c r="AB1067" s="42"/>
      <c r="AC1067" s="42"/>
      <c r="AD1067" s="42"/>
      <c r="AE1067" s="42"/>
      <c r="AT1067" s="21" t="s">
        <v>653</v>
      </c>
      <c r="AU1067" s="21" t="s">
        <v>80</v>
      </c>
    </row>
    <row r="1068" s="13" customFormat="1">
      <c r="A1068" s="13"/>
      <c r="B1068" s="234"/>
      <c r="C1068" s="235"/>
      <c r="D1068" s="236" t="s">
        <v>218</v>
      </c>
      <c r="E1068" s="237" t="s">
        <v>18</v>
      </c>
      <c r="F1068" s="238" t="s">
        <v>1911</v>
      </c>
      <c r="G1068" s="235"/>
      <c r="H1068" s="237" t="s">
        <v>18</v>
      </c>
      <c r="I1068" s="239"/>
      <c r="J1068" s="235"/>
      <c r="K1068" s="235"/>
      <c r="L1068" s="240"/>
      <c r="M1068" s="241"/>
      <c r="N1068" s="242"/>
      <c r="O1068" s="242"/>
      <c r="P1068" s="242"/>
      <c r="Q1068" s="242"/>
      <c r="R1068" s="242"/>
      <c r="S1068" s="242"/>
      <c r="T1068" s="24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44" t="s">
        <v>218</v>
      </c>
      <c r="AU1068" s="244" t="s">
        <v>80</v>
      </c>
      <c r="AV1068" s="13" t="s">
        <v>76</v>
      </c>
      <c r="AW1068" s="13" t="s">
        <v>33</v>
      </c>
      <c r="AX1068" s="13" t="s">
        <v>71</v>
      </c>
      <c r="AY1068" s="244" t="s">
        <v>207</v>
      </c>
    </row>
    <row r="1069" s="14" customFormat="1">
      <c r="A1069" s="14"/>
      <c r="B1069" s="245"/>
      <c r="C1069" s="246"/>
      <c r="D1069" s="236" t="s">
        <v>218</v>
      </c>
      <c r="E1069" s="247" t="s">
        <v>18</v>
      </c>
      <c r="F1069" s="248" t="s">
        <v>80</v>
      </c>
      <c r="G1069" s="246"/>
      <c r="H1069" s="249">
        <v>2</v>
      </c>
      <c r="I1069" s="250"/>
      <c r="J1069" s="246"/>
      <c r="K1069" s="246"/>
      <c r="L1069" s="251"/>
      <c r="M1069" s="252"/>
      <c r="N1069" s="253"/>
      <c r="O1069" s="253"/>
      <c r="P1069" s="253"/>
      <c r="Q1069" s="253"/>
      <c r="R1069" s="253"/>
      <c r="S1069" s="253"/>
      <c r="T1069" s="25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5" t="s">
        <v>218</v>
      </c>
      <c r="AU1069" s="255" t="s">
        <v>80</v>
      </c>
      <c r="AV1069" s="14" t="s">
        <v>80</v>
      </c>
      <c r="AW1069" s="14" t="s">
        <v>33</v>
      </c>
      <c r="AX1069" s="14" t="s">
        <v>76</v>
      </c>
      <c r="AY1069" s="255" t="s">
        <v>207</v>
      </c>
    </row>
    <row r="1070" s="2" customFormat="1" ht="16.5" customHeight="1">
      <c r="A1070" s="42"/>
      <c r="B1070" s="43"/>
      <c r="C1070" s="217" t="s">
        <v>1912</v>
      </c>
      <c r="D1070" s="217" t="s">
        <v>211</v>
      </c>
      <c r="E1070" s="218" t="s">
        <v>1913</v>
      </c>
      <c r="F1070" s="219" t="s">
        <v>1914</v>
      </c>
      <c r="G1070" s="220" t="s">
        <v>732</v>
      </c>
      <c r="H1070" s="221">
        <v>1</v>
      </c>
      <c r="I1070" s="222"/>
      <c r="J1070" s="221">
        <f>ROUND(I1070*H1070,2)</f>
        <v>0</v>
      </c>
      <c r="K1070" s="219" t="s">
        <v>18</v>
      </c>
      <c r="L1070" s="48"/>
      <c r="M1070" s="223" t="s">
        <v>18</v>
      </c>
      <c r="N1070" s="224" t="s">
        <v>42</v>
      </c>
      <c r="O1070" s="88"/>
      <c r="P1070" s="225">
        <f>O1070*H1070</f>
        <v>0</v>
      </c>
      <c r="Q1070" s="225">
        <v>0</v>
      </c>
      <c r="R1070" s="225">
        <f>Q1070*H1070</f>
        <v>0</v>
      </c>
      <c r="S1070" s="225">
        <v>0</v>
      </c>
      <c r="T1070" s="226">
        <f>S1070*H1070</f>
        <v>0</v>
      </c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R1070" s="227" t="s">
        <v>327</v>
      </c>
      <c r="AT1070" s="227" t="s">
        <v>211</v>
      </c>
      <c r="AU1070" s="227" t="s">
        <v>80</v>
      </c>
      <c r="AY1070" s="21" t="s">
        <v>207</v>
      </c>
      <c r="BE1070" s="228">
        <f>IF(N1070="základní",J1070,0)</f>
        <v>0</v>
      </c>
      <c r="BF1070" s="228">
        <f>IF(N1070="snížená",J1070,0)</f>
        <v>0</v>
      </c>
      <c r="BG1070" s="228">
        <f>IF(N1070="zákl. přenesená",J1070,0)</f>
        <v>0</v>
      </c>
      <c r="BH1070" s="228">
        <f>IF(N1070="sníž. přenesená",J1070,0)</f>
        <v>0</v>
      </c>
      <c r="BI1070" s="228">
        <f>IF(N1070="nulová",J1070,0)</f>
        <v>0</v>
      </c>
      <c r="BJ1070" s="21" t="s">
        <v>76</v>
      </c>
      <c r="BK1070" s="228">
        <f>ROUND(I1070*H1070,2)</f>
        <v>0</v>
      </c>
      <c r="BL1070" s="21" t="s">
        <v>327</v>
      </c>
      <c r="BM1070" s="227" t="s">
        <v>1915</v>
      </c>
    </row>
    <row r="1071" s="2" customFormat="1">
      <c r="A1071" s="42"/>
      <c r="B1071" s="43"/>
      <c r="C1071" s="44"/>
      <c r="D1071" s="236" t="s">
        <v>653</v>
      </c>
      <c r="E1071" s="44"/>
      <c r="F1071" s="278" t="s">
        <v>1910</v>
      </c>
      <c r="G1071" s="44"/>
      <c r="H1071" s="44"/>
      <c r="I1071" s="231"/>
      <c r="J1071" s="44"/>
      <c r="K1071" s="44"/>
      <c r="L1071" s="48"/>
      <c r="M1071" s="232"/>
      <c r="N1071" s="233"/>
      <c r="O1071" s="88"/>
      <c r="P1071" s="88"/>
      <c r="Q1071" s="88"/>
      <c r="R1071" s="88"/>
      <c r="S1071" s="88"/>
      <c r="T1071" s="89"/>
      <c r="U1071" s="42"/>
      <c r="V1071" s="42"/>
      <c r="W1071" s="42"/>
      <c r="X1071" s="42"/>
      <c r="Y1071" s="42"/>
      <c r="Z1071" s="42"/>
      <c r="AA1071" s="42"/>
      <c r="AB1071" s="42"/>
      <c r="AC1071" s="42"/>
      <c r="AD1071" s="42"/>
      <c r="AE1071" s="42"/>
      <c r="AT1071" s="21" t="s">
        <v>653</v>
      </c>
      <c r="AU1071" s="21" t="s">
        <v>80</v>
      </c>
    </row>
    <row r="1072" s="13" customFormat="1">
      <c r="A1072" s="13"/>
      <c r="B1072" s="234"/>
      <c r="C1072" s="235"/>
      <c r="D1072" s="236" t="s">
        <v>218</v>
      </c>
      <c r="E1072" s="237" t="s">
        <v>18</v>
      </c>
      <c r="F1072" s="238" t="s">
        <v>1916</v>
      </c>
      <c r="G1072" s="235"/>
      <c r="H1072" s="237" t="s">
        <v>18</v>
      </c>
      <c r="I1072" s="239"/>
      <c r="J1072" s="235"/>
      <c r="K1072" s="235"/>
      <c r="L1072" s="240"/>
      <c r="M1072" s="241"/>
      <c r="N1072" s="242"/>
      <c r="O1072" s="242"/>
      <c r="P1072" s="242"/>
      <c r="Q1072" s="242"/>
      <c r="R1072" s="242"/>
      <c r="S1072" s="242"/>
      <c r="T1072" s="24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44" t="s">
        <v>218</v>
      </c>
      <c r="AU1072" s="244" t="s">
        <v>80</v>
      </c>
      <c r="AV1072" s="13" t="s">
        <v>76</v>
      </c>
      <c r="AW1072" s="13" t="s">
        <v>33</v>
      </c>
      <c r="AX1072" s="13" t="s">
        <v>71</v>
      </c>
      <c r="AY1072" s="244" t="s">
        <v>207</v>
      </c>
    </row>
    <row r="1073" s="14" customFormat="1">
      <c r="A1073" s="14"/>
      <c r="B1073" s="245"/>
      <c r="C1073" s="246"/>
      <c r="D1073" s="236" t="s">
        <v>218</v>
      </c>
      <c r="E1073" s="247" t="s">
        <v>18</v>
      </c>
      <c r="F1073" s="248" t="s">
        <v>76</v>
      </c>
      <c r="G1073" s="246"/>
      <c r="H1073" s="249">
        <v>1</v>
      </c>
      <c r="I1073" s="250"/>
      <c r="J1073" s="246"/>
      <c r="K1073" s="246"/>
      <c r="L1073" s="251"/>
      <c r="M1073" s="252"/>
      <c r="N1073" s="253"/>
      <c r="O1073" s="253"/>
      <c r="P1073" s="253"/>
      <c r="Q1073" s="253"/>
      <c r="R1073" s="253"/>
      <c r="S1073" s="253"/>
      <c r="T1073" s="25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55" t="s">
        <v>218</v>
      </c>
      <c r="AU1073" s="255" t="s">
        <v>80</v>
      </c>
      <c r="AV1073" s="14" t="s">
        <v>80</v>
      </c>
      <c r="AW1073" s="14" t="s">
        <v>33</v>
      </c>
      <c r="AX1073" s="14" t="s">
        <v>76</v>
      </c>
      <c r="AY1073" s="255" t="s">
        <v>207</v>
      </c>
    </row>
    <row r="1074" s="12" customFormat="1" ht="22.8" customHeight="1">
      <c r="A1074" s="12"/>
      <c r="B1074" s="201"/>
      <c r="C1074" s="202"/>
      <c r="D1074" s="203" t="s">
        <v>70</v>
      </c>
      <c r="E1074" s="215" t="s">
        <v>1917</v>
      </c>
      <c r="F1074" s="215" t="s">
        <v>1918</v>
      </c>
      <c r="G1074" s="202"/>
      <c r="H1074" s="202"/>
      <c r="I1074" s="205"/>
      <c r="J1074" s="216">
        <f>BK1074</f>
        <v>0</v>
      </c>
      <c r="K1074" s="202"/>
      <c r="L1074" s="207"/>
      <c r="M1074" s="208"/>
      <c r="N1074" s="209"/>
      <c r="O1074" s="209"/>
      <c r="P1074" s="210">
        <f>SUM(P1075:P1203)</f>
        <v>0</v>
      </c>
      <c r="Q1074" s="209"/>
      <c r="R1074" s="210">
        <f>SUM(R1075:R1203)</f>
        <v>10.6802116</v>
      </c>
      <c r="S1074" s="209"/>
      <c r="T1074" s="211">
        <f>SUM(T1075:T1203)</f>
        <v>0</v>
      </c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R1074" s="212" t="s">
        <v>80</v>
      </c>
      <c r="AT1074" s="213" t="s">
        <v>70</v>
      </c>
      <c r="AU1074" s="213" t="s">
        <v>76</v>
      </c>
      <c r="AY1074" s="212" t="s">
        <v>207</v>
      </c>
      <c r="BK1074" s="214">
        <f>SUM(BK1075:BK1203)</f>
        <v>0</v>
      </c>
    </row>
    <row r="1075" s="2" customFormat="1" ht="16.5" customHeight="1">
      <c r="A1075" s="42"/>
      <c r="B1075" s="43"/>
      <c r="C1075" s="217" t="s">
        <v>1919</v>
      </c>
      <c r="D1075" s="217" t="s">
        <v>211</v>
      </c>
      <c r="E1075" s="218" t="s">
        <v>1920</v>
      </c>
      <c r="F1075" s="219" t="s">
        <v>1921</v>
      </c>
      <c r="G1075" s="220" t="s">
        <v>129</v>
      </c>
      <c r="H1075" s="221">
        <v>225.68000000000001</v>
      </c>
      <c r="I1075" s="222"/>
      <c r="J1075" s="221">
        <f>ROUND(I1075*H1075,2)</f>
        <v>0</v>
      </c>
      <c r="K1075" s="219" t="s">
        <v>214</v>
      </c>
      <c r="L1075" s="48"/>
      <c r="M1075" s="223" t="s">
        <v>18</v>
      </c>
      <c r="N1075" s="224" t="s">
        <v>42</v>
      </c>
      <c r="O1075" s="88"/>
      <c r="P1075" s="225">
        <f>O1075*H1075</f>
        <v>0</v>
      </c>
      <c r="Q1075" s="225">
        <v>0.00029999999999999997</v>
      </c>
      <c r="R1075" s="225">
        <f>Q1075*H1075</f>
        <v>0.067704</v>
      </c>
      <c r="S1075" s="225">
        <v>0</v>
      </c>
      <c r="T1075" s="226">
        <f>S1075*H1075</f>
        <v>0</v>
      </c>
      <c r="U1075" s="42"/>
      <c r="V1075" s="42"/>
      <c r="W1075" s="42"/>
      <c r="X1075" s="42"/>
      <c r="Y1075" s="42"/>
      <c r="Z1075" s="42"/>
      <c r="AA1075" s="42"/>
      <c r="AB1075" s="42"/>
      <c r="AC1075" s="42"/>
      <c r="AD1075" s="42"/>
      <c r="AE1075" s="42"/>
      <c r="AR1075" s="227" t="s">
        <v>327</v>
      </c>
      <c r="AT1075" s="227" t="s">
        <v>211</v>
      </c>
      <c r="AU1075" s="227" t="s">
        <v>80</v>
      </c>
      <c r="AY1075" s="21" t="s">
        <v>207</v>
      </c>
      <c r="BE1075" s="228">
        <f>IF(N1075="základní",J1075,0)</f>
        <v>0</v>
      </c>
      <c r="BF1075" s="228">
        <f>IF(N1075="snížená",J1075,0)</f>
        <v>0</v>
      </c>
      <c r="BG1075" s="228">
        <f>IF(N1075="zákl. přenesená",J1075,0)</f>
        <v>0</v>
      </c>
      <c r="BH1075" s="228">
        <f>IF(N1075="sníž. přenesená",J1075,0)</f>
        <v>0</v>
      </c>
      <c r="BI1075" s="228">
        <f>IF(N1075="nulová",J1075,0)</f>
        <v>0</v>
      </c>
      <c r="BJ1075" s="21" t="s">
        <v>76</v>
      </c>
      <c r="BK1075" s="228">
        <f>ROUND(I1075*H1075,2)</f>
        <v>0</v>
      </c>
      <c r="BL1075" s="21" t="s">
        <v>327</v>
      </c>
      <c r="BM1075" s="227" t="s">
        <v>1922</v>
      </c>
    </row>
    <row r="1076" s="2" customFormat="1">
      <c r="A1076" s="42"/>
      <c r="B1076" s="43"/>
      <c r="C1076" s="44"/>
      <c r="D1076" s="229" t="s">
        <v>216</v>
      </c>
      <c r="E1076" s="44"/>
      <c r="F1076" s="230" t="s">
        <v>1923</v>
      </c>
      <c r="G1076" s="44"/>
      <c r="H1076" s="44"/>
      <c r="I1076" s="231"/>
      <c r="J1076" s="44"/>
      <c r="K1076" s="44"/>
      <c r="L1076" s="48"/>
      <c r="M1076" s="232"/>
      <c r="N1076" s="233"/>
      <c r="O1076" s="88"/>
      <c r="P1076" s="88"/>
      <c r="Q1076" s="88"/>
      <c r="R1076" s="88"/>
      <c r="S1076" s="88"/>
      <c r="T1076" s="89"/>
      <c r="U1076" s="42"/>
      <c r="V1076" s="42"/>
      <c r="W1076" s="42"/>
      <c r="X1076" s="42"/>
      <c r="Y1076" s="42"/>
      <c r="Z1076" s="42"/>
      <c r="AA1076" s="42"/>
      <c r="AB1076" s="42"/>
      <c r="AC1076" s="42"/>
      <c r="AD1076" s="42"/>
      <c r="AE1076" s="42"/>
      <c r="AT1076" s="21" t="s">
        <v>216</v>
      </c>
      <c r="AU1076" s="21" t="s">
        <v>80</v>
      </c>
    </row>
    <row r="1077" s="14" customFormat="1">
      <c r="A1077" s="14"/>
      <c r="B1077" s="245"/>
      <c r="C1077" s="246"/>
      <c r="D1077" s="236" t="s">
        <v>218</v>
      </c>
      <c r="E1077" s="247" t="s">
        <v>18</v>
      </c>
      <c r="F1077" s="248" t="s">
        <v>929</v>
      </c>
      <c r="G1077" s="246"/>
      <c r="H1077" s="249">
        <v>225.68000000000001</v>
      </c>
      <c r="I1077" s="250"/>
      <c r="J1077" s="246"/>
      <c r="K1077" s="246"/>
      <c r="L1077" s="251"/>
      <c r="M1077" s="252"/>
      <c r="N1077" s="253"/>
      <c r="O1077" s="253"/>
      <c r="P1077" s="253"/>
      <c r="Q1077" s="253"/>
      <c r="R1077" s="253"/>
      <c r="S1077" s="253"/>
      <c r="T1077" s="25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5" t="s">
        <v>218</v>
      </c>
      <c r="AU1077" s="255" t="s">
        <v>80</v>
      </c>
      <c r="AV1077" s="14" t="s">
        <v>80</v>
      </c>
      <c r="AW1077" s="14" t="s">
        <v>33</v>
      </c>
      <c r="AX1077" s="14" t="s">
        <v>71</v>
      </c>
      <c r="AY1077" s="255" t="s">
        <v>207</v>
      </c>
    </row>
    <row r="1078" s="2" customFormat="1" ht="16.5" customHeight="1">
      <c r="A1078" s="42"/>
      <c r="B1078" s="43"/>
      <c r="C1078" s="217" t="s">
        <v>1924</v>
      </c>
      <c r="D1078" s="217" t="s">
        <v>211</v>
      </c>
      <c r="E1078" s="218" t="s">
        <v>1925</v>
      </c>
      <c r="F1078" s="219" t="s">
        <v>1926</v>
      </c>
      <c r="G1078" s="220" t="s">
        <v>129</v>
      </c>
      <c r="H1078" s="221">
        <v>225.68000000000001</v>
      </c>
      <c r="I1078" s="222"/>
      <c r="J1078" s="221">
        <f>ROUND(I1078*H1078,2)</f>
        <v>0</v>
      </c>
      <c r="K1078" s="219" t="s">
        <v>214</v>
      </c>
      <c r="L1078" s="48"/>
      <c r="M1078" s="223" t="s">
        <v>18</v>
      </c>
      <c r="N1078" s="224" t="s">
        <v>42</v>
      </c>
      <c r="O1078" s="88"/>
      <c r="P1078" s="225">
        <f>O1078*H1078</f>
        <v>0</v>
      </c>
      <c r="Q1078" s="225">
        <v>0</v>
      </c>
      <c r="R1078" s="225">
        <f>Q1078*H1078</f>
        <v>0</v>
      </c>
      <c r="S1078" s="225">
        <v>0</v>
      </c>
      <c r="T1078" s="226">
        <f>S1078*H1078</f>
        <v>0</v>
      </c>
      <c r="U1078" s="42"/>
      <c r="V1078" s="42"/>
      <c r="W1078" s="42"/>
      <c r="X1078" s="42"/>
      <c r="Y1078" s="42"/>
      <c r="Z1078" s="42"/>
      <c r="AA1078" s="42"/>
      <c r="AB1078" s="42"/>
      <c r="AC1078" s="42"/>
      <c r="AD1078" s="42"/>
      <c r="AE1078" s="42"/>
      <c r="AR1078" s="227" t="s">
        <v>327</v>
      </c>
      <c r="AT1078" s="227" t="s">
        <v>211</v>
      </c>
      <c r="AU1078" s="227" t="s">
        <v>80</v>
      </c>
      <c r="AY1078" s="21" t="s">
        <v>207</v>
      </c>
      <c r="BE1078" s="228">
        <f>IF(N1078="základní",J1078,0)</f>
        <v>0</v>
      </c>
      <c r="BF1078" s="228">
        <f>IF(N1078="snížená",J1078,0)</f>
        <v>0</v>
      </c>
      <c r="BG1078" s="228">
        <f>IF(N1078="zákl. přenesená",J1078,0)</f>
        <v>0</v>
      </c>
      <c r="BH1078" s="228">
        <f>IF(N1078="sníž. přenesená",J1078,0)</f>
        <v>0</v>
      </c>
      <c r="BI1078" s="228">
        <f>IF(N1078="nulová",J1078,0)</f>
        <v>0</v>
      </c>
      <c r="BJ1078" s="21" t="s">
        <v>76</v>
      </c>
      <c r="BK1078" s="228">
        <f>ROUND(I1078*H1078,2)</f>
        <v>0</v>
      </c>
      <c r="BL1078" s="21" t="s">
        <v>327</v>
      </c>
      <c r="BM1078" s="227" t="s">
        <v>1927</v>
      </c>
    </row>
    <row r="1079" s="2" customFormat="1">
      <c r="A1079" s="42"/>
      <c r="B1079" s="43"/>
      <c r="C1079" s="44"/>
      <c r="D1079" s="229" t="s">
        <v>216</v>
      </c>
      <c r="E1079" s="44"/>
      <c r="F1079" s="230" t="s">
        <v>1928</v>
      </c>
      <c r="G1079" s="44"/>
      <c r="H1079" s="44"/>
      <c r="I1079" s="231"/>
      <c r="J1079" s="44"/>
      <c r="K1079" s="44"/>
      <c r="L1079" s="48"/>
      <c r="M1079" s="232"/>
      <c r="N1079" s="233"/>
      <c r="O1079" s="88"/>
      <c r="P1079" s="88"/>
      <c r="Q1079" s="88"/>
      <c r="R1079" s="88"/>
      <c r="S1079" s="88"/>
      <c r="T1079" s="89"/>
      <c r="U1079" s="42"/>
      <c r="V1079" s="42"/>
      <c r="W1079" s="42"/>
      <c r="X1079" s="42"/>
      <c r="Y1079" s="42"/>
      <c r="Z1079" s="42"/>
      <c r="AA1079" s="42"/>
      <c r="AB1079" s="42"/>
      <c r="AC1079" s="42"/>
      <c r="AD1079" s="42"/>
      <c r="AE1079" s="42"/>
      <c r="AT1079" s="21" t="s">
        <v>216</v>
      </c>
      <c r="AU1079" s="21" t="s">
        <v>80</v>
      </c>
    </row>
    <row r="1080" s="14" customFormat="1">
      <c r="A1080" s="14"/>
      <c r="B1080" s="245"/>
      <c r="C1080" s="246"/>
      <c r="D1080" s="236" t="s">
        <v>218</v>
      </c>
      <c r="E1080" s="247" t="s">
        <v>18</v>
      </c>
      <c r="F1080" s="248" t="s">
        <v>929</v>
      </c>
      <c r="G1080" s="246"/>
      <c r="H1080" s="249">
        <v>225.68000000000001</v>
      </c>
      <c r="I1080" s="250"/>
      <c r="J1080" s="246"/>
      <c r="K1080" s="246"/>
      <c r="L1080" s="251"/>
      <c r="M1080" s="252"/>
      <c r="N1080" s="253"/>
      <c r="O1080" s="253"/>
      <c r="P1080" s="253"/>
      <c r="Q1080" s="253"/>
      <c r="R1080" s="253"/>
      <c r="S1080" s="253"/>
      <c r="T1080" s="25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T1080" s="255" t="s">
        <v>218</v>
      </c>
      <c r="AU1080" s="255" t="s">
        <v>80</v>
      </c>
      <c r="AV1080" s="14" t="s">
        <v>80</v>
      </c>
      <c r="AW1080" s="14" t="s">
        <v>33</v>
      </c>
      <c r="AX1080" s="14" t="s">
        <v>76</v>
      </c>
      <c r="AY1080" s="255" t="s">
        <v>207</v>
      </c>
    </row>
    <row r="1081" s="2" customFormat="1" ht="24.15" customHeight="1">
      <c r="A1081" s="42"/>
      <c r="B1081" s="43"/>
      <c r="C1081" s="217" t="s">
        <v>1929</v>
      </c>
      <c r="D1081" s="217" t="s">
        <v>211</v>
      </c>
      <c r="E1081" s="218" t="s">
        <v>1930</v>
      </c>
      <c r="F1081" s="219" t="s">
        <v>1931</v>
      </c>
      <c r="G1081" s="220" t="s">
        <v>129</v>
      </c>
      <c r="H1081" s="221">
        <v>114.06</v>
      </c>
      <c r="I1081" s="222"/>
      <c r="J1081" s="221">
        <f>ROUND(I1081*H1081,2)</f>
        <v>0</v>
      </c>
      <c r="K1081" s="219" t="s">
        <v>214</v>
      </c>
      <c r="L1081" s="48"/>
      <c r="M1081" s="223" t="s">
        <v>18</v>
      </c>
      <c r="N1081" s="224" t="s">
        <v>42</v>
      </c>
      <c r="O1081" s="88"/>
      <c r="P1081" s="225">
        <f>O1081*H1081</f>
        <v>0</v>
      </c>
      <c r="Q1081" s="225">
        <v>0.012</v>
      </c>
      <c r="R1081" s="225">
        <f>Q1081*H1081</f>
        <v>1.3687200000000002</v>
      </c>
      <c r="S1081" s="225">
        <v>0</v>
      </c>
      <c r="T1081" s="226">
        <f>S1081*H1081</f>
        <v>0</v>
      </c>
      <c r="U1081" s="42"/>
      <c r="V1081" s="42"/>
      <c r="W1081" s="42"/>
      <c r="X1081" s="42"/>
      <c r="Y1081" s="42"/>
      <c r="Z1081" s="42"/>
      <c r="AA1081" s="42"/>
      <c r="AB1081" s="42"/>
      <c r="AC1081" s="42"/>
      <c r="AD1081" s="42"/>
      <c r="AE1081" s="42"/>
      <c r="AR1081" s="227" t="s">
        <v>327</v>
      </c>
      <c r="AT1081" s="227" t="s">
        <v>211</v>
      </c>
      <c r="AU1081" s="227" t="s">
        <v>80</v>
      </c>
      <c r="AY1081" s="21" t="s">
        <v>207</v>
      </c>
      <c r="BE1081" s="228">
        <f>IF(N1081="základní",J1081,0)</f>
        <v>0</v>
      </c>
      <c r="BF1081" s="228">
        <f>IF(N1081="snížená",J1081,0)</f>
        <v>0</v>
      </c>
      <c r="BG1081" s="228">
        <f>IF(N1081="zákl. přenesená",J1081,0)</f>
        <v>0</v>
      </c>
      <c r="BH1081" s="228">
        <f>IF(N1081="sníž. přenesená",J1081,0)</f>
        <v>0</v>
      </c>
      <c r="BI1081" s="228">
        <f>IF(N1081="nulová",J1081,0)</f>
        <v>0</v>
      </c>
      <c r="BJ1081" s="21" t="s">
        <v>76</v>
      </c>
      <c r="BK1081" s="228">
        <f>ROUND(I1081*H1081,2)</f>
        <v>0</v>
      </c>
      <c r="BL1081" s="21" t="s">
        <v>327</v>
      </c>
      <c r="BM1081" s="227" t="s">
        <v>1932</v>
      </c>
    </row>
    <row r="1082" s="2" customFormat="1">
      <c r="A1082" s="42"/>
      <c r="B1082" s="43"/>
      <c r="C1082" s="44"/>
      <c r="D1082" s="229" t="s">
        <v>216</v>
      </c>
      <c r="E1082" s="44"/>
      <c r="F1082" s="230" t="s">
        <v>1933</v>
      </c>
      <c r="G1082" s="44"/>
      <c r="H1082" s="44"/>
      <c r="I1082" s="231"/>
      <c r="J1082" s="44"/>
      <c r="K1082" s="44"/>
      <c r="L1082" s="48"/>
      <c r="M1082" s="232"/>
      <c r="N1082" s="233"/>
      <c r="O1082" s="88"/>
      <c r="P1082" s="88"/>
      <c r="Q1082" s="88"/>
      <c r="R1082" s="88"/>
      <c r="S1082" s="88"/>
      <c r="T1082" s="89"/>
      <c r="U1082" s="42"/>
      <c r="V1082" s="42"/>
      <c r="W1082" s="42"/>
      <c r="X1082" s="42"/>
      <c r="Y1082" s="42"/>
      <c r="Z1082" s="42"/>
      <c r="AA1082" s="42"/>
      <c r="AB1082" s="42"/>
      <c r="AC1082" s="42"/>
      <c r="AD1082" s="42"/>
      <c r="AE1082" s="42"/>
      <c r="AT1082" s="21" t="s">
        <v>216</v>
      </c>
      <c r="AU1082" s="21" t="s">
        <v>80</v>
      </c>
    </row>
    <row r="1083" s="14" customFormat="1">
      <c r="A1083" s="14"/>
      <c r="B1083" s="245"/>
      <c r="C1083" s="246"/>
      <c r="D1083" s="236" t="s">
        <v>218</v>
      </c>
      <c r="E1083" s="247" t="s">
        <v>18</v>
      </c>
      <c r="F1083" s="248" t="s">
        <v>962</v>
      </c>
      <c r="G1083" s="246"/>
      <c r="H1083" s="249">
        <v>114.06</v>
      </c>
      <c r="I1083" s="250"/>
      <c r="J1083" s="246"/>
      <c r="K1083" s="246"/>
      <c r="L1083" s="251"/>
      <c r="M1083" s="252"/>
      <c r="N1083" s="253"/>
      <c r="O1083" s="253"/>
      <c r="P1083" s="253"/>
      <c r="Q1083" s="253"/>
      <c r="R1083" s="253"/>
      <c r="S1083" s="253"/>
      <c r="T1083" s="25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5" t="s">
        <v>218</v>
      </c>
      <c r="AU1083" s="255" t="s">
        <v>80</v>
      </c>
      <c r="AV1083" s="14" t="s">
        <v>80</v>
      </c>
      <c r="AW1083" s="14" t="s">
        <v>33</v>
      </c>
      <c r="AX1083" s="14" t="s">
        <v>76</v>
      </c>
      <c r="AY1083" s="255" t="s">
        <v>207</v>
      </c>
    </row>
    <row r="1084" s="2" customFormat="1" ht="16.5" customHeight="1">
      <c r="A1084" s="42"/>
      <c r="B1084" s="43"/>
      <c r="C1084" s="217" t="s">
        <v>1934</v>
      </c>
      <c r="D1084" s="217" t="s">
        <v>211</v>
      </c>
      <c r="E1084" s="218" t="s">
        <v>1935</v>
      </c>
      <c r="F1084" s="219" t="s">
        <v>1936</v>
      </c>
      <c r="G1084" s="220" t="s">
        <v>317</v>
      </c>
      <c r="H1084" s="221">
        <v>26.609999999999999</v>
      </c>
      <c r="I1084" s="222"/>
      <c r="J1084" s="221">
        <f>ROUND(I1084*H1084,2)</f>
        <v>0</v>
      </c>
      <c r="K1084" s="219" t="s">
        <v>214</v>
      </c>
      <c r="L1084" s="48"/>
      <c r="M1084" s="223" t="s">
        <v>18</v>
      </c>
      <c r="N1084" s="224" t="s">
        <v>42</v>
      </c>
      <c r="O1084" s="88"/>
      <c r="P1084" s="225">
        <f>O1084*H1084</f>
        <v>0</v>
      </c>
      <c r="Q1084" s="225">
        <v>0</v>
      </c>
      <c r="R1084" s="225">
        <f>Q1084*H1084</f>
        <v>0</v>
      </c>
      <c r="S1084" s="225">
        <v>0</v>
      </c>
      <c r="T1084" s="226">
        <f>S1084*H1084</f>
        <v>0</v>
      </c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R1084" s="227" t="s">
        <v>327</v>
      </c>
      <c r="AT1084" s="227" t="s">
        <v>211</v>
      </c>
      <c r="AU1084" s="227" t="s">
        <v>80</v>
      </c>
      <c r="AY1084" s="21" t="s">
        <v>207</v>
      </c>
      <c r="BE1084" s="228">
        <f>IF(N1084="základní",J1084,0)</f>
        <v>0</v>
      </c>
      <c r="BF1084" s="228">
        <f>IF(N1084="snížená",J1084,0)</f>
        <v>0</v>
      </c>
      <c r="BG1084" s="228">
        <f>IF(N1084="zákl. přenesená",J1084,0)</f>
        <v>0</v>
      </c>
      <c r="BH1084" s="228">
        <f>IF(N1084="sníž. přenesená",J1084,0)</f>
        <v>0</v>
      </c>
      <c r="BI1084" s="228">
        <f>IF(N1084="nulová",J1084,0)</f>
        <v>0</v>
      </c>
      <c r="BJ1084" s="21" t="s">
        <v>76</v>
      </c>
      <c r="BK1084" s="228">
        <f>ROUND(I1084*H1084,2)</f>
        <v>0</v>
      </c>
      <c r="BL1084" s="21" t="s">
        <v>327</v>
      </c>
      <c r="BM1084" s="227" t="s">
        <v>1937</v>
      </c>
    </row>
    <row r="1085" s="2" customFormat="1">
      <c r="A1085" s="42"/>
      <c r="B1085" s="43"/>
      <c r="C1085" s="44"/>
      <c r="D1085" s="229" t="s">
        <v>216</v>
      </c>
      <c r="E1085" s="44"/>
      <c r="F1085" s="230" t="s">
        <v>1938</v>
      </c>
      <c r="G1085" s="44"/>
      <c r="H1085" s="44"/>
      <c r="I1085" s="231"/>
      <c r="J1085" s="44"/>
      <c r="K1085" s="44"/>
      <c r="L1085" s="48"/>
      <c r="M1085" s="232"/>
      <c r="N1085" s="233"/>
      <c r="O1085" s="88"/>
      <c r="P1085" s="88"/>
      <c r="Q1085" s="88"/>
      <c r="R1085" s="88"/>
      <c r="S1085" s="88"/>
      <c r="T1085" s="89"/>
      <c r="U1085" s="42"/>
      <c r="V1085" s="42"/>
      <c r="W1085" s="42"/>
      <c r="X1085" s="42"/>
      <c r="Y1085" s="42"/>
      <c r="Z1085" s="42"/>
      <c r="AA1085" s="42"/>
      <c r="AB1085" s="42"/>
      <c r="AC1085" s="42"/>
      <c r="AD1085" s="42"/>
      <c r="AE1085" s="42"/>
      <c r="AT1085" s="21" t="s">
        <v>216</v>
      </c>
      <c r="AU1085" s="21" t="s">
        <v>80</v>
      </c>
    </row>
    <row r="1086" s="13" customFormat="1">
      <c r="A1086" s="13"/>
      <c r="B1086" s="234"/>
      <c r="C1086" s="235"/>
      <c r="D1086" s="236" t="s">
        <v>218</v>
      </c>
      <c r="E1086" s="237" t="s">
        <v>18</v>
      </c>
      <c r="F1086" s="238" t="s">
        <v>1939</v>
      </c>
      <c r="G1086" s="235"/>
      <c r="H1086" s="237" t="s">
        <v>18</v>
      </c>
      <c r="I1086" s="239"/>
      <c r="J1086" s="235"/>
      <c r="K1086" s="235"/>
      <c r="L1086" s="240"/>
      <c r="M1086" s="241"/>
      <c r="N1086" s="242"/>
      <c r="O1086" s="242"/>
      <c r="P1086" s="242"/>
      <c r="Q1086" s="242"/>
      <c r="R1086" s="242"/>
      <c r="S1086" s="242"/>
      <c r="T1086" s="24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44" t="s">
        <v>218</v>
      </c>
      <c r="AU1086" s="244" t="s">
        <v>80</v>
      </c>
      <c r="AV1086" s="13" t="s">
        <v>76</v>
      </c>
      <c r="AW1086" s="13" t="s">
        <v>33</v>
      </c>
      <c r="AX1086" s="13" t="s">
        <v>71</v>
      </c>
      <c r="AY1086" s="244" t="s">
        <v>207</v>
      </c>
    </row>
    <row r="1087" s="14" customFormat="1">
      <c r="A1087" s="14"/>
      <c r="B1087" s="245"/>
      <c r="C1087" s="246"/>
      <c r="D1087" s="236" t="s">
        <v>218</v>
      </c>
      <c r="E1087" s="247" t="s">
        <v>18</v>
      </c>
      <c r="F1087" s="248" t="s">
        <v>1345</v>
      </c>
      <c r="G1087" s="246"/>
      <c r="H1087" s="249">
        <v>24.809999999999999</v>
      </c>
      <c r="I1087" s="250"/>
      <c r="J1087" s="246"/>
      <c r="K1087" s="246"/>
      <c r="L1087" s="251"/>
      <c r="M1087" s="252"/>
      <c r="N1087" s="253"/>
      <c r="O1087" s="253"/>
      <c r="P1087" s="253"/>
      <c r="Q1087" s="253"/>
      <c r="R1087" s="253"/>
      <c r="S1087" s="253"/>
      <c r="T1087" s="25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T1087" s="255" t="s">
        <v>218</v>
      </c>
      <c r="AU1087" s="255" t="s">
        <v>80</v>
      </c>
      <c r="AV1087" s="14" t="s">
        <v>80</v>
      </c>
      <c r="AW1087" s="14" t="s">
        <v>33</v>
      </c>
      <c r="AX1087" s="14" t="s">
        <v>71</v>
      </c>
      <c r="AY1087" s="255" t="s">
        <v>207</v>
      </c>
    </row>
    <row r="1088" s="13" customFormat="1">
      <c r="A1088" s="13"/>
      <c r="B1088" s="234"/>
      <c r="C1088" s="235"/>
      <c r="D1088" s="236" t="s">
        <v>218</v>
      </c>
      <c r="E1088" s="237" t="s">
        <v>18</v>
      </c>
      <c r="F1088" s="238" t="s">
        <v>1940</v>
      </c>
      <c r="G1088" s="235"/>
      <c r="H1088" s="237" t="s">
        <v>18</v>
      </c>
      <c r="I1088" s="239"/>
      <c r="J1088" s="235"/>
      <c r="K1088" s="235"/>
      <c r="L1088" s="240"/>
      <c r="M1088" s="241"/>
      <c r="N1088" s="242"/>
      <c r="O1088" s="242"/>
      <c r="P1088" s="242"/>
      <c r="Q1088" s="242"/>
      <c r="R1088" s="242"/>
      <c r="S1088" s="242"/>
      <c r="T1088" s="24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44" t="s">
        <v>218</v>
      </c>
      <c r="AU1088" s="244" t="s">
        <v>80</v>
      </c>
      <c r="AV1088" s="13" t="s">
        <v>76</v>
      </c>
      <c r="AW1088" s="13" t="s">
        <v>33</v>
      </c>
      <c r="AX1088" s="13" t="s">
        <v>71</v>
      </c>
      <c r="AY1088" s="244" t="s">
        <v>207</v>
      </c>
    </row>
    <row r="1089" s="14" customFormat="1">
      <c r="A1089" s="14"/>
      <c r="B1089" s="245"/>
      <c r="C1089" s="246"/>
      <c r="D1089" s="236" t="s">
        <v>218</v>
      </c>
      <c r="E1089" s="247" t="s">
        <v>18</v>
      </c>
      <c r="F1089" s="248" t="s">
        <v>1702</v>
      </c>
      <c r="G1089" s="246"/>
      <c r="H1089" s="249">
        <v>1.8</v>
      </c>
      <c r="I1089" s="250"/>
      <c r="J1089" s="246"/>
      <c r="K1089" s="246"/>
      <c r="L1089" s="251"/>
      <c r="M1089" s="252"/>
      <c r="N1089" s="253"/>
      <c r="O1089" s="253"/>
      <c r="P1089" s="253"/>
      <c r="Q1089" s="253"/>
      <c r="R1089" s="253"/>
      <c r="S1089" s="253"/>
      <c r="T1089" s="25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5" t="s">
        <v>218</v>
      </c>
      <c r="AU1089" s="255" t="s">
        <v>80</v>
      </c>
      <c r="AV1089" s="14" t="s">
        <v>80</v>
      </c>
      <c r="AW1089" s="14" t="s">
        <v>33</v>
      </c>
      <c r="AX1089" s="14" t="s">
        <v>71</v>
      </c>
      <c r="AY1089" s="255" t="s">
        <v>207</v>
      </c>
    </row>
    <row r="1090" s="16" customFormat="1">
      <c r="A1090" s="16"/>
      <c r="B1090" s="267"/>
      <c r="C1090" s="268"/>
      <c r="D1090" s="236" t="s">
        <v>218</v>
      </c>
      <c r="E1090" s="269" t="s">
        <v>18</v>
      </c>
      <c r="F1090" s="270" t="s">
        <v>244</v>
      </c>
      <c r="G1090" s="268"/>
      <c r="H1090" s="271">
        <v>26.609999999999999</v>
      </c>
      <c r="I1090" s="272"/>
      <c r="J1090" s="268"/>
      <c r="K1090" s="268"/>
      <c r="L1090" s="273"/>
      <c r="M1090" s="274"/>
      <c r="N1090" s="275"/>
      <c r="O1090" s="275"/>
      <c r="P1090" s="275"/>
      <c r="Q1090" s="275"/>
      <c r="R1090" s="275"/>
      <c r="S1090" s="275"/>
      <c r="T1090" s="276"/>
      <c r="U1090" s="16"/>
      <c r="V1090" s="16"/>
      <c r="W1090" s="16"/>
      <c r="X1090" s="16"/>
      <c r="Y1090" s="16"/>
      <c r="Z1090" s="16"/>
      <c r="AA1090" s="16"/>
      <c r="AB1090" s="16"/>
      <c r="AC1090" s="16"/>
      <c r="AD1090" s="16"/>
      <c r="AE1090" s="16"/>
      <c r="AT1090" s="277" t="s">
        <v>218</v>
      </c>
      <c r="AU1090" s="277" t="s">
        <v>80</v>
      </c>
      <c r="AV1090" s="16" t="s">
        <v>89</v>
      </c>
      <c r="AW1090" s="16" t="s">
        <v>33</v>
      </c>
      <c r="AX1090" s="16" t="s">
        <v>76</v>
      </c>
      <c r="AY1090" s="277" t="s">
        <v>207</v>
      </c>
    </row>
    <row r="1091" s="2" customFormat="1" ht="16.5" customHeight="1">
      <c r="A1091" s="42"/>
      <c r="B1091" s="43"/>
      <c r="C1091" s="283" t="s">
        <v>1941</v>
      </c>
      <c r="D1091" s="283" t="s">
        <v>1282</v>
      </c>
      <c r="E1091" s="284" t="s">
        <v>1942</v>
      </c>
      <c r="F1091" s="285" t="s">
        <v>1943</v>
      </c>
      <c r="G1091" s="286" t="s">
        <v>317</v>
      </c>
      <c r="H1091" s="287">
        <v>29.27</v>
      </c>
      <c r="I1091" s="288"/>
      <c r="J1091" s="287">
        <f>ROUND(I1091*H1091,2)</f>
        <v>0</v>
      </c>
      <c r="K1091" s="285" t="s">
        <v>214</v>
      </c>
      <c r="L1091" s="289"/>
      <c r="M1091" s="290" t="s">
        <v>18</v>
      </c>
      <c r="N1091" s="291" t="s">
        <v>42</v>
      </c>
      <c r="O1091" s="88"/>
      <c r="P1091" s="225">
        <f>O1091*H1091</f>
        <v>0</v>
      </c>
      <c r="Q1091" s="225">
        <v>0.00012999999999999999</v>
      </c>
      <c r="R1091" s="225">
        <f>Q1091*H1091</f>
        <v>0.0038050999999999996</v>
      </c>
      <c r="S1091" s="225">
        <v>0</v>
      </c>
      <c r="T1091" s="226">
        <f>S1091*H1091</f>
        <v>0</v>
      </c>
      <c r="U1091" s="42"/>
      <c r="V1091" s="42"/>
      <c r="W1091" s="42"/>
      <c r="X1091" s="42"/>
      <c r="Y1091" s="42"/>
      <c r="Z1091" s="42"/>
      <c r="AA1091" s="42"/>
      <c r="AB1091" s="42"/>
      <c r="AC1091" s="42"/>
      <c r="AD1091" s="42"/>
      <c r="AE1091" s="42"/>
      <c r="AR1091" s="227" t="s">
        <v>513</v>
      </c>
      <c r="AT1091" s="227" t="s">
        <v>1282</v>
      </c>
      <c r="AU1091" s="227" t="s">
        <v>80</v>
      </c>
      <c r="AY1091" s="21" t="s">
        <v>207</v>
      </c>
      <c r="BE1091" s="228">
        <f>IF(N1091="základní",J1091,0)</f>
        <v>0</v>
      </c>
      <c r="BF1091" s="228">
        <f>IF(N1091="snížená",J1091,0)</f>
        <v>0</v>
      </c>
      <c r="BG1091" s="228">
        <f>IF(N1091="zákl. přenesená",J1091,0)</f>
        <v>0</v>
      </c>
      <c r="BH1091" s="228">
        <f>IF(N1091="sníž. přenesená",J1091,0)</f>
        <v>0</v>
      </c>
      <c r="BI1091" s="228">
        <f>IF(N1091="nulová",J1091,0)</f>
        <v>0</v>
      </c>
      <c r="BJ1091" s="21" t="s">
        <v>76</v>
      </c>
      <c r="BK1091" s="228">
        <f>ROUND(I1091*H1091,2)</f>
        <v>0</v>
      </c>
      <c r="BL1091" s="21" t="s">
        <v>327</v>
      </c>
      <c r="BM1091" s="227" t="s">
        <v>1944</v>
      </c>
    </row>
    <row r="1092" s="14" customFormat="1">
      <c r="A1092" s="14"/>
      <c r="B1092" s="245"/>
      <c r="C1092" s="246"/>
      <c r="D1092" s="236" t="s">
        <v>218</v>
      </c>
      <c r="E1092" s="247" t="s">
        <v>18</v>
      </c>
      <c r="F1092" s="248" t="s">
        <v>1945</v>
      </c>
      <c r="G1092" s="246"/>
      <c r="H1092" s="249">
        <v>26.609999999999999</v>
      </c>
      <c r="I1092" s="250"/>
      <c r="J1092" s="246"/>
      <c r="K1092" s="246"/>
      <c r="L1092" s="251"/>
      <c r="M1092" s="252"/>
      <c r="N1092" s="253"/>
      <c r="O1092" s="253"/>
      <c r="P1092" s="253"/>
      <c r="Q1092" s="253"/>
      <c r="R1092" s="253"/>
      <c r="S1092" s="253"/>
      <c r="T1092" s="25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5" t="s">
        <v>218</v>
      </c>
      <c r="AU1092" s="255" t="s">
        <v>80</v>
      </c>
      <c r="AV1092" s="14" t="s">
        <v>80</v>
      </c>
      <c r="AW1092" s="14" t="s">
        <v>33</v>
      </c>
      <c r="AX1092" s="14" t="s">
        <v>76</v>
      </c>
      <c r="AY1092" s="255" t="s">
        <v>207</v>
      </c>
    </row>
    <row r="1093" s="14" customFormat="1">
      <c r="A1093" s="14"/>
      <c r="B1093" s="245"/>
      <c r="C1093" s="246"/>
      <c r="D1093" s="236" t="s">
        <v>218</v>
      </c>
      <c r="E1093" s="246"/>
      <c r="F1093" s="248" t="s">
        <v>1946</v>
      </c>
      <c r="G1093" s="246"/>
      <c r="H1093" s="249">
        <v>29.27</v>
      </c>
      <c r="I1093" s="250"/>
      <c r="J1093" s="246"/>
      <c r="K1093" s="246"/>
      <c r="L1093" s="251"/>
      <c r="M1093" s="252"/>
      <c r="N1093" s="253"/>
      <c r="O1093" s="253"/>
      <c r="P1093" s="253"/>
      <c r="Q1093" s="253"/>
      <c r="R1093" s="253"/>
      <c r="S1093" s="253"/>
      <c r="T1093" s="25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55" t="s">
        <v>218</v>
      </c>
      <c r="AU1093" s="255" t="s">
        <v>80</v>
      </c>
      <c r="AV1093" s="14" t="s">
        <v>80</v>
      </c>
      <c r="AW1093" s="14" t="s">
        <v>4</v>
      </c>
      <c r="AX1093" s="14" t="s">
        <v>76</v>
      </c>
      <c r="AY1093" s="255" t="s">
        <v>207</v>
      </c>
    </row>
    <row r="1094" s="2" customFormat="1" ht="24.15" customHeight="1">
      <c r="A1094" s="42"/>
      <c r="B1094" s="43"/>
      <c r="C1094" s="217" t="s">
        <v>1947</v>
      </c>
      <c r="D1094" s="217" t="s">
        <v>211</v>
      </c>
      <c r="E1094" s="218" t="s">
        <v>1948</v>
      </c>
      <c r="F1094" s="219" t="s">
        <v>1949</v>
      </c>
      <c r="G1094" s="220" t="s">
        <v>317</v>
      </c>
      <c r="H1094" s="221">
        <v>8.5999999999999996</v>
      </c>
      <c r="I1094" s="222"/>
      <c r="J1094" s="221">
        <f>ROUND(I1094*H1094,2)</f>
        <v>0</v>
      </c>
      <c r="K1094" s="219" t="s">
        <v>214</v>
      </c>
      <c r="L1094" s="48"/>
      <c r="M1094" s="223" t="s">
        <v>18</v>
      </c>
      <c r="N1094" s="224" t="s">
        <v>42</v>
      </c>
      <c r="O1094" s="88"/>
      <c r="P1094" s="225">
        <f>O1094*H1094</f>
        <v>0</v>
      </c>
      <c r="Q1094" s="225">
        <v>0.00020000000000000001</v>
      </c>
      <c r="R1094" s="225">
        <f>Q1094*H1094</f>
        <v>0.00172</v>
      </c>
      <c r="S1094" s="225">
        <v>0</v>
      </c>
      <c r="T1094" s="226">
        <f>S1094*H1094</f>
        <v>0</v>
      </c>
      <c r="U1094" s="42"/>
      <c r="V1094" s="42"/>
      <c r="W1094" s="42"/>
      <c r="X1094" s="42"/>
      <c r="Y1094" s="42"/>
      <c r="Z1094" s="42"/>
      <c r="AA1094" s="42"/>
      <c r="AB1094" s="42"/>
      <c r="AC1094" s="42"/>
      <c r="AD1094" s="42"/>
      <c r="AE1094" s="42"/>
      <c r="AR1094" s="227" t="s">
        <v>327</v>
      </c>
      <c r="AT1094" s="227" t="s">
        <v>211</v>
      </c>
      <c r="AU1094" s="227" t="s">
        <v>80</v>
      </c>
      <c r="AY1094" s="21" t="s">
        <v>207</v>
      </c>
      <c r="BE1094" s="228">
        <f>IF(N1094="základní",J1094,0)</f>
        <v>0</v>
      </c>
      <c r="BF1094" s="228">
        <f>IF(N1094="snížená",J1094,0)</f>
        <v>0</v>
      </c>
      <c r="BG1094" s="228">
        <f>IF(N1094="zákl. přenesená",J1094,0)</f>
        <v>0</v>
      </c>
      <c r="BH1094" s="228">
        <f>IF(N1094="sníž. přenesená",J1094,0)</f>
        <v>0</v>
      </c>
      <c r="BI1094" s="228">
        <f>IF(N1094="nulová",J1094,0)</f>
        <v>0</v>
      </c>
      <c r="BJ1094" s="21" t="s">
        <v>76</v>
      </c>
      <c r="BK1094" s="228">
        <f>ROUND(I1094*H1094,2)</f>
        <v>0</v>
      </c>
      <c r="BL1094" s="21" t="s">
        <v>327</v>
      </c>
      <c r="BM1094" s="227" t="s">
        <v>1950</v>
      </c>
    </row>
    <row r="1095" s="2" customFormat="1">
      <c r="A1095" s="42"/>
      <c r="B1095" s="43"/>
      <c r="C1095" s="44"/>
      <c r="D1095" s="229" t="s">
        <v>216</v>
      </c>
      <c r="E1095" s="44"/>
      <c r="F1095" s="230" t="s">
        <v>1951</v>
      </c>
      <c r="G1095" s="44"/>
      <c r="H1095" s="44"/>
      <c r="I1095" s="231"/>
      <c r="J1095" s="44"/>
      <c r="K1095" s="44"/>
      <c r="L1095" s="48"/>
      <c r="M1095" s="232"/>
      <c r="N1095" s="233"/>
      <c r="O1095" s="88"/>
      <c r="P1095" s="88"/>
      <c r="Q1095" s="88"/>
      <c r="R1095" s="88"/>
      <c r="S1095" s="88"/>
      <c r="T1095" s="89"/>
      <c r="U1095" s="42"/>
      <c r="V1095" s="42"/>
      <c r="W1095" s="42"/>
      <c r="X1095" s="42"/>
      <c r="Y1095" s="42"/>
      <c r="Z1095" s="42"/>
      <c r="AA1095" s="42"/>
      <c r="AB1095" s="42"/>
      <c r="AC1095" s="42"/>
      <c r="AD1095" s="42"/>
      <c r="AE1095" s="42"/>
      <c r="AT1095" s="21" t="s">
        <v>216</v>
      </c>
      <c r="AU1095" s="21" t="s">
        <v>80</v>
      </c>
    </row>
    <row r="1096" s="14" customFormat="1">
      <c r="A1096" s="14"/>
      <c r="B1096" s="245"/>
      <c r="C1096" s="246"/>
      <c r="D1096" s="236" t="s">
        <v>218</v>
      </c>
      <c r="E1096" s="247" t="s">
        <v>18</v>
      </c>
      <c r="F1096" s="248" t="s">
        <v>1952</v>
      </c>
      <c r="G1096" s="246"/>
      <c r="H1096" s="249">
        <v>3.5</v>
      </c>
      <c r="I1096" s="250"/>
      <c r="J1096" s="246"/>
      <c r="K1096" s="246"/>
      <c r="L1096" s="251"/>
      <c r="M1096" s="252"/>
      <c r="N1096" s="253"/>
      <c r="O1096" s="253"/>
      <c r="P1096" s="253"/>
      <c r="Q1096" s="253"/>
      <c r="R1096" s="253"/>
      <c r="S1096" s="253"/>
      <c r="T1096" s="25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55" t="s">
        <v>218</v>
      </c>
      <c r="AU1096" s="255" t="s">
        <v>80</v>
      </c>
      <c r="AV1096" s="14" t="s">
        <v>80</v>
      </c>
      <c r="AW1096" s="14" t="s">
        <v>33</v>
      </c>
      <c r="AX1096" s="14" t="s">
        <v>71</v>
      </c>
      <c r="AY1096" s="255" t="s">
        <v>207</v>
      </c>
    </row>
    <row r="1097" s="14" customFormat="1">
      <c r="A1097" s="14"/>
      <c r="B1097" s="245"/>
      <c r="C1097" s="246"/>
      <c r="D1097" s="236" t="s">
        <v>218</v>
      </c>
      <c r="E1097" s="247" t="s">
        <v>18</v>
      </c>
      <c r="F1097" s="248" t="s">
        <v>1953</v>
      </c>
      <c r="G1097" s="246"/>
      <c r="H1097" s="249">
        <v>2.3999999999999999</v>
      </c>
      <c r="I1097" s="250"/>
      <c r="J1097" s="246"/>
      <c r="K1097" s="246"/>
      <c r="L1097" s="251"/>
      <c r="M1097" s="252"/>
      <c r="N1097" s="253"/>
      <c r="O1097" s="253"/>
      <c r="P1097" s="253"/>
      <c r="Q1097" s="253"/>
      <c r="R1097" s="253"/>
      <c r="S1097" s="253"/>
      <c r="T1097" s="25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55" t="s">
        <v>218</v>
      </c>
      <c r="AU1097" s="255" t="s">
        <v>80</v>
      </c>
      <c r="AV1097" s="14" t="s">
        <v>80</v>
      </c>
      <c r="AW1097" s="14" t="s">
        <v>33</v>
      </c>
      <c r="AX1097" s="14" t="s">
        <v>71</v>
      </c>
      <c r="AY1097" s="255" t="s">
        <v>207</v>
      </c>
    </row>
    <row r="1098" s="14" customFormat="1">
      <c r="A1098" s="14"/>
      <c r="B1098" s="245"/>
      <c r="C1098" s="246"/>
      <c r="D1098" s="236" t="s">
        <v>218</v>
      </c>
      <c r="E1098" s="247" t="s">
        <v>18</v>
      </c>
      <c r="F1098" s="248" t="s">
        <v>1954</v>
      </c>
      <c r="G1098" s="246"/>
      <c r="H1098" s="249">
        <v>2.7000000000000002</v>
      </c>
      <c r="I1098" s="250"/>
      <c r="J1098" s="246"/>
      <c r="K1098" s="246"/>
      <c r="L1098" s="251"/>
      <c r="M1098" s="252"/>
      <c r="N1098" s="253"/>
      <c r="O1098" s="253"/>
      <c r="P1098" s="253"/>
      <c r="Q1098" s="253"/>
      <c r="R1098" s="253"/>
      <c r="S1098" s="253"/>
      <c r="T1098" s="25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55" t="s">
        <v>218</v>
      </c>
      <c r="AU1098" s="255" t="s">
        <v>80</v>
      </c>
      <c r="AV1098" s="14" t="s">
        <v>80</v>
      </c>
      <c r="AW1098" s="14" t="s">
        <v>33</v>
      </c>
      <c r="AX1098" s="14" t="s">
        <v>71</v>
      </c>
      <c r="AY1098" s="255" t="s">
        <v>207</v>
      </c>
    </row>
    <row r="1099" s="16" customFormat="1">
      <c r="A1099" s="16"/>
      <c r="B1099" s="267"/>
      <c r="C1099" s="268"/>
      <c r="D1099" s="236" t="s">
        <v>218</v>
      </c>
      <c r="E1099" s="269" t="s">
        <v>18</v>
      </c>
      <c r="F1099" s="270" t="s">
        <v>244</v>
      </c>
      <c r="G1099" s="268"/>
      <c r="H1099" s="271">
        <v>8.5999999999999996</v>
      </c>
      <c r="I1099" s="272"/>
      <c r="J1099" s="268"/>
      <c r="K1099" s="268"/>
      <c r="L1099" s="273"/>
      <c r="M1099" s="274"/>
      <c r="N1099" s="275"/>
      <c r="O1099" s="275"/>
      <c r="P1099" s="275"/>
      <c r="Q1099" s="275"/>
      <c r="R1099" s="275"/>
      <c r="S1099" s="275"/>
      <c r="T1099" s="276"/>
      <c r="U1099" s="16"/>
      <c r="V1099" s="16"/>
      <c r="W1099" s="16"/>
      <c r="X1099" s="16"/>
      <c r="Y1099" s="16"/>
      <c r="Z1099" s="16"/>
      <c r="AA1099" s="16"/>
      <c r="AB1099" s="16"/>
      <c r="AC1099" s="16"/>
      <c r="AD1099" s="16"/>
      <c r="AE1099" s="16"/>
      <c r="AT1099" s="277" t="s">
        <v>218</v>
      </c>
      <c r="AU1099" s="277" t="s">
        <v>80</v>
      </c>
      <c r="AV1099" s="16" t="s">
        <v>89</v>
      </c>
      <c r="AW1099" s="16" t="s">
        <v>33</v>
      </c>
      <c r="AX1099" s="16" t="s">
        <v>76</v>
      </c>
      <c r="AY1099" s="277" t="s">
        <v>207</v>
      </c>
    </row>
    <row r="1100" s="2" customFormat="1" ht="16.5" customHeight="1">
      <c r="A1100" s="42"/>
      <c r="B1100" s="43"/>
      <c r="C1100" s="283" t="s">
        <v>1955</v>
      </c>
      <c r="D1100" s="283" t="s">
        <v>1282</v>
      </c>
      <c r="E1100" s="284" t="s">
        <v>1956</v>
      </c>
      <c r="F1100" s="285" t="s">
        <v>1957</v>
      </c>
      <c r="G1100" s="286" t="s">
        <v>317</v>
      </c>
      <c r="H1100" s="287">
        <v>9.4600000000000009</v>
      </c>
      <c r="I1100" s="288"/>
      <c r="J1100" s="287">
        <f>ROUND(I1100*H1100,2)</f>
        <v>0</v>
      </c>
      <c r="K1100" s="285" t="s">
        <v>214</v>
      </c>
      <c r="L1100" s="289"/>
      <c r="M1100" s="290" t="s">
        <v>18</v>
      </c>
      <c r="N1100" s="291" t="s">
        <v>42</v>
      </c>
      <c r="O1100" s="88"/>
      <c r="P1100" s="225">
        <f>O1100*H1100</f>
        <v>0</v>
      </c>
      <c r="Q1100" s="225">
        <v>0.00025999999999999998</v>
      </c>
      <c r="R1100" s="225">
        <f>Q1100*H1100</f>
        <v>0.0024596000000000002</v>
      </c>
      <c r="S1100" s="225">
        <v>0</v>
      </c>
      <c r="T1100" s="226">
        <f>S1100*H1100</f>
        <v>0</v>
      </c>
      <c r="U1100" s="42"/>
      <c r="V1100" s="42"/>
      <c r="W1100" s="42"/>
      <c r="X1100" s="42"/>
      <c r="Y1100" s="42"/>
      <c r="Z1100" s="42"/>
      <c r="AA1100" s="42"/>
      <c r="AB1100" s="42"/>
      <c r="AC1100" s="42"/>
      <c r="AD1100" s="42"/>
      <c r="AE1100" s="42"/>
      <c r="AR1100" s="227" t="s">
        <v>513</v>
      </c>
      <c r="AT1100" s="227" t="s">
        <v>1282</v>
      </c>
      <c r="AU1100" s="227" t="s">
        <v>80</v>
      </c>
      <c r="AY1100" s="21" t="s">
        <v>207</v>
      </c>
      <c r="BE1100" s="228">
        <f>IF(N1100="základní",J1100,0)</f>
        <v>0</v>
      </c>
      <c r="BF1100" s="228">
        <f>IF(N1100="snížená",J1100,0)</f>
        <v>0</v>
      </c>
      <c r="BG1100" s="228">
        <f>IF(N1100="zákl. přenesená",J1100,0)</f>
        <v>0</v>
      </c>
      <c r="BH1100" s="228">
        <f>IF(N1100="sníž. přenesená",J1100,0)</f>
        <v>0</v>
      </c>
      <c r="BI1100" s="228">
        <f>IF(N1100="nulová",J1100,0)</f>
        <v>0</v>
      </c>
      <c r="BJ1100" s="21" t="s">
        <v>76</v>
      </c>
      <c r="BK1100" s="228">
        <f>ROUND(I1100*H1100,2)</f>
        <v>0</v>
      </c>
      <c r="BL1100" s="21" t="s">
        <v>327</v>
      </c>
      <c r="BM1100" s="227" t="s">
        <v>1958</v>
      </c>
    </row>
    <row r="1101" s="14" customFormat="1">
      <c r="A1101" s="14"/>
      <c r="B1101" s="245"/>
      <c r="C1101" s="246"/>
      <c r="D1101" s="236" t="s">
        <v>218</v>
      </c>
      <c r="E1101" s="247" t="s">
        <v>18</v>
      </c>
      <c r="F1101" s="248" t="s">
        <v>1959</v>
      </c>
      <c r="G1101" s="246"/>
      <c r="H1101" s="249">
        <v>8.5999999999999996</v>
      </c>
      <c r="I1101" s="250"/>
      <c r="J1101" s="246"/>
      <c r="K1101" s="246"/>
      <c r="L1101" s="251"/>
      <c r="M1101" s="252"/>
      <c r="N1101" s="253"/>
      <c r="O1101" s="253"/>
      <c r="P1101" s="253"/>
      <c r="Q1101" s="253"/>
      <c r="R1101" s="253"/>
      <c r="S1101" s="253"/>
      <c r="T1101" s="25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T1101" s="255" t="s">
        <v>218</v>
      </c>
      <c r="AU1101" s="255" t="s">
        <v>80</v>
      </c>
      <c r="AV1101" s="14" t="s">
        <v>80</v>
      </c>
      <c r="AW1101" s="14" t="s">
        <v>33</v>
      </c>
      <c r="AX1101" s="14" t="s">
        <v>76</v>
      </c>
      <c r="AY1101" s="255" t="s">
        <v>207</v>
      </c>
    </row>
    <row r="1102" s="14" customFormat="1">
      <c r="A1102" s="14"/>
      <c r="B1102" s="245"/>
      <c r="C1102" s="246"/>
      <c r="D1102" s="236" t="s">
        <v>218</v>
      </c>
      <c r="E1102" s="246"/>
      <c r="F1102" s="248" t="s">
        <v>1960</v>
      </c>
      <c r="G1102" s="246"/>
      <c r="H1102" s="249">
        <v>9.4600000000000009</v>
      </c>
      <c r="I1102" s="250"/>
      <c r="J1102" s="246"/>
      <c r="K1102" s="246"/>
      <c r="L1102" s="251"/>
      <c r="M1102" s="252"/>
      <c r="N1102" s="253"/>
      <c r="O1102" s="253"/>
      <c r="P1102" s="253"/>
      <c r="Q1102" s="253"/>
      <c r="R1102" s="253"/>
      <c r="S1102" s="253"/>
      <c r="T1102" s="25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55" t="s">
        <v>218</v>
      </c>
      <c r="AU1102" s="255" t="s">
        <v>80</v>
      </c>
      <c r="AV1102" s="14" t="s">
        <v>80</v>
      </c>
      <c r="AW1102" s="14" t="s">
        <v>4</v>
      </c>
      <c r="AX1102" s="14" t="s">
        <v>76</v>
      </c>
      <c r="AY1102" s="255" t="s">
        <v>207</v>
      </c>
    </row>
    <row r="1103" s="2" customFormat="1" ht="24.15" customHeight="1">
      <c r="A1103" s="42"/>
      <c r="B1103" s="43"/>
      <c r="C1103" s="217" t="s">
        <v>1961</v>
      </c>
      <c r="D1103" s="217" t="s">
        <v>211</v>
      </c>
      <c r="E1103" s="218" t="s">
        <v>1962</v>
      </c>
      <c r="F1103" s="219" t="s">
        <v>1963</v>
      </c>
      <c r="G1103" s="220" t="s">
        <v>317</v>
      </c>
      <c r="H1103" s="221">
        <v>164.97999999999999</v>
      </c>
      <c r="I1103" s="222"/>
      <c r="J1103" s="221">
        <f>ROUND(I1103*H1103,2)</f>
        <v>0</v>
      </c>
      <c r="K1103" s="219" t="s">
        <v>214</v>
      </c>
      <c r="L1103" s="48"/>
      <c r="M1103" s="223" t="s">
        <v>18</v>
      </c>
      <c r="N1103" s="224" t="s">
        <v>42</v>
      </c>
      <c r="O1103" s="88"/>
      <c r="P1103" s="225">
        <f>O1103*H1103</f>
        <v>0</v>
      </c>
      <c r="Q1103" s="225">
        <v>0.00042999999999999999</v>
      </c>
      <c r="R1103" s="225">
        <f>Q1103*H1103</f>
        <v>0.070941399999999988</v>
      </c>
      <c r="S1103" s="225">
        <v>0</v>
      </c>
      <c r="T1103" s="226">
        <f>S1103*H1103</f>
        <v>0</v>
      </c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R1103" s="227" t="s">
        <v>327</v>
      </c>
      <c r="AT1103" s="227" t="s">
        <v>211</v>
      </c>
      <c r="AU1103" s="227" t="s">
        <v>80</v>
      </c>
      <c r="AY1103" s="21" t="s">
        <v>207</v>
      </c>
      <c r="BE1103" s="228">
        <f>IF(N1103="základní",J1103,0)</f>
        <v>0</v>
      </c>
      <c r="BF1103" s="228">
        <f>IF(N1103="snížená",J1103,0)</f>
        <v>0</v>
      </c>
      <c r="BG1103" s="228">
        <f>IF(N1103="zákl. přenesená",J1103,0)</f>
        <v>0</v>
      </c>
      <c r="BH1103" s="228">
        <f>IF(N1103="sníž. přenesená",J1103,0)</f>
        <v>0</v>
      </c>
      <c r="BI1103" s="228">
        <f>IF(N1103="nulová",J1103,0)</f>
        <v>0</v>
      </c>
      <c r="BJ1103" s="21" t="s">
        <v>76</v>
      </c>
      <c r="BK1103" s="228">
        <f>ROUND(I1103*H1103,2)</f>
        <v>0</v>
      </c>
      <c r="BL1103" s="21" t="s">
        <v>327</v>
      </c>
      <c r="BM1103" s="227" t="s">
        <v>1964</v>
      </c>
    </row>
    <row r="1104" s="2" customFormat="1">
      <c r="A1104" s="42"/>
      <c r="B1104" s="43"/>
      <c r="C1104" s="44"/>
      <c r="D1104" s="229" t="s">
        <v>216</v>
      </c>
      <c r="E1104" s="44"/>
      <c r="F1104" s="230" t="s">
        <v>1965</v>
      </c>
      <c r="G1104" s="44"/>
      <c r="H1104" s="44"/>
      <c r="I1104" s="231"/>
      <c r="J1104" s="44"/>
      <c r="K1104" s="44"/>
      <c r="L1104" s="48"/>
      <c r="M1104" s="232"/>
      <c r="N1104" s="233"/>
      <c r="O1104" s="88"/>
      <c r="P1104" s="88"/>
      <c r="Q1104" s="88"/>
      <c r="R1104" s="88"/>
      <c r="S1104" s="88"/>
      <c r="T1104" s="89"/>
      <c r="U1104" s="42"/>
      <c r="V1104" s="42"/>
      <c r="W1104" s="42"/>
      <c r="X1104" s="42"/>
      <c r="Y1104" s="42"/>
      <c r="Z1104" s="42"/>
      <c r="AA1104" s="42"/>
      <c r="AB1104" s="42"/>
      <c r="AC1104" s="42"/>
      <c r="AD1104" s="42"/>
      <c r="AE1104" s="42"/>
      <c r="AT1104" s="21" t="s">
        <v>216</v>
      </c>
      <c r="AU1104" s="21" t="s">
        <v>80</v>
      </c>
    </row>
    <row r="1105" s="14" customFormat="1">
      <c r="A1105" s="14"/>
      <c r="B1105" s="245"/>
      <c r="C1105" s="246"/>
      <c r="D1105" s="236" t="s">
        <v>218</v>
      </c>
      <c r="E1105" s="247" t="s">
        <v>18</v>
      </c>
      <c r="F1105" s="248" t="s">
        <v>917</v>
      </c>
      <c r="G1105" s="246"/>
      <c r="H1105" s="249">
        <v>164.97999999999999</v>
      </c>
      <c r="I1105" s="250"/>
      <c r="J1105" s="246"/>
      <c r="K1105" s="246"/>
      <c r="L1105" s="251"/>
      <c r="M1105" s="252"/>
      <c r="N1105" s="253"/>
      <c r="O1105" s="253"/>
      <c r="P1105" s="253"/>
      <c r="Q1105" s="253"/>
      <c r="R1105" s="253"/>
      <c r="S1105" s="253"/>
      <c r="T1105" s="25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55" t="s">
        <v>218</v>
      </c>
      <c r="AU1105" s="255" t="s">
        <v>80</v>
      </c>
      <c r="AV1105" s="14" t="s">
        <v>80</v>
      </c>
      <c r="AW1105" s="14" t="s">
        <v>33</v>
      </c>
      <c r="AX1105" s="14" t="s">
        <v>76</v>
      </c>
      <c r="AY1105" s="255" t="s">
        <v>207</v>
      </c>
    </row>
    <row r="1106" s="2" customFormat="1" ht="16.5" customHeight="1">
      <c r="A1106" s="42"/>
      <c r="B1106" s="43"/>
      <c r="C1106" s="283" t="s">
        <v>1966</v>
      </c>
      <c r="D1106" s="283" t="s">
        <v>1282</v>
      </c>
      <c r="E1106" s="284" t="s">
        <v>1967</v>
      </c>
      <c r="F1106" s="285" t="s">
        <v>1968</v>
      </c>
      <c r="G1106" s="286" t="s">
        <v>317</v>
      </c>
      <c r="H1106" s="287">
        <v>173.22999999999999</v>
      </c>
      <c r="I1106" s="288"/>
      <c r="J1106" s="287">
        <f>ROUND(I1106*H1106,2)</f>
        <v>0</v>
      </c>
      <c r="K1106" s="285" t="s">
        <v>18</v>
      </c>
      <c r="L1106" s="289"/>
      <c r="M1106" s="290" t="s">
        <v>18</v>
      </c>
      <c r="N1106" s="291" t="s">
        <v>42</v>
      </c>
      <c r="O1106" s="88"/>
      <c r="P1106" s="225">
        <f>O1106*H1106</f>
        <v>0</v>
      </c>
      <c r="Q1106" s="225">
        <v>0.00264</v>
      </c>
      <c r="R1106" s="225">
        <f>Q1106*H1106</f>
        <v>0.45732719999999999</v>
      </c>
      <c r="S1106" s="225">
        <v>0</v>
      </c>
      <c r="T1106" s="226">
        <f>S1106*H1106</f>
        <v>0</v>
      </c>
      <c r="U1106" s="42"/>
      <c r="V1106" s="42"/>
      <c r="W1106" s="42"/>
      <c r="X1106" s="42"/>
      <c r="Y1106" s="42"/>
      <c r="Z1106" s="42"/>
      <c r="AA1106" s="42"/>
      <c r="AB1106" s="42"/>
      <c r="AC1106" s="42"/>
      <c r="AD1106" s="42"/>
      <c r="AE1106" s="42"/>
      <c r="AR1106" s="227" t="s">
        <v>513</v>
      </c>
      <c r="AT1106" s="227" t="s">
        <v>1282</v>
      </c>
      <c r="AU1106" s="227" t="s">
        <v>80</v>
      </c>
      <c r="AY1106" s="21" t="s">
        <v>207</v>
      </c>
      <c r="BE1106" s="228">
        <f>IF(N1106="základní",J1106,0)</f>
        <v>0</v>
      </c>
      <c r="BF1106" s="228">
        <f>IF(N1106="snížená",J1106,0)</f>
        <v>0</v>
      </c>
      <c r="BG1106" s="228">
        <f>IF(N1106="zákl. přenesená",J1106,0)</f>
        <v>0</v>
      </c>
      <c r="BH1106" s="228">
        <f>IF(N1106="sníž. přenesená",J1106,0)</f>
        <v>0</v>
      </c>
      <c r="BI1106" s="228">
        <f>IF(N1106="nulová",J1106,0)</f>
        <v>0</v>
      </c>
      <c r="BJ1106" s="21" t="s">
        <v>76</v>
      </c>
      <c r="BK1106" s="228">
        <f>ROUND(I1106*H1106,2)</f>
        <v>0</v>
      </c>
      <c r="BL1106" s="21" t="s">
        <v>327</v>
      </c>
      <c r="BM1106" s="227" t="s">
        <v>1969</v>
      </c>
    </row>
    <row r="1107" s="2" customFormat="1">
      <c r="A1107" s="42"/>
      <c r="B1107" s="43"/>
      <c r="C1107" s="44"/>
      <c r="D1107" s="236" t="s">
        <v>653</v>
      </c>
      <c r="E1107" s="44"/>
      <c r="F1107" s="278" t="s">
        <v>1970</v>
      </c>
      <c r="G1107" s="44"/>
      <c r="H1107" s="44"/>
      <c r="I1107" s="231"/>
      <c r="J1107" s="44"/>
      <c r="K1107" s="44"/>
      <c r="L1107" s="48"/>
      <c r="M1107" s="232"/>
      <c r="N1107" s="233"/>
      <c r="O1107" s="88"/>
      <c r="P1107" s="88"/>
      <c r="Q1107" s="88"/>
      <c r="R1107" s="88"/>
      <c r="S1107" s="88"/>
      <c r="T1107" s="89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T1107" s="21" t="s">
        <v>653</v>
      </c>
      <c r="AU1107" s="21" t="s">
        <v>80</v>
      </c>
    </row>
    <row r="1108" s="14" customFormat="1">
      <c r="A1108" s="14"/>
      <c r="B1108" s="245"/>
      <c r="C1108" s="246"/>
      <c r="D1108" s="236" t="s">
        <v>218</v>
      </c>
      <c r="E1108" s="247" t="s">
        <v>18</v>
      </c>
      <c r="F1108" s="248" t="s">
        <v>917</v>
      </c>
      <c r="G1108" s="246"/>
      <c r="H1108" s="249">
        <v>164.97999999999999</v>
      </c>
      <c r="I1108" s="250"/>
      <c r="J1108" s="246"/>
      <c r="K1108" s="246"/>
      <c r="L1108" s="251"/>
      <c r="M1108" s="252"/>
      <c r="N1108" s="253"/>
      <c r="O1108" s="253"/>
      <c r="P1108" s="253"/>
      <c r="Q1108" s="253"/>
      <c r="R1108" s="253"/>
      <c r="S1108" s="253"/>
      <c r="T1108" s="25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T1108" s="255" t="s">
        <v>218</v>
      </c>
      <c r="AU1108" s="255" t="s">
        <v>80</v>
      </c>
      <c r="AV1108" s="14" t="s">
        <v>80</v>
      </c>
      <c r="AW1108" s="14" t="s">
        <v>33</v>
      </c>
      <c r="AX1108" s="14" t="s">
        <v>76</v>
      </c>
      <c r="AY1108" s="255" t="s">
        <v>207</v>
      </c>
    </row>
    <row r="1109" s="14" customFormat="1">
      <c r="A1109" s="14"/>
      <c r="B1109" s="245"/>
      <c r="C1109" s="246"/>
      <c r="D1109" s="236" t="s">
        <v>218</v>
      </c>
      <c r="E1109" s="246"/>
      <c r="F1109" s="248" t="s">
        <v>1971</v>
      </c>
      <c r="G1109" s="246"/>
      <c r="H1109" s="249">
        <v>173.22999999999999</v>
      </c>
      <c r="I1109" s="250"/>
      <c r="J1109" s="246"/>
      <c r="K1109" s="246"/>
      <c r="L1109" s="251"/>
      <c r="M1109" s="252"/>
      <c r="N1109" s="253"/>
      <c r="O1109" s="253"/>
      <c r="P1109" s="253"/>
      <c r="Q1109" s="253"/>
      <c r="R1109" s="253"/>
      <c r="S1109" s="253"/>
      <c r="T1109" s="25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5" t="s">
        <v>218</v>
      </c>
      <c r="AU1109" s="255" t="s">
        <v>80</v>
      </c>
      <c r="AV1109" s="14" t="s">
        <v>80</v>
      </c>
      <c r="AW1109" s="14" t="s">
        <v>4</v>
      </c>
      <c r="AX1109" s="14" t="s">
        <v>76</v>
      </c>
      <c r="AY1109" s="255" t="s">
        <v>207</v>
      </c>
    </row>
    <row r="1110" s="2" customFormat="1" ht="21.75" customHeight="1">
      <c r="A1110" s="42"/>
      <c r="B1110" s="43"/>
      <c r="C1110" s="217" t="s">
        <v>1972</v>
      </c>
      <c r="D1110" s="217" t="s">
        <v>211</v>
      </c>
      <c r="E1110" s="218" t="s">
        <v>1973</v>
      </c>
      <c r="F1110" s="219" t="s">
        <v>1974</v>
      </c>
      <c r="G1110" s="220" t="s">
        <v>129</v>
      </c>
      <c r="H1110" s="221">
        <v>162.80000000000001</v>
      </c>
      <c r="I1110" s="222"/>
      <c r="J1110" s="221">
        <f>ROUND(I1110*H1110,2)</f>
        <v>0</v>
      </c>
      <c r="K1110" s="219" t="s">
        <v>18</v>
      </c>
      <c r="L1110" s="48"/>
      <c r="M1110" s="223" t="s">
        <v>18</v>
      </c>
      <c r="N1110" s="224" t="s">
        <v>42</v>
      </c>
      <c r="O1110" s="88"/>
      <c r="P1110" s="225">
        <f>O1110*H1110</f>
        <v>0</v>
      </c>
      <c r="Q1110" s="225">
        <v>0.0090900000000000009</v>
      </c>
      <c r="R1110" s="225">
        <f>Q1110*H1110</f>
        <v>1.4798520000000002</v>
      </c>
      <c r="S1110" s="225">
        <v>0</v>
      </c>
      <c r="T1110" s="226">
        <f>S1110*H1110</f>
        <v>0</v>
      </c>
      <c r="U1110" s="42"/>
      <c r="V1110" s="42"/>
      <c r="W1110" s="42"/>
      <c r="X1110" s="42"/>
      <c r="Y1110" s="42"/>
      <c r="Z1110" s="42"/>
      <c r="AA1110" s="42"/>
      <c r="AB1110" s="42"/>
      <c r="AC1110" s="42"/>
      <c r="AD1110" s="42"/>
      <c r="AE1110" s="42"/>
      <c r="AR1110" s="227" t="s">
        <v>327</v>
      </c>
      <c r="AT1110" s="227" t="s">
        <v>211</v>
      </c>
      <c r="AU1110" s="227" t="s">
        <v>80</v>
      </c>
      <c r="AY1110" s="21" t="s">
        <v>207</v>
      </c>
      <c r="BE1110" s="228">
        <f>IF(N1110="základní",J1110,0)</f>
        <v>0</v>
      </c>
      <c r="BF1110" s="228">
        <f>IF(N1110="snížená",J1110,0)</f>
        <v>0</v>
      </c>
      <c r="BG1110" s="228">
        <f>IF(N1110="zákl. přenesená",J1110,0)</f>
        <v>0</v>
      </c>
      <c r="BH1110" s="228">
        <f>IF(N1110="sníž. přenesená",J1110,0)</f>
        <v>0</v>
      </c>
      <c r="BI1110" s="228">
        <f>IF(N1110="nulová",J1110,0)</f>
        <v>0</v>
      </c>
      <c r="BJ1110" s="21" t="s">
        <v>76</v>
      </c>
      <c r="BK1110" s="228">
        <f>ROUND(I1110*H1110,2)</f>
        <v>0</v>
      </c>
      <c r="BL1110" s="21" t="s">
        <v>327</v>
      </c>
      <c r="BM1110" s="227" t="s">
        <v>1975</v>
      </c>
    </row>
    <row r="1111" s="14" customFormat="1">
      <c r="A1111" s="14"/>
      <c r="B1111" s="245"/>
      <c r="C1111" s="246"/>
      <c r="D1111" s="236" t="s">
        <v>218</v>
      </c>
      <c r="E1111" s="247" t="s">
        <v>18</v>
      </c>
      <c r="F1111" s="248" t="s">
        <v>890</v>
      </c>
      <c r="G1111" s="246"/>
      <c r="H1111" s="249">
        <v>162.80000000000001</v>
      </c>
      <c r="I1111" s="250"/>
      <c r="J1111" s="246"/>
      <c r="K1111" s="246"/>
      <c r="L1111" s="251"/>
      <c r="M1111" s="252"/>
      <c r="N1111" s="253"/>
      <c r="O1111" s="253"/>
      <c r="P1111" s="253"/>
      <c r="Q1111" s="253"/>
      <c r="R1111" s="253"/>
      <c r="S1111" s="253"/>
      <c r="T1111" s="25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55" t="s">
        <v>218</v>
      </c>
      <c r="AU1111" s="255" t="s">
        <v>80</v>
      </c>
      <c r="AV1111" s="14" t="s">
        <v>80</v>
      </c>
      <c r="AW1111" s="14" t="s">
        <v>33</v>
      </c>
      <c r="AX1111" s="14" t="s">
        <v>76</v>
      </c>
      <c r="AY1111" s="255" t="s">
        <v>207</v>
      </c>
    </row>
    <row r="1112" s="2" customFormat="1" ht="21.75" customHeight="1">
      <c r="A1112" s="42"/>
      <c r="B1112" s="43"/>
      <c r="C1112" s="283" t="s">
        <v>1976</v>
      </c>
      <c r="D1112" s="283" t="s">
        <v>1282</v>
      </c>
      <c r="E1112" s="284" t="s">
        <v>1977</v>
      </c>
      <c r="F1112" s="285" t="s">
        <v>1978</v>
      </c>
      <c r="G1112" s="286" t="s">
        <v>129</v>
      </c>
      <c r="H1112" s="287">
        <v>135</v>
      </c>
      <c r="I1112" s="288"/>
      <c r="J1112" s="287">
        <f>ROUND(I1112*H1112,2)</f>
        <v>0</v>
      </c>
      <c r="K1112" s="285" t="s">
        <v>214</v>
      </c>
      <c r="L1112" s="289"/>
      <c r="M1112" s="290" t="s">
        <v>18</v>
      </c>
      <c r="N1112" s="291" t="s">
        <v>42</v>
      </c>
      <c r="O1112" s="88"/>
      <c r="P1112" s="225">
        <f>O1112*H1112</f>
        <v>0</v>
      </c>
      <c r="Q1112" s="225">
        <v>0.021999999999999999</v>
      </c>
      <c r="R1112" s="225">
        <f>Q1112*H1112</f>
        <v>2.9699999999999998</v>
      </c>
      <c r="S1112" s="225">
        <v>0</v>
      </c>
      <c r="T1112" s="226">
        <f>S1112*H1112</f>
        <v>0</v>
      </c>
      <c r="U1112" s="42"/>
      <c r="V1112" s="42"/>
      <c r="W1112" s="42"/>
      <c r="X1112" s="42"/>
      <c r="Y1112" s="42"/>
      <c r="Z1112" s="42"/>
      <c r="AA1112" s="42"/>
      <c r="AB1112" s="42"/>
      <c r="AC1112" s="42"/>
      <c r="AD1112" s="42"/>
      <c r="AE1112" s="42"/>
      <c r="AR1112" s="227" t="s">
        <v>513</v>
      </c>
      <c r="AT1112" s="227" t="s">
        <v>1282</v>
      </c>
      <c r="AU1112" s="227" t="s">
        <v>80</v>
      </c>
      <c r="AY1112" s="21" t="s">
        <v>207</v>
      </c>
      <c r="BE1112" s="228">
        <f>IF(N1112="základní",J1112,0)</f>
        <v>0</v>
      </c>
      <c r="BF1112" s="228">
        <f>IF(N1112="snížená",J1112,0)</f>
        <v>0</v>
      </c>
      <c r="BG1112" s="228">
        <f>IF(N1112="zákl. přenesená",J1112,0)</f>
        <v>0</v>
      </c>
      <c r="BH1112" s="228">
        <f>IF(N1112="sníž. přenesená",J1112,0)</f>
        <v>0</v>
      </c>
      <c r="BI1112" s="228">
        <f>IF(N1112="nulová",J1112,0)</f>
        <v>0</v>
      </c>
      <c r="BJ1112" s="21" t="s">
        <v>76</v>
      </c>
      <c r="BK1112" s="228">
        <f>ROUND(I1112*H1112,2)</f>
        <v>0</v>
      </c>
      <c r="BL1112" s="21" t="s">
        <v>327</v>
      </c>
      <c r="BM1112" s="227" t="s">
        <v>1979</v>
      </c>
    </row>
    <row r="1113" s="14" customFormat="1">
      <c r="A1113" s="14"/>
      <c r="B1113" s="245"/>
      <c r="C1113" s="246"/>
      <c r="D1113" s="236" t="s">
        <v>218</v>
      </c>
      <c r="E1113" s="247" t="s">
        <v>18</v>
      </c>
      <c r="F1113" s="248" t="s">
        <v>881</v>
      </c>
      <c r="G1113" s="246"/>
      <c r="H1113" s="249">
        <v>135</v>
      </c>
      <c r="I1113" s="250"/>
      <c r="J1113" s="246"/>
      <c r="K1113" s="246"/>
      <c r="L1113" s="251"/>
      <c r="M1113" s="252"/>
      <c r="N1113" s="253"/>
      <c r="O1113" s="253"/>
      <c r="P1113" s="253"/>
      <c r="Q1113" s="253"/>
      <c r="R1113" s="253"/>
      <c r="S1113" s="253"/>
      <c r="T1113" s="25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5" t="s">
        <v>218</v>
      </c>
      <c r="AU1113" s="255" t="s">
        <v>80</v>
      </c>
      <c r="AV1113" s="14" t="s">
        <v>80</v>
      </c>
      <c r="AW1113" s="14" t="s">
        <v>33</v>
      </c>
      <c r="AX1113" s="14" t="s">
        <v>76</v>
      </c>
      <c r="AY1113" s="255" t="s">
        <v>207</v>
      </c>
    </row>
    <row r="1114" s="2" customFormat="1" ht="21.75" customHeight="1">
      <c r="A1114" s="42"/>
      <c r="B1114" s="43"/>
      <c r="C1114" s="283" t="s">
        <v>1980</v>
      </c>
      <c r="D1114" s="283" t="s">
        <v>1282</v>
      </c>
      <c r="E1114" s="284" t="s">
        <v>1981</v>
      </c>
      <c r="F1114" s="285" t="s">
        <v>1982</v>
      </c>
      <c r="G1114" s="286" t="s">
        <v>129</v>
      </c>
      <c r="H1114" s="287">
        <v>63.32</v>
      </c>
      <c r="I1114" s="288"/>
      <c r="J1114" s="287">
        <f>ROUND(I1114*H1114,2)</f>
        <v>0</v>
      </c>
      <c r="K1114" s="285" t="s">
        <v>214</v>
      </c>
      <c r="L1114" s="289"/>
      <c r="M1114" s="290" t="s">
        <v>18</v>
      </c>
      <c r="N1114" s="291" t="s">
        <v>42</v>
      </c>
      <c r="O1114" s="88"/>
      <c r="P1114" s="225">
        <f>O1114*H1114</f>
        <v>0</v>
      </c>
      <c r="Q1114" s="225">
        <v>0.021999999999999999</v>
      </c>
      <c r="R1114" s="225">
        <f>Q1114*H1114</f>
        <v>1.3930399999999998</v>
      </c>
      <c r="S1114" s="225">
        <v>0</v>
      </c>
      <c r="T1114" s="226">
        <f>S1114*H1114</f>
        <v>0</v>
      </c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R1114" s="227" t="s">
        <v>513</v>
      </c>
      <c r="AT1114" s="227" t="s">
        <v>1282</v>
      </c>
      <c r="AU1114" s="227" t="s">
        <v>80</v>
      </c>
      <c r="AY1114" s="21" t="s">
        <v>207</v>
      </c>
      <c r="BE1114" s="228">
        <f>IF(N1114="základní",J1114,0)</f>
        <v>0</v>
      </c>
      <c r="BF1114" s="228">
        <f>IF(N1114="snížená",J1114,0)</f>
        <v>0</v>
      </c>
      <c r="BG1114" s="228">
        <f>IF(N1114="zákl. přenesená",J1114,0)</f>
        <v>0</v>
      </c>
      <c r="BH1114" s="228">
        <f>IF(N1114="sníž. přenesená",J1114,0)</f>
        <v>0</v>
      </c>
      <c r="BI1114" s="228">
        <f>IF(N1114="nulová",J1114,0)</f>
        <v>0</v>
      </c>
      <c r="BJ1114" s="21" t="s">
        <v>76</v>
      </c>
      <c r="BK1114" s="228">
        <f>ROUND(I1114*H1114,2)</f>
        <v>0</v>
      </c>
      <c r="BL1114" s="21" t="s">
        <v>327</v>
      </c>
      <c r="BM1114" s="227" t="s">
        <v>1983</v>
      </c>
    </row>
    <row r="1115" s="14" customFormat="1">
      <c r="A1115" s="14"/>
      <c r="B1115" s="245"/>
      <c r="C1115" s="246"/>
      <c r="D1115" s="236" t="s">
        <v>218</v>
      </c>
      <c r="E1115" s="247" t="s">
        <v>18</v>
      </c>
      <c r="F1115" s="248" t="s">
        <v>870</v>
      </c>
      <c r="G1115" s="246"/>
      <c r="H1115" s="249">
        <v>26.100000000000001</v>
      </c>
      <c r="I1115" s="250"/>
      <c r="J1115" s="246"/>
      <c r="K1115" s="246"/>
      <c r="L1115" s="251"/>
      <c r="M1115" s="252"/>
      <c r="N1115" s="253"/>
      <c r="O1115" s="253"/>
      <c r="P1115" s="253"/>
      <c r="Q1115" s="253"/>
      <c r="R1115" s="253"/>
      <c r="S1115" s="253"/>
      <c r="T1115" s="25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55" t="s">
        <v>218</v>
      </c>
      <c r="AU1115" s="255" t="s">
        <v>80</v>
      </c>
      <c r="AV1115" s="14" t="s">
        <v>80</v>
      </c>
      <c r="AW1115" s="14" t="s">
        <v>33</v>
      </c>
      <c r="AX1115" s="14" t="s">
        <v>71</v>
      </c>
      <c r="AY1115" s="255" t="s">
        <v>207</v>
      </c>
    </row>
    <row r="1116" s="14" customFormat="1">
      <c r="A1116" s="14"/>
      <c r="B1116" s="245"/>
      <c r="C1116" s="246"/>
      <c r="D1116" s="236" t="s">
        <v>218</v>
      </c>
      <c r="E1116" s="247" t="s">
        <v>18</v>
      </c>
      <c r="F1116" s="248" t="s">
        <v>873</v>
      </c>
      <c r="G1116" s="246"/>
      <c r="H1116" s="249">
        <v>9</v>
      </c>
      <c r="I1116" s="250"/>
      <c r="J1116" s="246"/>
      <c r="K1116" s="246"/>
      <c r="L1116" s="251"/>
      <c r="M1116" s="252"/>
      <c r="N1116" s="253"/>
      <c r="O1116" s="253"/>
      <c r="P1116" s="253"/>
      <c r="Q1116" s="253"/>
      <c r="R1116" s="253"/>
      <c r="S1116" s="253"/>
      <c r="T1116" s="25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T1116" s="255" t="s">
        <v>218</v>
      </c>
      <c r="AU1116" s="255" t="s">
        <v>80</v>
      </c>
      <c r="AV1116" s="14" t="s">
        <v>80</v>
      </c>
      <c r="AW1116" s="14" t="s">
        <v>33</v>
      </c>
      <c r="AX1116" s="14" t="s">
        <v>71</v>
      </c>
      <c r="AY1116" s="255" t="s">
        <v>207</v>
      </c>
    </row>
    <row r="1117" s="14" customFormat="1">
      <c r="A1117" s="14"/>
      <c r="B1117" s="245"/>
      <c r="C1117" s="246"/>
      <c r="D1117" s="236" t="s">
        <v>218</v>
      </c>
      <c r="E1117" s="247" t="s">
        <v>18</v>
      </c>
      <c r="F1117" s="248" t="s">
        <v>875</v>
      </c>
      <c r="G1117" s="246"/>
      <c r="H1117" s="249">
        <v>9.9000000000000004</v>
      </c>
      <c r="I1117" s="250"/>
      <c r="J1117" s="246"/>
      <c r="K1117" s="246"/>
      <c r="L1117" s="251"/>
      <c r="M1117" s="252"/>
      <c r="N1117" s="253"/>
      <c r="O1117" s="253"/>
      <c r="P1117" s="253"/>
      <c r="Q1117" s="253"/>
      <c r="R1117" s="253"/>
      <c r="S1117" s="253"/>
      <c r="T1117" s="25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5" t="s">
        <v>218</v>
      </c>
      <c r="AU1117" s="255" t="s">
        <v>80</v>
      </c>
      <c r="AV1117" s="14" t="s">
        <v>80</v>
      </c>
      <c r="AW1117" s="14" t="s">
        <v>33</v>
      </c>
      <c r="AX1117" s="14" t="s">
        <v>71</v>
      </c>
      <c r="AY1117" s="255" t="s">
        <v>207</v>
      </c>
    </row>
    <row r="1118" s="14" customFormat="1">
      <c r="A1118" s="14"/>
      <c r="B1118" s="245"/>
      <c r="C1118" s="246"/>
      <c r="D1118" s="236" t="s">
        <v>218</v>
      </c>
      <c r="E1118" s="247" t="s">
        <v>18</v>
      </c>
      <c r="F1118" s="248" t="s">
        <v>878</v>
      </c>
      <c r="G1118" s="246"/>
      <c r="H1118" s="249">
        <v>15.300000000000001</v>
      </c>
      <c r="I1118" s="250"/>
      <c r="J1118" s="246"/>
      <c r="K1118" s="246"/>
      <c r="L1118" s="251"/>
      <c r="M1118" s="252"/>
      <c r="N1118" s="253"/>
      <c r="O1118" s="253"/>
      <c r="P1118" s="253"/>
      <c r="Q1118" s="253"/>
      <c r="R1118" s="253"/>
      <c r="S1118" s="253"/>
      <c r="T1118" s="25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55" t="s">
        <v>218</v>
      </c>
      <c r="AU1118" s="255" t="s">
        <v>80</v>
      </c>
      <c r="AV1118" s="14" t="s">
        <v>80</v>
      </c>
      <c r="AW1118" s="14" t="s">
        <v>33</v>
      </c>
      <c r="AX1118" s="14" t="s">
        <v>71</v>
      </c>
      <c r="AY1118" s="255" t="s">
        <v>207</v>
      </c>
    </row>
    <row r="1119" s="16" customFormat="1">
      <c r="A1119" s="16"/>
      <c r="B1119" s="267"/>
      <c r="C1119" s="268"/>
      <c r="D1119" s="236" t="s">
        <v>218</v>
      </c>
      <c r="E1119" s="269" t="s">
        <v>18</v>
      </c>
      <c r="F1119" s="270" t="s">
        <v>244</v>
      </c>
      <c r="G1119" s="268"/>
      <c r="H1119" s="271">
        <v>60.299999999999997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6"/>
      <c r="V1119" s="16"/>
      <c r="W1119" s="16"/>
      <c r="X1119" s="16"/>
      <c r="Y1119" s="16"/>
      <c r="Z1119" s="16"/>
      <c r="AA1119" s="16"/>
      <c r="AB1119" s="16"/>
      <c r="AC1119" s="16"/>
      <c r="AD1119" s="16"/>
      <c r="AE1119" s="16"/>
      <c r="AT1119" s="277" t="s">
        <v>218</v>
      </c>
      <c r="AU1119" s="277" t="s">
        <v>80</v>
      </c>
      <c r="AV1119" s="16" t="s">
        <v>89</v>
      </c>
      <c r="AW1119" s="16" t="s">
        <v>33</v>
      </c>
      <c r="AX1119" s="16" t="s">
        <v>76</v>
      </c>
      <c r="AY1119" s="277" t="s">
        <v>207</v>
      </c>
    </row>
    <row r="1120" s="14" customFormat="1">
      <c r="A1120" s="14"/>
      <c r="B1120" s="245"/>
      <c r="C1120" s="246"/>
      <c r="D1120" s="236" t="s">
        <v>218</v>
      </c>
      <c r="E1120" s="246"/>
      <c r="F1120" s="248" t="s">
        <v>1984</v>
      </c>
      <c r="G1120" s="246"/>
      <c r="H1120" s="249">
        <v>63.32</v>
      </c>
      <c r="I1120" s="250"/>
      <c r="J1120" s="246"/>
      <c r="K1120" s="246"/>
      <c r="L1120" s="251"/>
      <c r="M1120" s="252"/>
      <c r="N1120" s="253"/>
      <c r="O1120" s="253"/>
      <c r="P1120" s="253"/>
      <c r="Q1120" s="253"/>
      <c r="R1120" s="253"/>
      <c r="S1120" s="253"/>
      <c r="T1120" s="25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55" t="s">
        <v>218</v>
      </c>
      <c r="AU1120" s="255" t="s">
        <v>80</v>
      </c>
      <c r="AV1120" s="14" t="s">
        <v>80</v>
      </c>
      <c r="AW1120" s="14" t="s">
        <v>4</v>
      </c>
      <c r="AX1120" s="14" t="s">
        <v>76</v>
      </c>
      <c r="AY1120" s="255" t="s">
        <v>207</v>
      </c>
    </row>
    <row r="1121" s="2" customFormat="1" ht="24.15" customHeight="1">
      <c r="A1121" s="42"/>
      <c r="B1121" s="43"/>
      <c r="C1121" s="217" t="s">
        <v>1985</v>
      </c>
      <c r="D1121" s="217" t="s">
        <v>211</v>
      </c>
      <c r="E1121" s="218" t="s">
        <v>1986</v>
      </c>
      <c r="F1121" s="219" t="s">
        <v>1987</v>
      </c>
      <c r="G1121" s="220" t="s">
        <v>129</v>
      </c>
      <c r="H1121" s="221">
        <v>56.600000000000001</v>
      </c>
      <c r="I1121" s="222"/>
      <c r="J1121" s="221">
        <f>ROUND(I1121*H1121,2)</f>
        <v>0</v>
      </c>
      <c r="K1121" s="219" t="s">
        <v>214</v>
      </c>
      <c r="L1121" s="48"/>
      <c r="M1121" s="223" t="s">
        <v>18</v>
      </c>
      <c r="N1121" s="224" t="s">
        <v>42</v>
      </c>
      <c r="O1121" s="88"/>
      <c r="P1121" s="225">
        <f>O1121*H1121</f>
        <v>0</v>
      </c>
      <c r="Q1121" s="225">
        <v>0.0060000000000000001</v>
      </c>
      <c r="R1121" s="225">
        <f>Q1121*H1121</f>
        <v>0.33960000000000001</v>
      </c>
      <c r="S1121" s="225">
        <v>0</v>
      </c>
      <c r="T1121" s="226">
        <f>S1121*H1121</f>
        <v>0</v>
      </c>
      <c r="U1121" s="42"/>
      <c r="V1121" s="42"/>
      <c r="W1121" s="42"/>
      <c r="X1121" s="42"/>
      <c r="Y1121" s="42"/>
      <c r="Z1121" s="42"/>
      <c r="AA1121" s="42"/>
      <c r="AB1121" s="42"/>
      <c r="AC1121" s="42"/>
      <c r="AD1121" s="42"/>
      <c r="AE1121" s="42"/>
      <c r="AR1121" s="227" t="s">
        <v>327</v>
      </c>
      <c r="AT1121" s="227" t="s">
        <v>211</v>
      </c>
      <c r="AU1121" s="227" t="s">
        <v>80</v>
      </c>
      <c r="AY1121" s="21" t="s">
        <v>207</v>
      </c>
      <c r="BE1121" s="228">
        <f>IF(N1121="základní",J1121,0)</f>
        <v>0</v>
      </c>
      <c r="BF1121" s="228">
        <f>IF(N1121="snížená",J1121,0)</f>
        <v>0</v>
      </c>
      <c r="BG1121" s="228">
        <f>IF(N1121="zákl. přenesená",J1121,0)</f>
        <v>0</v>
      </c>
      <c r="BH1121" s="228">
        <f>IF(N1121="sníž. přenesená",J1121,0)</f>
        <v>0</v>
      </c>
      <c r="BI1121" s="228">
        <f>IF(N1121="nulová",J1121,0)</f>
        <v>0</v>
      </c>
      <c r="BJ1121" s="21" t="s">
        <v>76</v>
      </c>
      <c r="BK1121" s="228">
        <f>ROUND(I1121*H1121,2)</f>
        <v>0</v>
      </c>
      <c r="BL1121" s="21" t="s">
        <v>327</v>
      </c>
      <c r="BM1121" s="227" t="s">
        <v>1988</v>
      </c>
    </row>
    <row r="1122" s="2" customFormat="1">
      <c r="A1122" s="42"/>
      <c r="B1122" s="43"/>
      <c r="C1122" s="44"/>
      <c r="D1122" s="229" t="s">
        <v>216</v>
      </c>
      <c r="E1122" s="44"/>
      <c r="F1122" s="230" t="s">
        <v>1989</v>
      </c>
      <c r="G1122" s="44"/>
      <c r="H1122" s="44"/>
      <c r="I1122" s="231"/>
      <c r="J1122" s="44"/>
      <c r="K1122" s="44"/>
      <c r="L1122" s="48"/>
      <c r="M1122" s="232"/>
      <c r="N1122" s="233"/>
      <c r="O1122" s="88"/>
      <c r="P1122" s="88"/>
      <c r="Q1122" s="88"/>
      <c r="R1122" s="88"/>
      <c r="S1122" s="88"/>
      <c r="T1122" s="89"/>
      <c r="U1122" s="42"/>
      <c r="V1122" s="42"/>
      <c r="W1122" s="42"/>
      <c r="X1122" s="42"/>
      <c r="Y1122" s="42"/>
      <c r="Z1122" s="42"/>
      <c r="AA1122" s="42"/>
      <c r="AB1122" s="42"/>
      <c r="AC1122" s="42"/>
      <c r="AD1122" s="42"/>
      <c r="AE1122" s="42"/>
      <c r="AT1122" s="21" t="s">
        <v>216</v>
      </c>
      <c r="AU1122" s="21" t="s">
        <v>80</v>
      </c>
    </row>
    <row r="1123" s="14" customFormat="1">
      <c r="A1123" s="14"/>
      <c r="B1123" s="245"/>
      <c r="C1123" s="246"/>
      <c r="D1123" s="236" t="s">
        <v>218</v>
      </c>
      <c r="E1123" s="247" t="s">
        <v>18</v>
      </c>
      <c r="F1123" s="248" t="s">
        <v>887</v>
      </c>
      <c r="G1123" s="246"/>
      <c r="H1123" s="249">
        <v>56.600000000000001</v>
      </c>
      <c r="I1123" s="250"/>
      <c r="J1123" s="246"/>
      <c r="K1123" s="246"/>
      <c r="L1123" s="251"/>
      <c r="M1123" s="252"/>
      <c r="N1123" s="253"/>
      <c r="O1123" s="253"/>
      <c r="P1123" s="253"/>
      <c r="Q1123" s="253"/>
      <c r="R1123" s="253"/>
      <c r="S1123" s="253"/>
      <c r="T1123" s="25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55" t="s">
        <v>218</v>
      </c>
      <c r="AU1123" s="255" t="s">
        <v>80</v>
      </c>
      <c r="AV1123" s="14" t="s">
        <v>80</v>
      </c>
      <c r="AW1123" s="14" t="s">
        <v>33</v>
      </c>
      <c r="AX1123" s="14" t="s">
        <v>76</v>
      </c>
      <c r="AY1123" s="255" t="s">
        <v>207</v>
      </c>
    </row>
    <row r="1124" s="2" customFormat="1" ht="21.75" customHeight="1">
      <c r="A1124" s="42"/>
      <c r="B1124" s="43"/>
      <c r="C1124" s="283" t="s">
        <v>1990</v>
      </c>
      <c r="D1124" s="283" t="s">
        <v>1282</v>
      </c>
      <c r="E1124" s="284" t="s">
        <v>1991</v>
      </c>
      <c r="F1124" s="285" t="s">
        <v>1992</v>
      </c>
      <c r="G1124" s="286" t="s">
        <v>129</v>
      </c>
      <c r="H1124" s="287">
        <v>62.259999999999998</v>
      </c>
      <c r="I1124" s="288"/>
      <c r="J1124" s="287">
        <f>ROUND(I1124*H1124,2)</f>
        <v>0</v>
      </c>
      <c r="K1124" s="285" t="s">
        <v>214</v>
      </c>
      <c r="L1124" s="289"/>
      <c r="M1124" s="290" t="s">
        <v>18</v>
      </c>
      <c r="N1124" s="291" t="s">
        <v>42</v>
      </c>
      <c r="O1124" s="88"/>
      <c r="P1124" s="225">
        <f>O1124*H1124</f>
        <v>0</v>
      </c>
      <c r="Q1124" s="225">
        <v>0.033000000000000002</v>
      </c>
      <c r="R1124" s="225">
        <f>Q1124*H1124</f>
        <v>2.0545800000000001</v>
      </c>
      <c r="S1124" s="225">
        <v>0</v>
      </c>
      <c r="T1124" s="226">
        <f>S1124*H1124</f>
        <v>0</v>
      </c>
      <c r="U1124" s="42"/>
      <c r="V1124" s="42"/>
      <c r="W1124" s="42"/>
      <c r="X1124" s="42"/>
      <c r="Y1124" s="42"/>
      <c r="Z1124" s="42"/>
      <c r="AA1124" s="42"/>
      <c r="AB1124" s="42"/>
      <c r="AC1124" s="42"/>
      <c r="AD1124" s="42"/>
      <c r="AE1124" s="42"/>
      <c r="AR1124" s="227" t="s">
        <v>513</v>
      </c>
      <c r="AT1124" s="227" t="s">
        <v>1282</v>
      </c>
      <c r="AU1124" s="227" t="s">
        <v>80</v>
      </c>
      <c r="AY1124" s="21" t="s">
        <v>207</v>
      </c>
      <c r="BE1124" s="228">
        <f>IF(N1124="základní",J1124,0)</f>
        <v>0</v>
      </c>
      <c r="BF1124" s="228">
        <f>IF(N1124="snížená",J1124,0)</f>
        <v>0</v>
      </c>
      <c r="BG1124" s="228">
        <f>IF(N1124="zákl. přenesená",J1124,0)</f>
        <v>0</v>
      </c>
      <c r="BH1124" s="228">
        <f>IF(N1124="sníž. přenesená",J1124,0)</f>
        <v>0</v>
      </c>
      <c r="BI1124" s="228">
        <f>IF(N1124="nulová",J1124,0)</f>
        <v>0</v>
      </c>
      <c r="BJ1124" s="21" t="s">
        <v>76</v>
      </c>
      <c r="BK1124" s="228">
        <f>ROUND(I1124*H1124,2)</f>
        <v>0</v>
      </c>
      <c r="BL1124" s="21" t="s">
        <v>327</v>
      </c>
      <c r="BM1124" s="227" t="s">
        <v>1993</v>
      </c>
    </row>
    <row r="1125" s="14" customFormat="1">
      <c r="A1125" s="14"/>
      <c r="B1125" s="245"/>
      <c r="C1125" s="246"/>
      <c r="D1125" s="236" t="s">
        <v>218</v>
      </c>
      <c r="E1125" s="247" t="s">
        <v>18</v>
      </c>
      <c r="F1125" s="248" t="s">
        <v>884</v>
      </c>
      <c r="G1125" s="246"/>
      <c r="H1125" s="249">
        <v>56.600000000000001</v>
      </c>
      <c r="I1125" s="250"/>
      <c r="J1125" s="246"/>
      <c r="K1125" s="246"/>
      <c r="L1125" s="251"/>
      <c r="M1125" s="252"/>
      <c r="N1125" s="253"/>
      <c r="O1125" s="253"/>
      <c r="P1125" s="253"/>
      <c r="Q1125" s="253"/>
      <c r="R1125" s="253"/>
      <c r="S1125" s="253"/>
      <c r="T1125" s="25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55" t="s">
        <v>218</v>
      </c>
      <c r="AU1125" s="255" t="s">
        <v>80</v>
      </c>
      <c r="AV1125" s="14" t="s">
        <v>80</v>
      </c>
      <c r="AW1125" s="14" t="s">
        <v>33</v>
      </c>
      <c r="AX1125" s="14" t="s">
        <v>76</v>
      </c>
      <c r="AY1125" s="255" t="s">
        <v>207</v>
      </c>
    </row>
    <row r="1126" s="14" customFormat="1">
      <c r="A1126" s="14"/>
      <c r="B1126" s="245"/>
      <c r="C1126" s="246"/>
      <c r="D1126" s="236" t="s">
        <v>218</v>
      </c>
      <c r="E1126" s="246"/>
      <c r="F1126" s="248" t="s">
        <v>1994</v>
      </c>
      <c r="G1126" s="246"/>
      <c r="H1126" s="249">
        <v>62.259999999999998</v>
      </c>
      <c r="I1126" s="250"/>
      <c r="J1126" s="246"/>
      <c r="K1126" s="246"/>
      <c r="L1126" s="251"/>
      <c r="M1126" s="252"/>
      <c r="N1126" s="253"/>
      <c r="O1126" s="253"/>
      <c r="P1126" s="253"/>
      <c r="Q1126" s="253"/>
      <c r="R1126" s="253"/>
      <c r="S1126" s="253"/>
      <c r="T1126" s="25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55" t="s">
        <v>218</v>
      </c>
      <c r="AU1126" s="255" t="s">
        <v>80</v>
      </c>
      <c r="AV1126" s="14" t="s">
        <v>80</v>
      </c>
      <c r="AW1126" s="14" t="s">
        <v>4</v>
      </c>
      <c r="AX1126" s="14" t="s">
        <v>76</v>
      </c>
      <c r="AY1126" s="255" t="s">
        <v>207</v>
      </c>
    </row>
    <row r="1127" s="2" customFormat="1" ht="24.15" customHeight="1">
      <c r="A1127" s="42"/>
      <c r="B1127" s="43"/>
      <c r="C1127" s="217" t="s">
        <v>1995</v>
      </c>
      <c r="D1127" s="217" t="s">
        <v>211</v>
      </c>
      <c r="E1127" s="218" t="s">
        <v>1996</v>
      </c>
      <c r="F1127" s="219" t="s">
        <v>1997</v>
      </c>
      <c r="G1127" s="220" t="s">
        <v>129</v>
      </c>
      <c r="H1127" s="221">
        <v>5.4000000000000004</v>
      </c>
      <c r="I1127" s="222"/>
      <c r="J1127" s="221">
        <f>ROUND(I1127*H1127,2)</f>
        <v>0</v>
      </c>
      <c r="K1127" s="219" t="s">
        <v>214</v>
      </c>
      <c r="L1127" s="48"/>
      <c r="M1127" s="223" t="s">
        <v>18</v>
      </c>
      <c r="N1127" s="224" t="s">
        <v>42</v>
      </c>
      <c r="O1127" s="88"/>
      <c r="P1127" s="225">
        <f>O1127*H1127</f>
        <v>0</v>
      </c>
      <c r="Q1127" s="225">
        <v>0.0052500000000000003</v>
      </c>
      <c r="R1127" s="225">
        <f>Q1127*H1127</f>
        <v>0.028350000000000004</v>
      </c>
      <c r="S1127" s="225">
        <v>0</v>
      </c>
      <c r="T1127" s="226">
        <f>S1127*H1127</f>
        <v>0</v>
      </c>
      <c r="U1127" s="42"/>
      <c r="V1127" s="42"/>
      <c r="W1127" s="42"/>
      <c r="X1127" s="42"/>
      <c r="Y1127" s="42"/>
      <c r="Z1127" s="42"/>
      <c r="AA1127" s="42"/>
      <c r="AB1127" s="42"/>
      <c r="AC1127" s="42"/>
      <c r="AD1127" s="42"/>
      <c r="AE1127" s="42"/>
      <c r="AR1127" s="227" t="s">
        <v>327</v>
      </c>
      <c r="AT1127" s="227" t="s">
        <v>211</v>
      </c>
      <c r="AU1127" s="227" t="s">
        <v>80</v>
      </c>
      <c r="AY1127" s="21" t="s">
        <v>207</v>
      </c>
      <c r="BE1127" s="228">
        <f>IF(N1127="základní",J1127,0)</f>
        <v>0</v>
      </c>
      <c r="BF1127" s="228">
        <f>IF(N1127="snížená",J1127,0)</f>
        <v>0</v>
      </c>
      <c r="BG1127" s="228">
        <f>IF(N1127="zákl. přenesená",J1127,0)</f>
        <v>0</v>
      </c>
      <c r="BH1127" s="228">
        <f>IF(N1127="sníž. přenesená",J1127,0)</f>
        <v>0</v>
      </c>
      <c r="BI1127" s="228">
        <f>IF(N1127="nulová",J1127,0)</f>
        <v>0</v>
      </c>
      <c r="BJ1127" s="21" t="s">
        <v>76</v>
      </c>
      <c r="BK1127" s="228">
        <f>ROUND(I1127*H1127,2)</f>
        <v>0</v>
      </c>
      <c r="BL1127" s="21" t="s">
        <v>327</v>
      </c>
      <c r="BM1127" s="227" t="s">
        <v>1998</v>
      </c>
    </row>
    <row r="1128" s="2" customFormat="1">
      <c r="A1128" s="42"/>
      <c r="B1128" s="43"/>
      <c r="C1128" s="44"/>
      <c r="D1128" s="229" t="s">
        <v>216</v>
      </c>
      <c r="E1128" s="44"/>
      <c r="F1128" s="230" t="s">
        <v>1999</v>
      </c>
      <c r="G1128" s="44"/>
      <c r="H1128" s="44"/>
      <c r="I1128" s="231"/>
      <c r="J1128" s="44"/>
      <c r="K1128" s="44"/>
      <c r="L1128" s="48"/>
      <c r="M1128" s="232"/>
      <c r="N1128" s="233"/>
      <c r="O1128" s="88"/>
      <c r="P1128" s="88"/>
      <c r="Q1128" s="88"/>
      <c r="R1128" s="88"/>
      <c r="S1128" s="88"/>
      <c r="T1128" s="89"/>
      <c r="U1128" s="42"/>
      <c r="V1128" s="42"/>
      <c r="W1128" s="42"/>
      <c r="X1128" s="42"/>
      <c r="Y1128" s="42"/>
      <c r="Z1128" s="42"/>
      <c r="AA1128" s="42"/>
      <c r="AB1128" s="42"/>
      <c r="AC1128" s="42"/>
      <c r="AD1128" s="42"/>
      <c r="AE1128" s="42"/>
      <c r="AT1128" s="21" t="s">
        <v>216</v>
      </c>
      <c r="AU1128" s="21" t="s">
        <v>80</v>
      </c>
    </row>
    <row r="1129" s="14" customFormat="1">
      <c r="A1129" s="14"/>
      <c r="B1129" s="245"/>
      <c r="C1129" s="246"/>
      <c r="D1129" s="236" t="s">
        <v>218</v>
      </c>
      <c r="E1129" s="247" t="s">
        <v>18</v>
      </c>
      <c r="F1129" s="248" t="s">
        <v>2000</v>
      </c>
      <c r="G1129" s="246"/>
      <c r="H1129" s="249">
        <v>5.4000000000000004</v>
      </c>
      <c r="I1129" s="250"/>
      <c r="J1129" s="246"/>
      <c r="K1129" s="246"/>
      <c r="L1129" s="251"/>
      <c r="M1129" s="252"/>
      <c r="N1129" s="253"/>
      <c r="O1129" s="253"/>
      <c r="P1129" s="253"/>
      <c r="Q1129" s="253"/>
      <c r="R1129" s="253"/>
      <c r="S1129" s="253"/>
      <c r="T1129" s="25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55" t="s">
        <v>218</v>
      </c>
      <c r="AU1129" s="255" t="s">
        <v>80</v>
      </c>
      <c r="AV1129" s="14" t="s">
        <v>80</v>
      </c>
      <c r="AW1129" s="14" t="s">
        <v>33</v>
      </c>
      <c r="AX1129" s="14" t="s">
        <v>76</v>
      </c>
      <c r="AY1129" s="255" t="s">
        <v>207</v>
      </c>
    </row>
    <row r="1130" s="2" customFormat="1" ht="24.15" customHeight="1">
      <c r="A1130" s="42"/>
      <c r="B1130" s="43"/>
      <c r="C1130" s="283" t="s">
        <v>2001</v>
      </c>
      <c r="D1130" s="283" t="s">
        <v>1282</v>
      </c>
      <c r="E1130" s="284" t="s">
        <v>2002</v>
      </c>
      <c r="F1130" s="285" t="s">
        <v>2003</v>
      </c>
      <c r="G1130" s="286" t="s">
        <v>129</v>
      </c>
      <c r="H1130" s="287">
        <v>5.9400000000000004</v>
      </c>
      <c r="I1130" s="288"/>
      <c r="J1130" s="287">
        <f>ROUND(I1130*H1130,2)</f>
        <v>0</v>
      </c>
      <c r="K1130" s="285" t="s">
        <v>214</v>
      </c>
      <c r="L1130" s="289"/>
      <c r="M1130" s="290" t="s">
        <v>18</v>
      </c>
      <c r="N1130" s="291" t="s">
        <v>42</v>
      </c>
      <c r="O1130" s="88"/>
      <c r="P1130" s="225">
        <f>O1130*H1130</f>
        <v>0</v>
      </c>
      <c r="Q1130" s="225">
        <v>0.021999999999999999</v>
      </c>
      <c r="R1130" s="225">
        <f>Q1130*H1130</f>
        <v>0.13067999999999999</v>
      </c>
      <c r="S1130" s="225">
        <v>0</v>
      </c>
      <c r="T1130" s="226">
        <f>S1130*H1130</f>
        <v>0</v>
      </c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R1130" s="227" t="s">
        <v>513</v>
      </c>
      <c r="AT1130" s="227" t="s">
        <v>1282</v>
      </c>
      <c r="AU1130" s="227" t="s">
        <v>80</v>
      </c>
      <c r="AY1130" s="21" t="s">
        <v>207</v>
      </c>
      <c r="BE1130" s="228">
        <f>IF(N1130="základní",J1130,0)</f>
        <v>0</v>
      </c>
      <c r="BF1130" s="228">
        <f>IF(N1130="snížená",J1130,0)</f>
        <v>0</v>
      </c>
      <c r="BG1130" s="228">
        <f>IF(N1130="zákl. přenesená",J1130,0)</f>
        <v>0</v>
      </c>
      <c r="BH1130" s="228">
        <f>IF(N1130="sníž. přenesená",J1130,0)</f>
        <v>0</v>
      </c>
      <c r="BI1130" s="228">
        <f>IF(N1130="nulová",J1130,0)</f>
        <v>0</v>
      </c>
      <c r="BJ1130" s="21" t="s">
        <v>76</v>
      </c>
      <c r="BK1130" s="228">
        <f>ROUND(I1130*H1130,2)</f>
        <v>0</v>
      </c>
      <c r="BL1130" s="21" t="s">
        <v>327</v>
      </c>
      <c r="BM1130" s="227" t="s">
        <v>2004</v>
      </c>
    </row>
    <row r="1131" s="14" customFormat="1">
      <c r="A1131" s="14"/>
      <c r="B1131" s="245"/>
      <c r="C1131" s="246"/>
      <c r="D1131" s="236" t="s">
        <v>218</v>
      </c>
      <c r="E1131" s="247" t="s">
        <v>18</v>
      </c>
      <c r="F1131" s="248" t="s">
        <v>896</v>
      </c>
      <c r="G1131" s="246"/>
      <c r="H1131" s="249">
        <v>5.4000000000000004</v>
      </c>
      <c r="I1131" s="250"/>
      <c r="J1131" s="246"/>
      <c r="K1131" s="246"/>
      <c r="L1131" s="251"/>
      <c r="M1131" s="252"/>
      <c r="N1131" s="253"/>
      <c r="O1131" s="253"/>
      <c r="P1131" s="253"/>
      <c r="Q1131" s="253"/>
      <c r="R1131" s="253"/>
      <c r="S1131" s="253"/>
      <c r="T1131" s="25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5" t="s">
        <v>218</v>
      </c>
      <c r="AU1131" s="255" t="s">
        <v>80</v>
      </c>
      <c r="AV1131" s="14" t="s">
        <v>80</v>
      </c>
      <c r="AW1131" s="14" t="s">
        <v>33</v>
      </c>
      <c r="AX1131" s="14" t="s">
        <v>76</v>
      </c>
      <c r="AY1131" s="255" t="s">
        <v>207</v>
      </c>
    </row>
    <row r="1132" s="14" customFormat="1">
      <c r="A1132" s="14"/>
      <c r="B1132" s="245"/>
      <c r="C1132" s="246"/>
      <c r="D1132" s="236" t="s">
        <v>218</v>
      </c>
      <c r="E1132" s="246"/>
      <c r="F1132" s="248" t="s">
        <v>2005</v>
      </c>
      <c r="G1132" s="246"/>
      <c r="H1132" s="249">
        <v>5.9400000000000004</v>
      </c>
      <c r="I1132" s="250"/>
      <c r="J1132" s="246"/>
      <c r="K1132" s="246"/>
      <c r="L1132" s="251"/>
      <c r="M1132" s="252"/>
      <c r="N1132" s="253"/>
      <c r="O1132" s="253"/>
      <c r="P1132" s="253"/>
      <c r="Q1132" s="253"/>
      <c r="R1132" s="253"/>
      <c r="S1132" s="253"/>
      <c r="T1132" s="25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5" t="s">
        <v>218</v>
      </c>
      <c r="AU1132" s="255" t="s">
        <v>80</v>
      </c>
      <c r="AV1132" s="14" t="s">
        <v>80</v>
      </c>
      <c r="AW1132" s="14" t="s">
        <v>4</v>
      </c>
      <c r="AX1132" s="14" t="s">
        <v>76</v>
      </c>
      <c r="AY1132" s="255" t="s">
        <v>207</v>
      </c>
    </row>
    <row r="1133" s="2" customFormat="1" ht="16.5" customHeight="1">
      <c r="A1133" s="42"/>
      <c r="B1133" s="43"/>
      <c r="C1133" s="217" t="s">
        <v>2006</v>
      </c>
      <c r="D1133" s="217" t="s">
        <v>211</v>
      </c>
      <c r="E1133" s="218" t="s">
        <v>2007</v>
      </c>
      <c r="F1133" s="219" t="s">
        <v>2008</v>
      </c>
      <c r="G1133" s="220" t="s">
        <v>129</v>
      </c>
      <c r="H1133" s="221">
        <v>79.060000000000002</v>
      </c>
      <c r="I1133" s="222"/>
      <c r="J1133" s="221">
        <f>ROUND(I1133*H1133,2)</f>
        <v>0</v>
      </c>
      <c r="K1133" s="219" t="s">
        <v>214</v>
      </c>
      <c r="L1133" s="48"/>
      <c r="M1133" s="223" t="s">
        <v>18</v>
      </c>
      <c r="N1133" s="224" t="s">
        <v>42</v>
      </c>
      <c r="O1133" s="88"/>
      <c r="P1133" s="225">
        <f>O1133*H1133</f>
        <v>0</v>
      </c>
      <c r="Q1133" s="225">
        <v>0.0015</v>
      </c>
      <c r="R1133" s="225">
        <f>Q1133*H1133</f>
        <v>0.11859</v>
      </c>
      <c r="S1133" s="225">
        <v>0</v>
      </c>
      <c r="T1133" s="226">
        <f>S1133*H1133</f>
        <v>0</v>
      </c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R1133" s="227" t="s">
        <v>327</v>
      </c>
      <c r="AT1133" s="227" t="s">
        <v>211</v>
      </c>
      <c r="AU1133" s="227" t="s">
        <v>80</v>
      </c>
      <c r="AY1133" s="21" t="s">
        <v>207</v>
      </c>
      <c r="BE1133" s="228">
        <f>IF(N1133="základní",J1133,0)</f>
        <v>0</v>
      </c>
      <c r="BF1133" s="228">
        <f>IF(N1133="snížená",J1133,0)</f>
        <v>0</v>
      </c>
      <c r="BG1133" s="228">
        <f>IF(N1133="zákl. přenesená",J1133,0)</f>
        <v>0</v>
      </c>
      <c r="BH1133" s="228">
        <f>IF(N1133="sníž. přenesená",J1133,0)</f>
        <v>0</v>
      </c>
      <c r="BI1133" s="228">
        <f>IF(N1133="nulová",J1133,0)</f>
        <v>0</v>
      </c>
      <c r="BJ1133" s="21" t="s">
        <v>76</v>
      </c>
      <c r="BK1133" s="228">
        <f>ROUND(I1133*H1133,2)</f>
        <v>0</v>
      </c>
      <c r="BL1133" s="21" t="s">
        <v>327</v>
      </c>
      <c r="BM1133" s="227" t="s">
        <v>2009</v>
      </c>
    </row>
    <row r="1134" s="2" customFormat="1">
      <c r="A1134" s="42"/>
      <c r="B1134" s="43"/>
      <c r="C1134" s="44"/>
      <c r="D1134" s="229" t="s">
        <v>216</v>
      </c>
      <c r="E1134" s="44"/>
      <c r="F1134" s="230" t="s">
        <v>2010</v>
      </c>
      <c r="G1134" s="44"/>
      <c r="H1134" s="44"/>
      <c r="I1134" s="231"/>
      <c r="J1134" s="44"/>
      <c r="K1134" s="44"/>
      <c r="L1134" s="48"/>
      <c r="M1134" s="232"/>
      <c r="N1134" s="233"/>
      <c r="O1134" s="88"/>
      <c r="P1134" s="88"/>
      <c r="Q1134" s="88"/>
      <c r="R1134" s="88"/>
      <c r="S1134" s="88"/>
      <c r="T1134" s="89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T1134" s="21" t="s">
        <v>216</v>
      </c>
      <c r="AU1134" s="21" t="s">
        <v>80</v>
      </c>
    </row>
    <row r="1135" s="14" customFormat="1">
      <c r="A1135" s="14"/>
      <c r="B1135" s="245"/>
      <c r="C1135" s="246"/>
      <c r="D1135" s="236" t="s">
        <v>218</v>
      </c>
      <c r="E1135" s="247" t="s">
        <v>18</v>
      </c>
      <c r="F1135" s="248" t="s">
        <v>893</v>
      </c>
      <c r="G1135" s="246"/>
      <c r="H1135" s="249">
        <v>51.170000000000002</v>
      </c>
      <c r="I1135" s="250"/>
      <c r="J1135" s="246"/>
      <c r="K1135" s="246"/>
      <c r="L1135" s="251"/>
      <c r="M1135" s="252"/>
      <c r="N1135" s="253"/>
      <c r="O1135" s="253"/>
      <c r="P1135" s="253"/>
      <c r="Q1135" s="253"/>
      <c r="R1135" s="253"/>
      <c r="S1135" s="253"/>
      <c r="T1135" s="25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5" t="s">
        <v>218</v>
      </c>
      <c r="AU1135" s="255" t="s">
        <v>80</v>
      </c>
      <c r="AV1135" s="14" t="s">
        <v>80</v>
      </c>
      <c r="AW1135" s="14" t="s">
        <v>33</v>
      </c>
      <c r="AX1135" s="14" t="s">
        <v>71</v>
      </c>
      <c r="AY1135" s="255" t="s">
        <v>207</v>
      </c>
    </row>
    <row r="1136" s="14" customFormat="1">
      <c r="A1136" s="14"/>
      <c r="B1136" s="245"/>
      <c r="C1136" s="246"/>
      <c r="D1136" s="236" t="s">
        <v>218</v>
      </c>
      <c r="E1136" s="247" t="s">
        <v>18</v>
      </c>
      <c r="F1136" s="248" t="s">
        <v>2011</v>
      </c>
      <c r="G1136" s="246"/>
      <c r="H1136" s="249">
        <v>27.890000000000001</v>
      </c>
      <c r="I1136" s="250"/>
      <c r="J1136" s="246"/>
      <c r="K1136" s="246"/>
      <c r="L1136" s="251"/>
      <c r="M1136" s="252"/>
      <c r="N1136" s="253"/>
      <c r="O1136" s="253"/>
      <c r="P1136" s="253"/>
      <c r="Q1136" s="253"/>
      <c r="R1136" s="253"/>
      <c r="S1136" s="253"/>
      <c r="T1136" s="25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55" t="s">
        <v>218</v>
      </c>
      <c r="AU1136" s="255" t="s">
        <v>80</v>
      </c>
      <c r="AV1136" s="14" t="s">
        <v>80</v>
      </c>
      <c r="AW1136" s="14" t="s">
        <v>33</v>
      </c>
      <c r="AX1136" s="14" t="s">
        <v>71</v>
      </c>
      <c r="AY1136" s="255" t="s">
        <v>207</v>
      </c>
    </row>
    <row r="1137" s="2" customFormat="1" ht="16.5" customHeight="1">
      <c r="A1137" s="42"/>
      <c r="B1137" s="43"/>
      <c r="C1137" s="217" t="s">
        <v>2012</v>
      </c>
      <c r="D1137" s="217" t="s">
        <v>211</v>
      </c>
      <c r="E1137" s="218" t="s">
        <v>2013</v>
      </c>
      <c r="F1137" s="219" t="s">
        <v>2014</v>
      </c>
      <c r="G1137" s="220" t="s">
        <v>317</v>
      </c>
      <c r="H1137" s="221">
        <v>227.43000000000001</v>
      </c>
      <c r="I1137" s="222"/>
      <c r="J1137" s="221">
        <f>ROUND(I1137*H1137,2)</f>
        <v>0</v>
      </c>
      <c r="K1137" s="219" t="s">
        <v>214</v>
      </c>
      <c r="L1137" s="48"/>
      <c r="M1137" s="223" t="s">
        <v>18</v>
      </c>
      <c r="N1137" s="224" t="s">
        <v>42</v>
      </c>
      <c r="O1137" s="88"/>
      <c r="P1137" s="225">
        <f>O1137*H1137</f>
        <v>0</v>
      </c>
      <c r="Q1137" s="225">
        <v>9.0000000000000006E-05</v>
      </c>
      <c r="R1137" s="225">
        <f>Q1137*H1137</f>
        <v>0.020468700000000003</v>
      </c>
      <c r="S1137" s="225">
        <v>0</v>
      </c>
      <c r="T1137" s="226">
        <f>S1137*H1137</f>
        <v>0</v>
      </c>
      <c r="U1137" s="42"/>
      <c r="V1137" s="42"/>
      <c r="W1137" s="42"/>
      <c r="X1137" s="42"/>
      <c r="Y1137" s="42"/>
      <c r="Z1137" s="42"/>
      <c r="AA1137" s="42"/>
      <c r="AB1137" s="42"/>
      <c r="AC1137" s="42"/>
      <c r="AD1137" s="42"/>
      <c r="AE1137" s="42"/>
      <c r="AR1137" s="227" t="s">
        <v>327</v>
      </c>
      <c r="AT1137" s="227" t="s">
        <v>211</v>
      </c>
      <c r="AU1137" s="227" t="s">
        <v>80</v>
      </c>
      <c r="AY1137" s="21" t="s">
        <v>207</v>
      </c>
      <c r="BE1137" s="228">
        <f>IF(N1137="základní",J1137,0)</f>
        <v>0</v>
      </c>
      <c r="BF1137" s="228">
        <f>IF(N1137="snížená",J1137,0)</f>
        <v>0</v>
      </c>
      <c r="BG1137" s="228">
        <f>IF(N1137="zákl. přenesená",J1137,0)</f>
        <v>0</v>
      </c>
      <c r="BH1137" s="228">
        <f>IF(N1137="sníž. přenesená",J1137,0)</f>
        <v>0</v>
      </c>
      <c r="BI1137" s="228">
        <f>IF(N1137="nulová",J1137,0)</f>
        <v>0</v>
      </c>
      <c r="BJ1137" s="21" t="s">
        <v>76</v>
      </c>
      <c r="BK1137" s="228">
        <f>ROUND(I1137*H1137,2)</f>
        <v>0</v>
      </c>
      <c r="BL1137" s="21" t="s">
        <v>327</v>
      </c>
      <c r="BM1137" s="227" t="s">
        <v>2015</v>
      </c>
    </row>
    <row r="1138" s="2" customFormat="1">
      <c r="A1138" s="42"/>
      <c r="B1138" s="43"/>
      <c r="C1138" s="44"/>
      <c r="D1138" s="229" t="s">
        <v>216</v>
      </c>
      <c r="E1138" s="44"/>
      <c r="F1138" s="230" t="s">
        <v>2016</v>
      </c>
      <c r="G1138" s="44"/>
      <c r="H1138" s="44"/>
      <c r="I1138" s="231"/>
      <c r="J1138" s="44"/>
      <c r="K1138" s="44"/>
      <c r="L1138" s="48"/>
      <c r="M1138" s="232"/>
      <c r="N1138" s="233"/>
      <c r="O1138" s="88"/>
      <c r="P1138" s="88"/>
      <c r="Q1138" s="88"/>
      <c r="R1138" s="88"/>
      <c r="S1138" s="88"/>
      <c r="T1138" s="89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T1138" s="21" t="s">
        <v>216</v>
      </c>
      <c r="AU1138" s="21" t="s">
        <v>80</v>
      </c>
    </row>
    <row r="1139" s="14" customFormat="1">
      <c r="A1139" s="14"/>
      <c r="B1139" s="245"/>
      <c r="C1139" s="246"/>
      <c r="D1139" s="236" t="s">
        <v>218</v>
      </c>
      <c r="E1139" s="247" t="s">
        <v>18</v>
      </c>
      <c r="F1139" s="248" t="s">
        <v>917</v>
      </c>
      <c r="G1139" s="246"/>
      <c r="H1139" s="249">
        <v>164.97999999999999</v>
      </c>
      <c r="I1139" s="250"/>
      <c r="J1139" s="246"/>
      <c r="K1139" s="246"/>
      <c r="L1139" s="251"/>
      <c r="M1139" s="252"/>
      <c r="N1139" s="253"/>
      <c r="O1139" s="253"/>
      <c r="P1139" s="253"/>
      <c r="Q1139" s="253"/>
      <c r="R1139" s="253"/>
      <c r="S1139" s="253"/>
      <c r="T1139" s="25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55" t="s">
        <v>218</v>
      </c>
      <c r="AU1139" s="255" t="s">
        <v>80</v>
      </c>
      <c r="AV1139" s="14" t="s">
        <v>80</v>
      </c>
      <c r="AW1139" s="14" t="s">
        <v>33</v>
      </c>
      <c r="AX1139" s="14" t="s">
        <v>71</v>
      </c>
      <c r="AY1139" s="255" t="s">
        <v>207</v>
      </c>
    </row>
    <row r="1140" s="14" customFormat="1">
      <c r="A1140" s="14"/>
      <c r="B1140" s="245"/>
      <c r="C1140" s="246"/>
      <c r="D1140" s="236" t="s">
        <v>218</v>
      </c>
      <c r="E1140" s="247" t="s">
        <v>18</v>
      </c>
      <c r="F1140" s="248" t="s">
        <v>914</v>
      </c>
      <c r="G1140" s="246"/>
      <c r="H1140" s="249">
        <v>62.450000000000003</v>
      </c>
      <c r="I1140" s="250"/>
      <c r="J1140" s="246"/>
      <c r="K1140" s="246"/>
      <c r="L1140" s="251"/>
      <c r="M1140" s="252"/>
      <c r="N1140" s="253"/>
      <c r="O1140" s="253"/>
      <c r="P1140" s="253"/>
      <c r="Q1140" s="253"/>
      <c r="R1140" s="253"/>
      <c r="S1140" s="253"/>
      <c r="T1140" s="25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55" t="s">
        <v>218</v>
      </c>
      <c r="AU1140" s="255" t="s">
        <v>80</v>
      </c>
      <c r="AV1140" s="14" t="s">
        <v>80</v>
      </c>
      <c r="AW1140" s="14" t="s">
        <v>33</v>
      </c>
      <c r="AX1140" s="14" t="s">
        <v>71</v>
      </c>
      <c r="AY1140" s="255" t="s">
        <v>207</v>
      </c>
    </row>
    <row r="1141" s="16" customFormat="1">
      <c r="A1141" s="16"/>
      <c r="B1141" s="267"/>
      <c r="C1141" s="268"/>
      <c r="D1141" s="236" t="s">
        <v>218</v>
      </c>
      <c r="E1141" s="269" t="s">
        <v>18</v>
      </c>
      <c r="F1141" s="270" t="s">
        <v>244</v>
      </c>
      <c r="G1141" s="268"/>
      <c r="H1141" s="271">
        <v>227.43000000000001</v>
      </c>
      <c r="I1141" s="272"/>
      <c r="J1141" s="268"/>
      <c r="K1141" s="268"/>
      <c r="L1141" s="273"/>
      <c r="M1141" s="274"/>
      <c r="N1141" s="275"/>
      <c r="O1141" s="275"/>
      <c r="P1141" s="275"/>
      <c r="Q1141" s="275"/>
      <c r="R1141" s="275"/>
      <c r="S1141" s="275"/>
      <c r="T1141" s="276"/>
      <c r="U1141" s="16"/>
      <c r="V1141" s="16"/>
      <c r="W1141" s="16"/>
      <c r="X1141" s="16"/>
      <c r="Y1141" s="16"/>
      <c r="Z1141" s="16"/>
      <c r="AA1141" s="16"/>
      <c r="AB1141" s="16"/>
      <c r="AC1141" s="16"/>
      <c r="AD1141" s="16"/>
      <c r="AE1141" s="16"/>
      <c r="AT1141" s="277" t="s">
        <v>218</v>
      </c>
      <c r="AU1141" s="277" t="s">
        <v>80</v>
      </c>
      <c r="AV1141" s="16" t="s">
        <v>89</v>
      </c>
      <c r="AW1141" s="16" t="s">
        <v>33</v>
      </c>
      <c r="AX1141" s="16" t="s">
        <v>76</v>
      </c>
      <c r="AY1141" s="277" t="s">
        <v>207</v>
      </c>
    </row>
    <row r="1142" s="2" customFormat="1" ht="16.5" customHeight="1">
      <c r="A1142" s="42"/>
      <c r="B1142" s="43"/>
      <c r="C1142" s="217" t="s">
        <v>2017</v>
      </c>
      <c r="D1142" s="217" t="s">
        <v>211</v>
      </c>
      <c r="E1142" s="218" t="s">
        <v>2018</v>
      </c>
      <c r="F1142" s="219" t="s">
        <v>2019</v>
      </c>
      <c r="G1142" s="220" t="s">
        <v>317</v>
      </c>
      <c r="H1142" s="221">
        <v>1.8</v>
      </c>
      <c r="I1142" s="222"/>
      <c r="J1142" s="221">
        <f>ROUND(I1142*H1142,2)</f>
        <v>0</v>
      </c>
      <c r="K1142" s="219" t="s">
        <v>214</v>
      </c>
      <c r="L1142" s="48"/>
      <c r="M1142" s="223" t="s">
        <v>18</v>
      </c>
      <c r="N1142" s="224" t="s">
        <v>42</v>
      </c>
      <c r="O1142" s="88"/>
      <c r="P1142" s="225">
        <f>O1142*H1142</f>
        <v>0</v>
      </c>
      <c r="Q1142" s="225">
        <v>5.0000000000000002E-05</v>
      </c>
      <c r="R1142" s="225">
        <f>Q1142*H1142</f>
        <v>9.0000000000000006E-05</v>
      </c>
      <c r="S1142" s="225">
        <v>0</v>
      </c>
      <c r="T1142" s="226">
        <f>S1142*H1142</f>
        <v>0</v>
      </c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R1142" s="227" t="s">
        <v>327</v>
      </c>
      <c r="AT1142" s="227" t="s">
        <v>211</v>
      </c>
      <c r="AU1142" s="227" t="s">
        <v>80</v>
      </c>
      <c r="AY1142" s="21" t="s">
        <v>207</v>
      </c>
      <c r="BE1142" s="228">
        <f>IF(N1142="základní",J1142,0)</f>
        <v>0</v>
      </c>
      <c r="BF1142" s="228">
        <f>IF(N1142="snížená",J1142,0)</f>
        <v>0</v>
      </c>
      <c r="BG1142" s="228">
        <f>IF(N1142="zákl. přenesená",J1142,0)</f>
        <v>0</v>
      </c>
      <c r="BH1142" s="228">
        <f>IF(N1142="sníž. přenesená",J1142,0)</f>
        <v>0</v>
      </c>
      <c r="BI1142" s="228">
        <f>IF(N1142="nulová",J1142,0)</f>
        <v>0</v>
      </c>
      <c r="BJ1142" s="21" t="s">
        <v>76</v>
      </c>
      <c r="BK1142" s="228">
        <f>ROUND(I1142*H1142,2)</f>
        <v>0</v>
      </c>
      <c r="BL1142" s="21" t="s">
        <v>327</v>
      </c>
      <c r="BM1142" s="227" t="s">
        <v>2020</v>
      </c>
    </row>
    <row r="1143" s="2" customFormat="1">
      <c r="A1143" s="42"/>
      <c r="B1143" s="43"/>
      <c r="C1143" s="44"/>
      <c r="D1143" s="229" t="s">
        <v>216</v>
      </c>
      <c r="E1143" s="44"/>
      <c r="F1143" s="230" t="s">
        <v>2021</v>
      </c>
      <c r="G1143" s="44"/>
      <c r="H1143" s="44"/>
      <c r="I1143" s="231"/>
      <c r="J1143" s="44"/>
      <c r="K1143" s="44"/>
      <c r="L1143" s="48"/>
      <c r="M1143" s="232"/>
      <c r="N1143" s="233"/>
      <c r="O1143" s="88"/>
      <c r="P1143" s="88"/>
      <c r="Q1143" s="88"/>
      <c r="R1143" s="88"/>
      <c r="S1143" s="88"/>
      <c r="T1143" s="89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T1143" s="21" t="s">
        <v>216</v>
      </c>
      <c r="AU1143" s="21" t="s">
        <v>80</v>
      </c>
    </row>
    <row r="1144" s="13" customFormat="1">
      <c r="A1144" s="13"/>
      <c r="B1144" s="234"/>
      <c r="C1144" s="235"/>
      <c r="D1144" s="236" t="s">
        <v>218</v>
      </c>
      <c r="E1144" s="237" t="s">
        <v>18</v>
      </c>
      <c r="F1144" s="238" t="s">
        <v>1940</v>
      </c>
      <c r="G1144" s="235"/>
      <c r="H1144" s="237" t="s">
        <v>18</v>
      </c>
      <c r="I1144" s="239"/>
      <c r="J1144" s="235"/>
      <c r="K1144" s="235"/>
      <c r="L1144" s="240"/>
      <c r="M1144" s="241"/>
      <c r="N1144" s="242"/>
      <c r="O1144" s="242"/>
      <c r="P1144" s="242"/>
      <c r="Q1144" s="242"/>
      <c r="R1144" s="242"/>
      <c r="S1144" s="242"/>
      <c r="T1144" s="24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44" t="s">
        <v>218</v>
      </c>
      <c r="AU1144" s="244" t="s">
        <v>80</v>
      </c>
      <c r="AV1144" s="13" t="s">
        <v>76</v>
      </c>
      <c r="AW1144" s="13" t="s">
        <v>33</v>
      </c>
      <c r="AX1144" s="13" t="s">
        <v>71</v>
      </c>
      <c r="AY1144" s="244" t="s">
        <v>207</v>
      </c>
    </row>
    <row r="1145" s="14" customFormat="1">
      <c r="A1145" s="14"/>
      <c r="B1145" s="245"/>
      <c r="C1145" s="246"/>
      <c r="D1145" s="236" t="s">
        <v>218</v>
      </c>
      <c r="E1145" s="247" t="s">
        <v>18</v>
      </c>
      <c r="F1145" s="248" t="s">
        <v>1702</v>
      </c>
      <c r="G1145" s="246"/>
      <c r="H1145" s="249">
        <v>1.8</v>
      </c>
      <c r="I1145" s="250"/>
      <c r="J1145" s="246"/>
      <c r="K1145" s="246"/>
      <c r="L1145" s="251"/>
      <c r="M1145" s="252"/>
      <c r="N1145" s="253"/>
      <c r="O1145" s="253"/>
      <c r="P1145" s="253"/>
      <c r="Q1145" s="253"/>
      <c r="R1145" s="253"/>
      <c r="S1145" s="253"/>
      <c r="T1145" s="25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55" t="s">
        <v>218</v>
      </c>
      <c r="AU1145" s="255" t="s">
        <v>80</v>
      </c>
      <c r="AV1145" s="14" t="s">
        <v>80</v>
      </c>
      <c r="AW1145" s="14" t="s">
        <v>33</v>
      </c>
      <c r="AX1145" s="14" t="s">
        <v>76</v>
      </c>
      <c r="AY1145" s="255" t="s">
        <v>207</v>
      </c>
    </row>
    <row r="1146" s="2" customFormat="1" ht="16.5" customHeight="1">
      <c r="A1146" s="42"/>
      <c r="B1146" s="43"/>
      <c r="C1146" s="217" t="s">
        <v>2022</v>
      </c>
      <c r="D1146" s="217" t="s">
        <v>211</v>
      </c>
      <c r="E1146" s="218" t="s">
        <v>2023</v>
      </c>
      <c r="F1146" s="219" t="s">
        <v>2024</v>
      </c>
      <c r="G1146" s="220" t="s">
        <v>317</v>
      </c>
      <c r="H1146" s="221">
        <v>98.019999999999996</v>
      </c>
      <c r="I1146" s="222"/>
      <c r="J1146" s="221">
        <f>ROUND(I1146*H1146,2)</f>
        <v>0</v>
      </c>
      <c r="K1146" s="219" t="s">
        <v>214</v>
      </c>
      <c r="L1146" s="48"/>
      <c r="M1146" s="223" t="s">
        <v>18</v>
      </c>
      <c r="N1146" s="224" t="s">
        <v>42</v>
      </c>
      <c r="O1146" s="88"/>
      <c r="P1146" s="225">
        <f>O1146*H1146</f>
        <v>0</v>
      </c>
      <c r="Q1146" s="225">
        <v>0</v>
      </c>
      <c r="R1146" s="225">
        <f>Q1146*H1146</f>
        <v>0</v>
      </c>
      <c r="S1146" s="225">
        <v>0</v>
      </c>
      <c r="T1146" s="226">
        <f>S1146*H1146</f>
        <v>0</v>
      </c>
      <c r="U1146" s="42"/>
      <c r="V1146" s="42"/>
      <c r="W1146" s="42"/>
      <c r="X1146" s="42"/>
      <c r="Y1146" s="42"/>
      <c r="Z1146" s="42"/>
      <c r="AA1146" s="42"/>
      <c r="AB1146" s="42"/>
      <c r="AC1146" s="42"/>
      <c r="AD1146" s="42"/>
      <c r="AE1146" s="42"/>
      <c r="AR1146" s="227" t="s">
        <v>327</v>
      </c>
      <c r="AT1146" s="227" t="s">
        <v>211</v>
      </c>
      <c r="AU1146" s="227" t="s">
        <v>80</v>
      </c>
      <c r="AY1146" s="21" t="s">
        <v>207</v>
      </c>
      <c r="BE1146" s="228">
        <f>IF(N1146="základní",J1146,0)</f>
        <v>0</v>
      </c>
      <c r="BF1146" s="228">
        <f>IF(N1146="snížená",J1146,0)</f>
        <v>0</v>
      </c>
      <c r="BG1146" s="228">
        <f>IF(N1146="zákl. přenesená",J1146,0)</f>
        <v>0</v>
      </c>
      <c r="BH1146" s="228">
        <f>IF(N1146="sníž. přenesená",J1146,0)</f>
        <v>0</v>
      </c>
      <c r="BI1146" s="228">
        <f>IF(N1146="nulová",J1146,0)</f>
        <v>0</v>
      </c>
      <c r="BJ1146" s="21" t="s">
        <v>76</v>
      </c>
      <c r="BK1146" s="228">
        <f>ROUND(I1146*H1146,2)</f>
        <v>0</v>
      </c>
      <c r="BL1146" s="21" t="s">
        <v>327</v>
      </c>
      <c r="BM1146" s="227" t="s">
        <v>2025</v>
      </c>
    </row>
    <row r="1147" s="2" customFormat="1">
      <c r="A1147" s="42"/>
      <c r="B1147" s="43"/>
      <c r="C1147" s="44"/>
      <c r="D1147" s="229" t="s">
        <v>216</v>
      </c>
      <c r="E1147" s="44"/>
      <c r="F1147" s="230" t="s">
        <v>2026</v>
      </c>
      <c r="G1147" s="44"/>
      <c r="H1147" s="44"/>
      <c r="I1147" s="231"/>
      <c r="J1147" s="44"/>
      <c r="K1147" s="44"/>
      <c r="L1147" s="48"/>
      <c r="M1147" s="232"/>
      <c r="N1147" s="233"/>
      <c r="O1147" s="88"/>
      <c r="P1147" s="88"/>
      <c r="Q1147" s="88"/>
      <c r="R1147" s="88"/>
      <c r="S1147" s="88"/>
      <c r="T1147" s="89"/>
      <c r="U1147" s="42"/>
      <c r="V1147" s="42"/>
      <c r="W1147" s="42"/>
      <c r="X1147" s="42"/>
      <c r="Y1147" s="42"/>
      <c r="Z1147" s="42"/>
      <c r="AA1147" s="42"/>
      <c r="AB1147" s="42"/>
      <c r="AC1147" s="42"/>
      <c r="AD1147" s="42"/>
      <c r="AE1147" s="42"/>
      <c r="AT1147" s="21" t="s">
        <v>216</v>
      </c>
      <c r="AU1147" s="21" t="s">
        <v>80</v>
      </c>
    </row>
    <row r="1148" s="13" customFormat="1">
      <c r="A1148" s="13"/>
      <c r="B1148" s="234"/>
      <c r="C1148" s="235"/>
      <c r="D1148" s="236" t="s">
        <v>218</v>
      </c>
      <c r="E1148" s="237" t="s">
        <v>18</v>
      </c>
      <c r="F1148" s="238" t="s">
        <v>442</v>
      </c>
      <c r="G1148" s="235"/>
      <c r="H1148" s="237" t="s">
        <v>18</v>
      </c>
      <c r="I1148" s="239"/>
      <c r="J1148" s="235"/>
      <c r="K1148" s="235"/>
      <c r="L1148" s="240"/>
      <c r="M1148" s="241"/>
      <c r="N1148" s="242"/>
      <c r="O1148" s="242"/>
      <c r="P1148" s="242"/>
      <c r="Q1148" s="242"/>
      <c r="R1148" s="242"/>
      <c r="S1148" s="242"/>
      <c r="T1148" s="24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44" t="s">
        <v>218</v>
      </c>
      <c r="AU1148" s="244" t="s">
        <v>80</v>
      </c>
      <c r="AV1148" s="13" t="s">
        <v>76</v>
      </c>
      <c r="AW1148" s="13" t="s">
        <v>33</v>
      </c>
      <c r="AX1148" s="13" t="s">
        <v>71</v>
      </c>
      <c r="AY1148" s="244" t="s">
        <v>207</v>
      </c>
    </row>
    <row r="1149" s="13" customFormat="1">
      <c r="A1149" s="13"/>
      <c r="B1149" s="234"/>
      <c r="C1149" s="235"/>
      <c r="D1149" s="236" t="s">
        <v>218</v>
      </c>
      <c r="E1149" s="237" t="s">
        <v>18</v>
      </c>
      <c r="F1149" s="238" t="s">
        <v>2027</v>
      </c>
      <c r="G1149" s="235"/>
      <c r="H1149" s="237" t="s">
        <v>18</v>
      </c>
      <c r="I1149" s="239"/>
      <c r="J1149" s="235"/>
      <c r="K1149" s="235"/>
      <c r="L1149" s="240"/>
      <c r="M1149" s="241"/>
      <c r="N1149" s="242"/>
      <c r="O1149" s="242"/>
      <c r="P1149" s="242"/>
      <c r="Q1149" s="242"/>
      <c r="R1149" s="242"/>
      <c r="S1149" s="242"/>
      <c r="T1149" s="24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44" t="s">
        <v>218</v>
      </c>
      <c r="AU1149" s="244" t="s">
        <v>80</v>
      </c>
      <c r="AV1149" s="13" t="s">
        <v>76</v>
      </c>
      <c r="AW1149" s="13" t="s">
        <v>33</v>
      </c>
      <c r="AX1149" s="13" t="s">
        <v>71</v>
      </c>
      <c r="AY1149" s="244" t="s">
        <v>207</v>
      </c>
    </row>
    <row r="1150" s="14" customFormat="1">
      <c r="A1150" s="14"/>
      <c r="B1150" s="245"/>
      <c r="C1150" s="246"/>
      <c r="D1150" s="236" t="s">
        <v>218</v>
      </c>
      <c r="E1150" s="247" t="s">
        <v>18</v>
      </c>
      <c r="F1150" s="248" t="s">
        <v>2028</v>
      </c>
      <c r="G1150" s="246"/>
      <c r="H1150" s="249">
        <v>1.2</v>
      </c>
      <c r="I1150" s="250"/>
      <c r="J1150" s="246"/>
      <c r="K1150" s="246"/>
      <c r="L1150" s="251"/>
      <c r="M1150" s="252"/>
      <c r="N1150" s="253"/>
      <c r="O1150" s="253"/>
      <c r="P1150" s="253"/>
      <c r="Q1150" s="253"/>
      <c r="R1150" s="253"/>
      <c r="S1150" s="253"/>
      <c r="T1150" s="25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55" t="s">
        <v>218</v>
      </c>
      <c r="AU1150" s="255" t="s">
        <v>80</v>
      </c>
      <c r="AV1150" s="14" t="s">
        <v>80</v>
      </c>
      <c r="AW1150" s="14" t="s">
        <v>33</v>
      </c>
      <c r="AX1150" s="14" t="s">
        <v>71</v>
      </c>
      <c r="AY1150" s="255" t="s">
        <v>207</v>
      </c>
    </row>
    <row r="1151" s="14" customFormat="1">
      <c r="A1151" s="14"/>
      <c r="B1151" s="245"/>
      <c r="C1151" s="246"/>
      <c r="D1151" s="236" t="s">
        <v>218</v>
      </c>
      <c r="E1151" s="247" t="s">
        <v>18</v>
      </c>
      <c r="F1151" s="248" t="s">
        <v>2029</v>
      </c>
      <c r="G1151" s="246"/>
      <c r="H1151" s="249">
        <v>3.0600000000000001</v>
      </c>
      <c r="I1151" s="250"/>
      <c r="J1151" s="246"/>
      <c r="K1151" s="246"/>
      <c r="L1151" s="251"/>
      <c r="M1151" s="252"/>
      <c r="N1151" s="253"/>
      <c r="O1151" s="253"/>
      <c r="P1151" s="253"/>
      <c r="Q1151" s="253"/>
      <c r="R1151" s="253"/>
      <c r="S1151" s="253"/>
      <c r="T1151" s="25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55" t="s">
        <v>218</v>
      </c>
      <c r="AU1151" s="255" t="s">
        <v>80</v>
      </c>
      <c r="AV1151" s="14" t="s">
        <v>80</v>
      </c>
      <c r="AW1151" s="14" t="s">
        <v>33</v>
      </c>
      <c r="AX1151" s="14" t="s">
        <v>71</v>
      </c>
      <c r="AY1151" s="255" t="s">
        <v>207</v>
      </c>
    </row>
    <row r="1152" s="14" customFormat="1">
      <c r="A1152" s="14"/>
      <c r="B1152" s="245"/>
      <c r="C1152" s="246"/>
      <c r="D1152" s="236" t="s">
        <v>218</v>
      </c>
      <c r="E1152" s="247" t="s">
        <v>18</v>
      </c>
      <c r="F1152" s="248" t="s">
        <v>2030</v>
      </c>
      <c r="G1152" s="246"/>
      <c r="H1152" s="249">
        <v>12.57</v>
      </c>
      <c r="I1152" s="250"/>
      <c r="J1152" s="246"/>
      <c r="K1152" s="246"/>
      <c r="L1152" s="251"/>
      <c r="M1152" s="252"/>
      <c r="N1152" s="253"/>
      <c r="O1152" s="253"/>
      <c r="P1152" s="253"/>
      <c r="Q1152" s="253"/>
      <c r="R1152" s="253"/>
      <c r="S1152" s="253"/>
      <c r="T1152" s="25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55" t="s">
        <v>218</v>
      </c>
      <c r="AU1152" s="255" t="s">
        <v>80</v>
      </c>
      <c r="AV1152" s="14" t="s">
        <v>80</v>
      </c>
      <c r="AW1152" s="14" t="s">
        <v>33</v>
      </c>
      <c r="AX1152" s="14" t="s">
        <v>71</v>
      </c>
      <c r="AY1152" s="255" t="s">
        <v>207</v>
      </c>
    </row>
    <row r="1153" s="13" customFormat="1">
      <c r="A1153" s="13"/>
      <c r="B1153" s="234"/>
      <c r="C1153" s="235"/>
      <c r="D1153" s="236" t="s">
        <v>218</v>
      </c>
      <c r="E1153" s="237" t="s">
        <v>18</v>
      </c>
      <c r="F1153" s="238" t="s">
        <v>1042</v>
      </c>
      <c r="G1153" s="235"/>
      <c r="H1153" s="237" t="s">
        <v>18</v>
      </c>
      <c r="I1153" s="239"/>
      <c r="J1153" s="235"/>
      <c r="K1153" s="235"/>
      <c r="L1153" s="240"/>
      <c r="M1153" s="241"/>
      <c r="N1153" s="242"/>
      <c r="O1153" s="242"/>
      <c r="P1153" s="242"/>
      <c r="Q1153" s="242"/>
      <c r="R1153" s="242"/>
      <c r="S1153" s="242"/>
      <c r="T1153" s="24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44" t="s">
        <v>218</v>
      </c>
      <c r="AU1153" s="244" t="s">
        <v>80</v>
      </c>
      <c r="AV1153" s="13" t="s">
        <v>76</v>
      </c>
      <c r="AW1153" s="13" t="s">
        <v>33</v>
      </c>
      <c r="AX1153" s="13" t="s">
        <v>71</v>
      </c>
      <c r="AY1153" s="244" t="s">
        <v>207</v>
      </c>
    </row>
    <row r="1154" s="14" customFormat="1">
      <c r="A1154" s="14"/>
      <c r="B1154" s="245"/>
      <c r="C1154" s="246"/>
      <c r="D1154" s="236" t="s">
        <v>218</v>
      </c>
      <c r="E1154" s="247" t="s">
        <v>18</v>
      </c>
      <c r="F1154" s="248" t="s">
        <v>2031</v>
      </c>
      <c r="G1154" s="246"/>
      <c r="H1154" s="249">
        <v>25.449999999999999</v>
      </c>
      <c r="I1154" s="250"/>
      <c r="J1154" s="246"/>
      <c r="K1154" s="246"/>
      <c r="L1154" s="251"/>
      <c r="M1154" s="252"/>
      <c r="N1154" s="253"/>
      <c r="O1154" s="253"/>
      <c r="P1154" s="253"/>
      <c r="Q1154" s="253"/>
      <c r="R1154" s="253"/>
      <c r="S1154" s="253"/>
      <c r="T1154" s="25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5" t="s">
        <v>218</v>
      </c>
      <c r="AU1154" s="255" t="s">
        <v>80</v>
      </c>
      <c r="AV1154" s="14" t="s">
        <v>80</v>
      </c>
      <c r="AW1154" s="14" t="s">
        <v>33</v>
      </c>
      <c r="AX1154" s="14" t="s">
        <v>71</v>
      </c>
      <c r="AY1154" s="255" t="s">
        <v>207</v>
      </c>
    </row>
    <row r="1155" s="13" customFormat="1">
      <c r="A1155" s="13"/>
      <c r="B1155" s="234"/>
      <c r="C1155" s="235"/>
      <c r="D1155" s="236" t="s">
        <v>218</v>
      </c>
      <c r="E1155" s="237" t="s">
        <v>18</v>
      </c>
      <c r="F1155" s="238" t="s">
        <v>225</v>
      </c>
      <c r="G1155" s="235"/>
      <c r="H1155" s="237" t="s">
        <v>18</v>
      </c>
      <c r="I1155" s="239"/>
      <c r="J1155" s="235"/>
      <c r="K1155" s="235"/>
      <c r="L1155" s="240"/>
      <c r="M1155" s="241"/>
      <c r="N1155" s="242"/>
      <c r="O1155" s="242"/>
      <c r="P1155" s="242"/>
      <c r="Q1155" s="242"/>
      <c r="R1155" s="242"/>
      <c r="S1155" s="242"/>
      <c r="T1155" s="24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44" t="s">
        <v>218</v>
      </c>
      <c r="AU1155" s="244" t="s">
        <v>80</v>
      </c>
      <c r="AV1155" s="13" t="s">
        <v>76</v>
      </c>
      <c r="AW1155" s="13" t="s">
        <v>33</v>
      </c>
      <c r="AX1155" s="13" t="s">
        <v>71</v>
      </c>
      <c r="AY1155" s="244" t="s">
        <v>207</v>
      </c>
    </row>
    <row r="1156" s="14" customFormat="1">
      <c r="A1156" s="14"/>
      <c r="B1156" s="245"/>
      <c r="C1156" s="246"/>
      <c r="D1156" s="236" t="s">
        <v>218</v>
      </c>
      <c r="E1156" s="247" t="s">
        <v>18</v>
      </c>
      <c r="F1156" s="248" t="s">
        <v>2032</v>
      </c>
      <c r="G1156" s="246"/>
      <c r="H1156" s="249">
        <v>14.039999999999999</v>
      </c>
      <c r="I1156" s="250"/>
      <c r="J1156" s="246"/>
      <c r="K1156" s="246"/>
      <c r="L1156" s="251"/>
      <c r="M1156" s="252"/>
      <c r="N1156" s="253"/>
      <c r="O1156" s="253"/>
      <c r="P1156" s="253"/>
      <c r="Q1156" s="253"/>
      <c r="R1156" s="253"/>
      <c r="S1156" s="253"/>
      <c r="T1156" s="25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55" t="s">
        <v>218</v>
      </c>
      <c r="AU1156" s="255" t="s">
        <v>80</v>
      </c>
      <c r="AV1156" s="14" t="s">
        <v>80</v>
      </c>
      <c r="AW1156" s="14" t="s">
        <v>33</v>
      </c>
      <c r="AX1156" s="14" t="s">
        <v>71</v>
      </c>
      <c r="AY1156" s="255" t="s">
        <v>207</v>
      </c>
    </row>
    <row r="1157" s="13" customFormat="1">
      <c r="A1157" s="13"/>
      <c r="B1157" s="234"/>
      <c r="C1157" s="235"/>
      <c r="D1157" s="236" t="s">
        <v>218</v>
      </c>
      <c r="E1157" s="237" t="s">
        <v>18</v>
      </c>
      <c r="F1157" s="238" t="s">
        <v>484</v>
      </c>
      <c r="G1157" s="235"/>
      <c r="H1157" s="237" t="s">
        <v>18</v>
      </c>
      <c r="I1157" s="239"/>
      <c r="J1157" s="235"/>
      <c r="K1157" s="235"/>
      <c r="L1157" s="240"/>
      <c r="M1157" s="241"/>
      <c r="N1157" s="242"/>
      <c r="O1157" s="242"/>
      <c r="P1157" s="242"/>
      <c r="Q1157" s="242"/>
      <c r="R1157" s="242"/>
      <c r="S1157" s="242"/>
      <c r="T1157" s="243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44" t="s">
        <v>218</v>
      </c>
      <c r="AU1157" s="244" t="s">
        <v>80</v>
      </c>
      <c r="AV1157" s="13" t="s">
        <v>76</v>
      </c>
      <c r="AW1157" s="13" t="s">
        <v>33</v>
      </c>
      <c r="AX1157" s="13" t="s">
        <v>71</v>
      </c>
      <c r="AY1157" s="244" t="s">
        <v>207</v>
      </c>
    </row>
    <row r="1158" s="14" customFormat="1">
      <c r="A1158" s="14"/>
      <c r="B1158" s="245"/>
      <c r="C1158" s="246"/>
      <c r="D1158" s="236" t="s">
        <v>218</v>
      </c>
      <c r="E1158" s="247" t="s">
        <v>18</v>
      </c>
      <c r="F1158" s="248" t="s">
        <v>2033</v>
      </c>
      <c r="G1158" s="246"/>
      <c r="H1158" s="249">
        <v>1.8999999999999999</v>
      </c>
      <c r="I1158" s="250"/>
      <c r="J1158" s="246"/>
      <c r="K1158" s="246"/>
      <c r="L1158" s="251"/>
      <c r="M1158" s="252"/>
      <c r="N1158" s="253"/>
      <c r="O1158" s="253"/>
      <c r="P1158" s="253"/>
      <c r="Q1158" s="253"/>
      <c r="R1158" s="253"/>
      <c r="S1158" s="253"/>
      <c r="T1158" s="25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55" t="s">
        <v>218</v>
      </c>
      <c r="AU1158" s="255" t="s">
        <v>80</v>
      </c>
      <c r="AV1158" s="14" t="s">
        <v>80</v>
      </c>
      <c r="AW1158" s="14" t="s">
        <v>33</v>
      </c>
      <c r="AX1158" s="14" t="s">
        <v>71</v>
      </c>
      <c r="AY1158" s="255" t="s">
        <v>207</v>
      </c>
    </row>
    <row r="1159" s="13" customFormat="1">
      <c r="A1159" s="13"/>
      <c r="B1159" s="234"/>
      <c r="C1159" s="235"/>
      <c r="D1159" s="236" t="s">
        <v>218</v>
      </c>
      <c r="E1159" s="237" t="s">
        <v>18</v>
      </c>
      <c r="F1159" s="238" t="s">
        <v>487</v>
      </c>
      <c r="G1159" s="235"/>
      <c r="H1159" s="237" t="s">
        <v>18</v>
      </c>
      <c r="I1159" s="239"/>
      <c r="J1159" s="235"/>
      <c r="K1159" s="235"/>
      <c r="L1159" s="240"/>
      <c r="M1159" s="241"/>
      <c r="N1159" s="242"/>
      <c r="O1159" s="242"/>
      <c r="P1159" s="242"/>
      <c r="Q1159" s="242"/>
      <c r="R1159" s="242"/>
      <c r="S1159" s="242"/>
      <c r="T1159" s="24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4" t="s">
        <v>218</v>
      </c>
      <c r="AU1159" s="244" t="s">
        <v>80</v>
      </c>
      <c r="AV1159" s="13" t="s">
        <v>76</v>
      </c>
      <c r="AW1159" s="13" t="s">
        <v>33</v>
      </c>
      <c r="AX1159" s="13" t="s">
        <v>71</v>
      </c>
      <c r="AY1159" s="244" t="s">
        <v>207</v>
      </c>
    </row>
    <row r="1160" s="14" customFormat="1">
      <c r="A1160" s="14"/>
      <c r="B1160" s="245"/>
      <c r="C1160" s="246"/>
      <c r="D1160" s="236" t="s">
        <v>218</v>
      </c>
      <c r="E1160" s="247" t="s">
        <v>18</v>
      </c>
      <c r="F1160" s="248" t="s">
        <v>2034</v>
      </c>
      <c r="G1160" s="246"/>
      <c r="H1160" s="249">
        <v>2.9300000000000002</v>
      </c>
      <c r="I1160" s="250"/>
      <c r="J1160" s="246"/>
      <c r="K1160" s="246"/>
      <c r="L1160" s="251"/>
      <c r="M1160" s="252"/>
      <c r="N1160" s="253"/>
      <c r="O1160" s="253"/>
      <c r="P1160" s="253"/>
      <c r="Q1160" s="253"/>
      <c r="R1160" s="253"/>
      <c r="S1160" s="253"/>
      <c r="T1160" s="25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5" t="s">
        <v>218</v>
      </c>
      <c r="AU1160" s="255" t="s">
        <v>80</v>
      </c>
      <c r="AV1160" s="14" t="s">
        <v>80</v>
      </c>
      <c r="AW1160" s="14" t="s">
        <v>33</v>
      </c>
      <c r="AX1160" s="14" t="s">
        <v>71</v>
      </c>
      <c r="AY1160" s="255" t="s">
        <v>207</v>
      </c>
    </row>
    <row r="1161" s="13" customFormat="1">
      <c r="A1161" s="13"/>
      <c r="B1161" s="234"/>
      <c r="C1161" s="235"/>
      <c r="D1161" s="236" t="s">
        <v>218</v>
      </c>
      <c r="E1161" s="237" t="s">
        <v>18</v>
      </c>
      <c r="F1161" s="238" t="s">
        <v>464</v>
      </c>
      <c r="G1161" s="235"/>
      <c r="H1161" s="237" t="s">
        <v>18</v>
      </c>
      <c r="I1161" s="239"/>
      <c r="J1161" s="235"/>
      <c r="K1161" s="235"/>
      <c r="L1161" s="240"/>
      <c r="M1161" s="241"/>
      <c r="N1161" s="242"/>
      <c r="O1161" s="242"/>
      <c r="P1161" s="242"/>
      <c r="Q1161" s="242"/>
      <c r="R1161" s="242"/>
      <c r="S1161" s="242"/>
      <c r="T1161" s="243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44" t="s">
        <v>218</v>
      </c>
      <c r="AU1161" s="244" t="s">
        <v>80</v>
      </c>
      <c r="AV1161" s="13" t="s">
        <v>76</v>
      </c>
      <c r="AW1161" s="13" t="s">
        <v>33</v>
      </c>
      <c r="AX1161" s="13" t="s">
        <v>71</v>
      </c>
      <c r="AY1161" s="244" t="s">
        <v>207</v>
      </c>
    </row>
    <row r="1162" s="14" customFormat="1">
      <c r="A1162" s="14"/>
      <c r="B1162" s="245"/>
      <c r="C1162" s="246"/>
      <c r="D1162" s="236" t="s">
        <v>218</v>
      </c>
      <c r="E1162" s="247" t="s">
        <v>18</v>
      </c>
      <c r="F1162" s="248" t="s">
        <v>2035</v>
      </c>
      <c r="G1162" s="246"/>
      <c r="H1162" s="249">
        <v>2.8300000000000001</v>
      </c>
      <c r="I1162" s="250"/>
      <c r="J1162" s="246"/>
      <c r="K1162" s="246"/>
      <c r="L1162" s="251"/>
      <c r="M1162" s="252"/>
      <c r="N1162" s="253"/>
      <c r="O1162" s="253"/>
      <c r="P1162" s="253"/>
      <c r="Q1162" s="253"/>
      <c r="R1162" s="253"/>
      <c r="S1162" s="253"/>
      <c r="T1162" s="25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55" t="s">
        <v>218</v>
      </c>
      <c r="AU1162" s="255" t="s">
        <v>80</v>
      </c>
      <c r="AV1162" s="14" t="s">
        <v>80</v>
      </c>
      <c r="AW1162" s="14" t="s">
        <v>33</v>
      </c>
      <c r="AX1162" s="14" t="s">
        <v>71</v>
      </c>
      <c r="AY1162" s="255" t="s">
        <v>207</v>
      </c>
    </row>
    <row r="1163" s="13" customFormat="1">
      <c r="A1163" s="13"/>
      <c r="B1163" s="234"/>
      <c r="C1163" s="235"/>
      <c r="D1163" s="236" t="s">
        <v>218</v>
      </c>
      <c r="E1163" s="237" t="s">
        <v>18</v>
      </c>
      <c r="F1163" s="238" t="s">
        <v>863</v>
      </c>
      <c r="G1163" s="235"/>
      <c r="H1163" s="237" t="s">
        <v>18</v>
      </c>
      <c r="I1163" s="239"/>
      <c r="J1163" s="235"/>
      <c r="K1163" s="235"/>
      <c r="L1163" s="240"/>
      <c r="M1163" s="241"/>
      <c r="N1163" s="242"/>
      <c r="O1163" s="242"/>
      <c r="P1163" s="242"/>
      <c r="Q1163" s="242"/>
      <c r="R1163" s="242"/>
      <c r="S1163" s="242"/>
      <c r="T1163" s="243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44" t="s">
        <v>218</v>
      </c>
      <c r="AU1163" s="244" t="s">
        <v>80</v>
      </c>
      <c r="AV1163" s="13" t="s">
        <v>76</v>
      </c>
      <c r="AW1163" s="13" t="s">
        <v>33</v>
      </c>
      <c r="AX1163" s="13" t="s">
        <v>71</v>
      </c>
      <c r="AY1163" s="244" t="s">
        <v>207</v>
      </c>
    </row>
    <row r="1164" s="14" customFormat="1">
      <c r="A1164" s="14"/>
      <c r="B1164" s="245"/>
      <c r="C1164" s="246"/>
      <c r="D1164" s="236" t="s">
        <v>218</v>
      </c>
      <c r="E1164" s="247" t="s">
        <v>18</v>
      </c>
      <c r="F1164" s="248" t="s">
        <v>2036</v>
      </c>
      <c r="G1164" s="246"/>
      <c r="H1164" s="249">
        <v>2.8799999999999999</v>
      </c>
      <c r="I1164" s="250"/>
      <c r="J1164" s="246"/>
      <c r="K1164" s="246"/>
      <c r="L1164" s="251"/>
      <c r="M1164" s="252"/>
      <c r="N1164" s="253"/>
      <c r="O1164" s="253"/>
      <c r="P1164" s="253"/>
      <c r="Q1164" s="253"/>
      <c r="R1164" s="253"/>
      <c r="S1164" s="253"/>
      <c r="T1164" s="25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5" t="s">
        <v>218</v>
      </c>
      <c r="AU1164" s="255" t="s">
        <v>80</v>
      </c>
      <c r="AV1164" s="14" t="s">
        <v>80</v>
      </c>
      <c r="AW1164" s="14" t="s">
        <v>33</v>
      </c>
      <c r="AX1164" s="14" t="s">
        <v>71</v>
      </c>
      <c r="AY1164" s="255" t="s">
        <v>207</v>
      </c>
    </row>
    <row r="1165" s="13" customFormat="1">
      <c r="A1165" s="13"/>
      <c r="B1165" s="234"/>
      <c r="C1165" s="235"/>
      <c r="D1165" s="236" t="s">
        <v>218</v>
      </c>
      <c r="E1165" s="237" t="s">
        <v>18</v>
      </c>
      <c r="F1165" s="238" t="s">
        <v>865</v>
      </c>
      <c r="G1165" s="235"/>
      <c r="H1165" s="237" t="s">
        <v>18</v>
      </c>
      <c r="I1165" s="239"/>
      <c r="J1165" s="235"/>
      <c r="K1165" s="235"/>
      <c r="L1165" s="240"/>
      <c r="M1165" s="241"/>
      <c r="N1165" s="242"/>
      <c r="O1165" s="242"/>
      <c r="P1165" s="242"/>
      <c r="Q1165" s="242"/>
      <c r="R1165" s="242"/>
      <c r="S1165" s="242"/>
      <c r="T1165" s="243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44" t="s">
        <v>218</v>
      </c>
      <c r="AU1165" s="244" t="s">
        <v>80</v>
      </c>
      <c r="AV1165" s="13" t="s">
        <v>76</v>
      </c>
      <c r="AW1165" s="13" t="s">
        <v>33</v>
      </c>
      <c r="AX1165" s="13" t="s">
        <v>71</v>
      </c>
      <c r="AY1165" s="244" t="s">
        <v>207</v>
      </c>
    </row>
    <row r="1166" s="14" customFormat="1">
      <c r="A1166" s="14"/>
      <c r="B1166" s="245"/>
      <c r="C1166" s="246"/>
      <c r="D1166" s="236" t="s">
        <v>218</v>
      </c>
      <c r="E1166" s="247" t="s">
        <v>18</v>
      </c>
      <c r="F1166" s="248" t="s">
        <v>2037</v>
      </c>
      <c r="G1166" s="246"/>
      <c r="H1166" s="249">
        <v>4.0700000000000003</v>
      </c>
      <c r="I1166" s="250"/>
      <c r="J1166" s="246"/>
      <c r="K1166" s="246"/>
      <c r="L1166" s="251"/>
      <c r="M1166" s="252"/>
      <c r="N1166" s="253"/>
      <c r="O1166" s="253"/>
      <c r="P1166" s="253"/>
      <c r="Q1166" s="253"/>
      <c r="R1166" s="253"/>
      <c r="S1166" s="253"/>
      <c r="T1166" s="25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55" t="s">
        <v>218</v>
      </c>
      <c r="AU1166" s="255" t="s">
        <v>80</v>
      </c>
      <c r="AV1166" s="14" t="s">
        <v>80</v>
      </c>
      <c r="AW1166" s="14" t="s">
        <v>33</v>
      </c>
      <c r="AX1166" s="14" t="s">
        <v>71</v>
      </c>
      <c r="AY1166" s="255" t="s">
        <v>207</v>
      </c>
    </row>
    <row r="1167" s="13" customFormat="1">
      <c r="A1167" s="13"/>
      <c r="B1167" s="234"/>
      <c r="C1167" s="235"/>
      <c r="D1167" s="236" t="s">
        <v>218</v>
      </c>
      <c r="E1167" s="237" t="s">
        <v>18</v>
      </c>
      <c r="F1167" s="238" t="s">
        <v>490</v>
      </c>
      <c r="G1167" s="235"/>
      <c r="H1167" s="237" t="s">
        <v>18</v>
      </c>
      <c r="I1167" s="239"/>
      <c r="J1167" s="235"/>
      <c r="K1167" s="235"/>
      <c r="L1167" s="240"/>
      <c r="M1167" s="241"/>
      <c r="N1167" s="242"/>
      <c r="O1167" s="242"/>
      <c r="P1167" s="242"/>
      <c r="Q1167" s="242"/>
      <c r="R1167" s="242"/>
      <c r="S1167" s="242"/>
      <c r="T1167" s="243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44" t="s">
        <v>218</v>
      </c>
      <c r="AU1167" s="244" t="s">
        <v>80</v>
      </c>
      <c r="AV1167" s="13" t="s">
        <v>76</v>
      </c>
      <c r="AW1167" s="13" t="s">
        <v>33</v>
      </c>
      <c r="AX1167" s="13" t="s">
        <v>71</v>
      </c>
      <c r="AY1167" s="244" t="s">
        <v>207</v>
      </c>
    </row>
    <row r="1168" s="14" customFormat="1">
      <c r="A1168" s="14"/>
      <c r="B1168" s="245"/>
      <c r="C1168" s="246"/>
      <c r="D1168" s="236" t="s">
        <v>218</v>
      </c>
      <c r="E1168" s="247" t="s">
        <v>18</v>
      </c>
      <c r="F1168" s="248" t="s">
        <v>2038</v>
      </c>
      <c r="G1168" s="246"/>
      <c r="H1168" s="249">
        <v>3.8500000000000001</v>
      </c>
      <c r="I1168" s="250"/>
      <c r="J1168" s="246"/>
      <c r="K1168" s="246"/>
      <c r="L1168" s="251"/>
      <c r="M1168" s="252"/>
      <c r="N1168" s="253"/>
      <c r="O1168" s="253"/>
      <c r="P1168" s="253"/>
      <c r="Q1168" s="253"/>
      <c r="R1168" s="253"/>
      <c r="S1168" s="253"/>
      <c r="T1168" s="254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55" t="s">
        <v>218</v>
      </c>
      <c r="AU1168" s="255" t="s">
        <v>80</v>
      </c>
      <c r="AV1168" s="14" t="s">
        <v>80</v>
      </c>
      <c r="AW1168" s="14" t="s">
        <v>33</v>
      </c>
      <c r="AX1168" s="14" t="s">
        <v>71</v>
      </c>
      <c r="AY1168" s="255" t="s">
        <v>207</v>
      </c>
    </row>
    <row r="1169" s="13" customFormat="1">
      <c r="A1169" s="13"/>
      <c r="B1169" s="234"/>
      <c r="C1169" s="235"/>
      <c r="D1169" s="236" t="s">
        <v>218</v>
      </c>
      <c r="E1169" s="237" t="s">
        <v>18</v>
      </c>
      <c r="F1169" s="238" t="s">
        <v>2039</v>
      </c>
      <c r="G1169" s="235"/>
      <c r="H1169" s="237" t="s">
        <v>18</v>
      </c>
      <c r="I1169" s="239"/>
      <c r="J1169" s="235"/>
      <c r="K1169" s="235"/>
      <c r="L1169" s="240"/>
      <c r="M1169" s="241"/>
      <c r="N1169" s="242"/>
      <c r="O1169" s="242"/>
      <c r="P1169" s="242"/>
      <c r="Q1169" s="242"/>
      <c r="R1169" s="242"/>
      <c r="S1169" s="242"/>
      <c r="T1169" s="243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44" t="s">
        <v>218</v>
      </c>
      <c r="AU1169" s="244" t="s">
        <v>80</v>
      </c>
      <c r="AV1169" s="13" t="s">
        <v>76</v>
      </c>
      <c r="AW1169" s="13" t="s">
        <v>33</v>
      </c>
      <c r="AX1169" s="13" t="s">
        <v>71</v>
      </c>
      <c r="AY1169" s="244" t="s">
        <v>207</v>
      </c>
    </row>
    <row r="1170" s="14" customFormat="1">
      <c r="A1170" s="14"/>
      <c r="B1170" s="245"/>
      <c r="C1170" s="246"/>
      <c r="D1170" s="236" t="s">
        <v>218</v>
      </c>
      <c r="E1170" s="247" t="s">
        <v>18</v>
      </c>
      <c r="F1170" s="248" t="s">
        <v>2040</v>
      </c>
      <c r="G1170" s="246"/>
      <c r="H1170" s="249">
        <v>10.4</v>
      </c>
      <c r="I1170" s="250"/>
      <c r="J1170" s="246"/>
      <c r="K1170" s="246"/>
      <c r="L1170" s="251"/>
      <c r="M1170" s="252"/>
      <c r="N1170" s="253"/>
      <c r="O1170" s="253"/>
      <c r="P1170" s="253"/>
      <c r="Q1170" s="253"/>
      <c r="R1170" s="253"/>
      <c r="S1170" s="253"/>
      <c r="T1170" s="25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55" t="s">
        <v>218</v>
      </c>
      <c r="AU1170" s="255" t="s">
        <v>80</v>
      </c>
      <c r="AV1170" s="14" t="s">
        <v>80</v>
      </c>
      <c r="AW1170" s="14" t="s">
        <v>33</v>
      </c>
      <c r="AX1170" s="14" t="s">
        <v>71</v>
      </c>
      <c r="AY1170" s="255" t="s">
        <v>207</v>
      </c>
    </row>
    <row r="1171" s="13" customFormat="1">
      <c r="A1171" s="13"/>
      <c r="B1171" s="234"/>
      <c r="C1171" s="235"/>
      <c r="D1171" s="236" t="s">
        <v>218</v>
      </c>
      <c r="E1171" s="237" t="s">
        <v>18</v>
      </c>
      <c r="F1171" s="238" t="s">
        <v>493</v>
      </c>
      <c r="G1171" s="235"/>
      <c r="H1171" s="237" t="s">
        <v>18</v>
      </c>
      <c r="I1171" s="239"/>
      <c r="J1171" s="235"/>
      <c r="K1171" s="235"/>
      <c r="L1171" s="240"/>
      <c r="M1171" s="241"/>
      <c r="N1171" s="242"/>
      <c r="O1171" s="242"/>
      <c r="P1171" s="242"/>
      <c r="Q1171" s="242"/>
      <c r="R1171" s="242"/>
      <c r="S1171" s="242"/>
      <c r="T1171" s="243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44" t="s">
        <v>218</v>
      </c>
      <c r="AU1171" s="244" t="s">
        <v>80</v>
      </c>
      <c r="AV1171" s="13" t="s">
        <v>76</v>
      </c>
      <c r="AW1171" s="13" t="s">
        <v>33</v>
      </c>
      <c r="AX1171" s="13" t="s">
        <v>71</v>
      </c>
      <c r="AY1171" s="244" t="s">
        <v>207</v>
      </c>
    </row>
    <row r="1172" s="14" customFormat="1">
      <c r="A1172" s="14"/>
      <c r="B1172" s="245"/>
      <c r="C1172" s="246"/>
      <c r="D1172" s="236" t="s">
        <v>218</v>
      </c>
      <c r="E1172" s="247" t="s">
        <v>18</v>
      </c>
      <c r="F1172" s="248" t="s">
        <v>2041</v>
      </c>
      <c r="G1172" s="246"/>
      <c r="H1172" s="249">
        <v>12.84</v>
      </c>
      <c r="I1172" s="250"/>
      <c r="J1172" s="246"/>
      <c r="K1172" s="246"/>
      <c r="L1172" s="251"/>
      <c r="M1172" s="252"/>
      <c r="N1172" s="253"/>
      <c r="O1172" s="253"/>
      <c r="P1172" s="253"/>
      <c r="Q1172" s="253"/>
      <c r="R1172" s="253"/>
      <c r="S1172" s="253"/>
      <c r="T1172" s="25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55" t="s">
        <v>218</v>
      </c>
      <c r="AU1172" s="255" t="s">
        <v>80</v>
      </c>
      <c r="AV1172" s="14" t="s">
        <v>80</v>
      </c>
      <c r="AW1172" s="14" t="s">
        <v>33</v>
      </c>
      <c r="AX1172" s="14" t="s">
        <v>71</v>
      </c>
      <c r="AY1172" s="255" t="s">
        <v>207</v>
      </c>
    </row>
    <row r="1173" s="16" customFormat="1">
      <c r="A1173" s="16"/>
      <c r="B1173" s="267"/>
      <c r="C1173" s="268"/>
      <c r="D1173" s="236" t="s">
        <v>218</v>
      </c>
      <c r="E1173" s="269" t="s">
        <v>18</v>
      </c>
      <c r="F1173" s="270" t="s">
        <v>244</v>
      </c>
      <c r="G1173" s="268"/>
      <c r="H1173" s="271">
        <v>98.019999999999996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6"/>
      <c r="V1173" s="16"/>
      <c r="W1173" s="16"/>
      <c r="X1173" s="16"/>
      <c r="Y1173" s="16"/>
      <c r="Z1173" s="16"/>
      <c r="AA1173" s="16"/>
      <c r="AB1173" s="16"/>
      <c r="AC1173" s="16"/>
      <c r="AD1173" s="16"/>
      <c r="AE1173" s="16"/>
      <c r="AT1173" s="277" t="s">
        <v>218</v>
      </c>
      <c r="AU1173" s="277" t="s">
        <v>80</v>
      </c>
      <c r="AV1173" s="16" t="s">
        <v>89</v>
      </c>
      <c r="AW1173" s="16" t="s">
        <v>33</v>
      </c>
      <c r="AX1173" s="16" t="s">
        <v>76</v>
      </c>
      <c r="AY1173" s="277" t="s">
        <v>207</v>
      </c>
    </row>
    <row r="1174" s="2" customFormat="1" ht="16.5" customHeight="1">
      <c r="A1174" s="42"/>
      <c r="B1174" s="43"/>
      <c r="C1174" s="217" t="s">
        <v>2042</v>
      </c>
      <c r="D1174" s="217" t="s">
        <v>211</v>
      </c>
      <c r="E1174" s="218" t="s">
        <v>2043</v>
      </c>
      <c r="F1174" s="219" t="s">
        <v>2044</v>
      </c>
      <c r="G1174" s="220" t="s">
        <v>381</v>
      </c>
      <c r="H1174" s="221">
        <v>46</v>
      </c>
      <c r="I1174" s="222"/>
      <c r="J1174" s="221">
        <f>ROUND(I1174*H1174,2)</f>
        <v>0</v>
      </c>
      <c r="K1174" s="219" t="s">
        <v>214</v>
      </c>
      <c r="L1174" s="48"/>
      <c r="M1174" s="223" t="s">
        <v>18</v>
      </c>
      <c r="N1174" s="224" t="s">
        <v>42</v>
      </c>
      <c r="O1174" s="88"/>
      <c r="P1174" s="225">
        <f>O1174*H1174</f>
        <v>0</v>
      </c>
      <c r="Q1174" s="225">
        <v>0.00021000000000000001</v>
      </c>
      <c r="R1174" s="225">
        <f>Q1174*H1174</f>
        <v>0.0096600000000000002</v>
      </c>
      <c r="S1174" s="225">
        <v>0</v>
      </c>
      <c r="T1174" s="226">
        <f>S1174*H1174</f>
        <v>0</v>
      </c>
      <c r="U1174" s="42"/>
      <c r="V1174" s="42"/>
      <c r="W1174" s="42"/>
      <c r="X1174" s="42"/>
      <c r="Y1174" s="42"/>
      <c r="Z1174" s="42"/>
      <c r="AA1174" s="42"/>
      <c r="AB1174" s="42"/>
      <c r="AC1174" s="42"/>
      <c r="AD1174" s="42"/>
      <c r="AE1174" s="42"/>
      <c r="AR1174" s="227" t="s">
        <v>327</v>
      </c>
      <c r="AT1174" s="227" t="s">
        <v>211</v>
      </c>
      <c r="AU1174" s="227" t="s">
        <v>80</v>
      </c>
      <c r="AY1174" s="21" t="s">
        <v>207</v>
      </c>
      <c r="BE1174" s="228">
        <f>IF(N1174="základní",J1174,0)</f>
        <v>0</v>
      </c>
      <c r="BF1174" s="228">
        <f>IF(N1174="snížená",J1174,0)</f>
        <v>0</v>
      </c>
      <c r="BG1174" s="228">
        <f>IF(N1174="zákl. přenesená",J1174,0)</f>
        <v>0</v>
      </c>
      <c r="BH1174" s="228">
        <f>IF(N1174="sníž. přenesená",J1174,0)</f>
        <v>0</v>
      </c>
      <c r="BI1174" s="228">
        <f>IF(N1174="nulová",J1174,0)</f>
        <v>0</v>
      </c>
      <c r="BJ1174" s="21" t="s">
        <v>76</v>
      </c>
      <c r="BK1174" s="228">
        <f>ROUND(I1174*H1174,2)</f>
        <v>0</v>
      </c>
      <c r="BL1174" s="21" t="s">
        <v>327</v>
      </c>
      <c r="BM1174" s="227" t="s">
        <v>2045</v>
      </c>
    </row>
    <row r="1175" s="2" customFormat="1">
      <c r="A1175" s="42"/>
      <c r="B1175" s="43"/>
      <c r="C1175" s="44"/>
      <c r="D1175" s="229" t="s">
        <v>216</v>
      </c>
      <c r="E1175" s="44"/>
      <c r="F1175" s="230" t="s">
        <v>2046</v>
      </c>
      <c r="G1175" s="44"/>
      <c r="H1175" s="44"/>
      <c r="I1175" s="231"/>
      <c r="J1175" s="44"/>
      <c r="K1175" s="44"/>
      <c r="L1175" s="48"/>
      <c r="M1175" s="232"/>
      <c r="N1175" s="233"/>
      <c r="O1175" s="88"/>
      <c r="P1175" s="88"/>
      <c r="Q1175" s="88"/>
      <c r="R1175" s="88"/>
      <c r="S1175" s="88"/>
      <c r="T1175" s="89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T1175" s="21" t="s">
        <v>216</v>
      </c>
      <c r="AU1175" s="21" t="s">
        <v>80</v>
      </c>
    </row>
    <row r="1176" s="13" customFormat="1">
      <c r="A1176" s="13"/>
      <c r="B1176" s="234"/>
      <c r="C1176" s="235"/>
      <c r="D1176" s="236" t="s">
        <v>218</v>
      </c>
      <c r="E1176" s="237" t="s">
        <v>18</v>
      </c>
      <c r="F1176" s="238" t="s">
        <v>444</v>
      </c>
      <c r="G1176" s="235"/>
      <c r="H1176" s="237" t="s">
        <v>18</v>
      </c>
      <c r="I1176" s="239"/>
      <c r="J1176" s="235"/>
      <c r="K1176" s="235"/>
      <c r="L1176" s="240"/>
      <c r="M1176" s="241"/>
      <c r="N1176" s="242"/>
      <c r="O1176" s="242"/>
      <c r="P1176" s="242"/>
      <c r="Q1176" s="242"/>
      <c r="R1176" s="242"/>
      <c r="S1176" s="242"/>
      <c r="T1176" s="24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44" t="s">
        <v>218</v>
      </c>
      <c r="AU1176" s="244" t="s">
        <v>80</v>
      </c>
      <c r="AV1176" s="13" t="s">
        <v>76</v>
      </c>
      <c r="AW1176" s="13" t="s">
        <v>33</v>
      </c>
      <c r="AX1176" s="13" t="s">
        <v>71</v>
      </c>
      <c r="AY1176" s="244" t="s">
        <v>207</v>
      </c>
    </row>
    <row r="1177" s="14" customFormat="1">
      <c r="A1177" s="14"/>
      <c r="B1177" s="245"/>
      <c r="C1177" s="246"/>
      <c r="D1177" s="236" t="s">
        <v>218</v>
      </c>
      <c r="E1177" s="247" t="s">
        <v>18</v>
      </c>
      <c r="F1177" s="248" t="s">
        <v>519</v>
      </c>
      <c r="G1177" s="246"/>
      <c r="H1177" s="249">
        <v>33</v>
      </c>
      <c r="I1177" s="250"/>
      <c r="J1177" s="246"/>
      <c r="K1177" s="246"/>
      <c r="L1177" s="251"/>
      <c r="M1177" s="252"/>
      <c r="N1177" s="253"/>
      <c r="O1177" s="253"/>
      <c r="P1177" s="253"/>
      <c r="Q1177" s="253"/>
      <c r="R1177" s="253"/>
      <c r="S1177" s="253"/>
      <c r="T1177" s="254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55" t="s">
        <v>218</v>
      </c>
      <c r="AU1177" s="255" t="s">
        <v>80</v>
      </c>
      <c r="AV1177" s="14" t="s">
        <v>80</v>
      </c>
      <c r="AW1177" s="14" t="s">
        <v>33</v>
      </c>
      <c r="AX1177" s="14" t="s">
        <v>71</v>
      </c>
      <c r="AY1177" s="255" t="s">
        <v>207</v>
      </c>
    </row>
    <row r="1178" s="13" customFormat="1">
      <c r="A1178" s="13"/>
      <c r="B1178" s="234"/>
      <c r="C1178" s="235"/>
      <c r="D1178" s="236" t="s">
        <v>218</v>
      </c>
      <c r="E1178" s="237" t="s">
        <v>18</v>
      </c>
      <c r="F1178" s="238" t="s">
        <v>484</v>
      </c>
      <c r="G1178" s="235"/>
      <c r="H1178" s="237" t="s">
        <v>18</v>
      </c>
      <c r="I1178" s="239"/>
      <c r="J1178" s="235"/>
      <c r="K1178" s="235"/>
      <c r="L1178" s="240"/>
      <c r="M1178" s="241"/>
      <c r="N1178" s="242"/>
      <c r="O1178" s="242"/>
      <c r="P1178" s="242"/>
      <c r="Q1178" s="242"/>
      <c r="R1178" s="242"/>
      <c r="S1178" s="242"/>
      <c r="T1178" s="24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44" t="s">
        <v>218</v>
      </c>
      <c r="AU1178" s="244" t="s">
        <v>80</v>
      </c>
      <c r="AV1178" s="13" t="s">
        <v>76</v>
      </c>
      <c r="AW1178" s="13" t="s">
        <v>33</v>
      </c>
      <c r="AX1178" s="13" t="s">
        <v>71</v>
      </c>
      <c r="AY1178" s="244" t="s">
        <v>207</v>
      </c>
    </row>
    <row r="1179" s="14" customFormat="1">
      <c r="A1179" s="14"/>
      <c r="B1179" s="245"/>
      <c r="C1179" s="246"/>
      <c r="D1179" s="236" t="s">
        <v>218</v>
      </c>
      <c r="E1179" s="247" t="s">
        <v>18</v>
      </c>
      <c r="F1179" s="248" t="s">
        <v>89</v>
      </c>
      <c r="G1179" s="246"/>
      <c r="H1179" s="249">
        <v>4</v>
      </c>
      <c r="I1179" s="250"/>
      <c r="J1179" s="246"/>
      <c r="K1179" s="246"/>
      <c r="L1179" s="251"/>
      <c r="M1179" s="252"/>
      <c r="N1179" s="253"/>
      <c r="O1179" s="253"/>
      <c r="P1179" s="253"/>
      <c r="Q1179" s="253"/>
      <c r="R1179" s="253"/>
      <c r="S1179" s="253"/>
      <c r="T1179" s="254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55" t="s">
        <v>218</v>
      </c>
      <c r="AU1179" s="255" t="s">
        <v>80</v>
      </c>
      <c r="AV1179" s="14" t="s">
        <v>80</v>
      </c>
      <c r="AW1179" s="14" t="s">
        <v>33</v>
      </c>
      <c r="AX1179" s="14" t="s">
        <v>71</v>
      </c>
      <c r="AY1179" s="255" t="s">
        <v>207</v>
      </c>
    </row>
    <row r="1180" s="13" customFormat="1">
      <c r="A1180" s="13"/>
      <c r="B1180" s="234"/>
      <c r="C1180" s="235"/>
      <c r="D1180" s="236" t="s">
        <v>218</v>
      </c>
      <c r="E1180" s="237" t="s">
        <v>18</v>
      </c>
      <c r="F1180" s="238" t="s">
        <v>490</v>
      </c>
      <c r="G1180" s="235"/>
      <c r="H1180" s="237" t="s">
        <v>18</v>
      </c>
      <c r="I1180" s="239"/>
      <c r="J1180" s="235"/>
      <c r="K1180" s="235"/>
      <c r="L1180" s="240"/>
      <c r="M1180" s="241"/>
      <c r="N1180" s="242"/>
      <c r="O1180" s="242"/>
      <c r="P1180" s="242"/>
      <c r="Q1180" s="242"/>
      <c r="R1180" s="242"/>
      <c r="S1180" s="242"/>
      <c r="T1180" s="243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44" t="s">
        <v>218</v>
      </c>
      <c r="AU1180" s="244" t="s">
        <v>80</v>
      </c>
      <c r="AV1180" s="13" t="s">
        <v>76</v>
      </c>
      <c r="AW1180" s="13" t="s">
        <v>33</v>
      </c>
      <c r="AX1180" s="13" t="s">
        <v>71</v>
      </c>
      <c r="AY1180" s="244" t="s">
        <v>207</v>
      </c>
    </row>
    <row r="1181" s="14" customFormat="1">
      <c r="A1181" s="14"/>
      <c r="B1181" s="245"/>
      <c r="C1181" s="246"/>
      <c r="D1181" s="236" t="s">
        <v>218</v>
      </c>
      <c r="E1181" s="247" t="s">
        <v>18</v>
      </c>
      <c r="F1181" s="248" t="s">
        <v>89</v>
      </c>
      <c r="G1181" s="246"/>
      <c r="H1181" s="249">
        <v>4</v>
      </c>
      <c r="I1181" s="250"/>
      <c r="J1181" s="246"/>
      <c r="K1181" s="246"/>
      <c r="L1181" s="251"/>
      <c r="M1181" s="252"/>
      <c r="N1181" s="253"/>
      <c r="O1181" s="253"/>
      <c r="P1181" s="253"/>
      <c r="Q1181" s="253"/>
      <c r="R1181" s="253"/>
      <c r="S1181" s="253"/>
      <c r="T1181" s="25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5" t="s">
        <v>218</v>
      </c>
      <c r="AU1181" s="255" t="s">
        <v>80</v>
      </c>
      <c r="AV1181" s="14" t="s">
        <v>80</v>
      </c>
      <c r="AW1181" s="14" t="s">
        <v>33</v>
      </c>
      <c r="AX1181" s="14" t="s">
        <v>71</v>
      </c>
      <c r="AY1181" s="255" t="s">
        <v>207</v>
      </c>
    </row>
    <row r="1182" s="13" customFormat="1">
      <c r="A1182" s="13"/>
      <c r="B1182" s="234"/>
      <c r="C1182" s="235"/>
      <c r="D1182" s="236" t="s">
        <v>218</v>
      </c>
      <c r="E1182" s="237" t="s">
        <v>18</v>
      </c>
      <c r="F1182" s="238" t="s">
        <v>493</v>
      </c>
      <c r="G1182" s="235"/>
      <c r="H1182" s="237" t="s">
        <v>18</v>
      </c>
      <c r="I1182" s="239"/>
      <c r="J1182" s="235"/>
      <c r="K1182" s="235"/>
      <c r="L1182" s="240"/>
      <c r="M1182" s="241"/>
      <c r="N1182" s="242"/>
      <c r="O1182" s="242"/>
      <c r="P1182" s="242"/>
      <c r="Q1182" s="242"/>
      <c r="R1182" s="242"/>
      <c r="S1182" s="242"/>
      <c r="T1182" s="243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44" t="s">
        <v>218</v>
      </c>
      <c r="AU1182" s="244" t="s">
        <v>80</v>
      </c>
      <c r="AV1182" s="13" t="s">
        <v>76</v>
      </c>
      <c r="AW1182" s="13" t="s">
        <v>33</v>
      </c>
      <c r="AX1182" s="13" t="s">
        <v>71</v>
      </c>
      <c r="AY1182" s="244" t="s">
        <v>207</v>
      </c>
    </row>
    <row r="1183" s="14" customFormat="1">
      <c r="A1183" s="14"/>
      <c r="B1183" s="245"/>
      <c r="C1183" s="246"/>
      <c r="D1183" s="236" t="s">
        <v>218</v>
      </c>
      <c r="E1183" s="247" t="s">
        <v>18</v>
      </c>
      <c r="F1183" s="248" t="s">
        <v>94</v>
      </c>
      <c r="G1183" s="246"/>
      <c r="H1183" s="249">
        <v>5</v>
      </c>
      <c r="I1183" s="250"/>
      <c r="J1183" s="246"/>
      <c r="K1183" s="246"/>
      <c r="L1183" s="251"/>
      <c r="M1183" s="252"/>
      <c r="N1183" s="253"/>
      <c r="O1183" s="253"/>
      <c r="P1183" s="253"/>
      <c r="Q1183" s="253"/>
      <c r="R1183" s="253"/>
      <c r="S1183" s="253"/>
      <c r="T1183" s="254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55" t="s">
        <v>218</v>
      </c>
      <c r="AU1183" s="255" t="s">
        <v>80</v>
      </c>
      <c r="AV1183" s="14" t="s">
        <v>80</v>
      </c>
      <c r="AW1183" s="14" t="s">
        <v>33</v>
      </c>
      <c r="AX1183" s="14" t="s">
        <v>71</v>
      </c>
      <c r="AY1183" s="255" t="s">
        <v>207</v>
      </c>
    </row>
    <row r="1184" s="2" customFormat="1" ht="16.5" customHeight="1">
      <c r="A1184" s="42"/>
      <c r="B1184" s="43"/>
      <c r="C1184" s="217" t="s">
        <v>2047</v>
      </c>
      <c r="D1184" s="217" t="s">
        <v>211</v>
      </c>
      <c r="E1184" s="218" t="s">
        <v>2048</v>
      </c>
      <c r="F1184" s="219" t="s">
        <v>2049</v>
      </c>
      <c r="G1184" s="220" t="s">
        <v>381</v>
      </c>
      <c r="H1184" s="221">
        <v>4</v>
      </c>
      <c r="I1184" s="222"/>
      <c r="J1184" s="221">
        <f>ROUND(I1184*H1184,2)</f>
        <v>0</v>
      </c>
      <c r="K1184" s="219" t="s">
        <v>214</v>
      </c>
      <c r="L1184" s="48"/>
      <c r="M1184" s="223" t="s">
        <v>18</v>
      </c>
      <c r="N1184" s="224" t="s">
        <v>42</v>
      </c>
      <c r="O1184" s="88"/>
      <c r="P1184" s="225">
        <f>O1184*H1184</f>
        <v>0</v>
      </c>
      <c r="Q1184" s="225">
        <v>0.00020000000000000001</v>
      </c>
      <c r="R1184" s="225">
        <f>Q1184*H1184</f>
        <v>0.00080000000000000004</v>
      </c>
      <c r="S1184" s="225">
        <v>0</v>
      </c>
      <c r="T1184" s="226">
        <f>S1184*H1184</f>
        <v>0</v>
      </c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R1184" s="227" t="s">
        <v>327</v>
      </c>
      <c r="AT1184" s="227" t="s">
        <v>211</v>
      </c>
      <c r="AU1184" s="227" t="s">
        <v>80</v>
      </c>
      <c r="AY1184" s="21" t="s">
        <v>207</v>
      </c>
      <c r="BE1184" s="228">
        <f>IF(N1184="základní",J1184,0)</f>
        <v>0</v>
      </c>
      <c r="BF1184" s="228">
        <f>IF(N1184="snížená",J1184,0)</f>
        <v>0</v>
      </c>
      <c r="BG1184" s="228">
        <f>IF(N1184="zákl. přenesená",J1184,0)</f>
        <v>0</v>
      </c>
      <c r="BH1184" s="228">
        <f>IF(N1184="sníž. přenesená",J1184,0)</f>
        <v>0</v>
      </c>
      <c r="BI1184" s="228">
        <f>IF(N1184="nulová",J1184,0)</f>
        <v>0</v>
      </c>
      <c r="BJ1184" s="21" t="s">
        <v>76</v>
      </c>
      <c r="BK1184" s="228">
        <f>ROUND(I1184*H1184,2)</f>
        <v>0</v>
      </c>
      <c r="BL1184" s="21" t="s">
        <v>327</v>
      </c>
      <c r="BM1184" s="227" t="s">
        <v>2050</v>
      </c>
    </row>
    <row r="1185" s="2" customFormat="1">
      <c r="A1185" s="42"/>
      <c r="B1185" s="43"/>
      <c r="C1185" s="44"/>
      <c r="D1185" s="229" t="s">
        <v>216</v>
      </c>
      <c r="E1185" s="44"/>
      <c r="F1185" s="230" t="s">
        <v>2051</v>
      </c>
      <c r="G1185" s="44"/>
      <c r="H1185" s="44"/>
      <c r="I1185" s="231"/>
      <c r="J1185" s="44"/>
      <c r="K1185" s="44"/>
      <c r="L1185" s="48"/>
      <c r="M1185" s="232"/>
      <c r="N1185" s="233"/>
      <c r="O1185" s="88"/>
      <c r="P1185" s="88"/>
      <c r="Q1185" s="88"/>
      <c r="R1185" s="88"/>
      <c r="S1185" s="88"/>
      <c r="T1185" s="89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T1185" s="21" t="s">
        <v>216</v>
      </c>
      <c r="AU1185" s="21" t="s">
        <v>80</v>
      </c>
    </row>
    <row r="1186" s="13" customFormat="1">
      <c r="A1186" s="13"/>
      <c r="B1186" s="234"/>
      <c r="C1186" s="235"/>
      <c r="D1186" s="236" t="s">
        <v>218</v>
      </c>
      <c r="E1186" s="237" t="s">
        <v>18</v>
      </c>
      <c r="F1186" s="238" t="s">
        <v>444</v>
      </c>
      <c r="G1186" s="235"/>
      <c r="H1186" s="237" t="s">
        <v>18</v>
      </c>
      <c r="I1186" s="239"/>
      <c r="J1186" s="235"/>
      <c r="K1186" s="235"/>
      <c r="L1186" s="240"/>
      <c r="M1186" s="241"/>
      <c r="N1186" s="242"/>
      <c r="O1186" s="242"/>
      <c r="P1186" s="242"/>
      <c r="Q1186" s="242"/>
      <c r="R1186" s="242"/>
      <c r="S1186" s="242"/>
      <c r="T1186" s="24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44" t="s">
        <v>218</v>
      </c>
      <c r="AU1186" s="244" t="s">
        <v>80</v>
      </c>
      <c r="AV1186" s="13" t="s">
        <v>76</v>
      </c>
      <c r="AW1186" s="13" t="s">
        <v>33</v>
      </c>
      <c r="AX1186" s="13" t="s">
        <v>71</v>
      </c>
      <c r="AY1186" s="244" t="s">
        <v>207</v>
      </c>
    </row>
    <row r="1187" s="14" customFormat="1">
      <c r="A1187" s="14"/>
      <c r="B1187" s="245"/>
      <c r="C1187" s="246"/>
      <c r="D1187" s="236" t="s">
        <v>218</v>
      </c>
      <c r="E1187" s="247" t="s">
        <v>18</v>
      </c>
      <c r="F1187" s="248" t="s">
        <v>83</v>
      </c>
      <c r="G1187" s="246"/>
      <c r="H1187" s="249">
        <v>3</v>
      </c>
      <c r="I1187" s="250"/>
      <c r="J1187" s="246"/>
      <c r="K1187" s="246"/>
      <c r="L1187" s="251"/>
      <c r="M1187" s="252"/>
      <c r="N1187" s="253"/>
      <c r="O1187" s="253"/>
      <c r="P1187" s="253"/>
      <c r="Q1187" s="253"/>
      <c r="R1187" s="253"/>
      <c r="S1187" s="253"/>
      <c r="T1187" s="25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5" t="s">
        <v>218</v>
      </c>
      <c r="AU1187" s="255" t="s">
        <v>80</v>
      </c>
      <c r="AV1187" s="14" t="s">
        <v>80</v>
      </c>
      <c r="AW1187" s="14" t="s">
        <v>33</v>
      </c>
      <c r="AX1187" s="14" t="s">
        <v>71</v>
      </c>
      <c r="AY1187" s="255" t="s">
        <v>207</v>
      </c>
    </row>
    <row r="1188" s="13" customFormat="1">
      <c r="A1188" s="13"/>
      <c r="B1188" s="234"/>
      <c r="C1188" s="235"/>
      <c r="D1188" s="236" t="s">
        <v>218</v>
      </c>
      <c r="E1188" s="237" t="s">
        <v>18</v>
      </c>
      <c r="F1188" s="238" t="s">
        <v>493</v>
      </c>
      <c r="G1188" s="235"/>
      <c r="H1188" s="237" t="s">
        <v>18</v>
      </c>
      <c r="I1188" s="239"/>
      <c r="J1188" s="235"/>
      <c r="K1188" s="235"/>
      <c r="L1188" s="240"/>
      <c r="M1188" s="241"/>
      <c r="N1188" s="242"/>
      <c r="O1188" s="242"/>
      <c r="P1188" s="242"/>
      <c r="Q1188" s="242"/>
      <c r="R1188" s="242"/>
      <c r="S1188" s="242"/>
      <c r="T1188" s="243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44" t="s">
        <v>218</v>
      </c>
      <c r="AU1188" s="244" t="s">
        <v>80</v>
      </c>
      <c r="AV1188" s="13" t="s">
        <v>76</v>
      </c>
      <c r="AW1188" s="13" t="s">
        <v>33</v>
      </c>
      <c r="AX1188" s="13" t="s">
        <v>71</v>
      </c>
      <c r="AY1188" s="244" t="s">
        <v>207</v>
      </c>
    </row>
    <row r="1189" s="14" customFormat="1">
      <c r="A1189" s="14"/>
      <c r="B1189" s="245"/>
      <c r="C1189" s="246"/>
      <c r="D1189" s="236" t="s">
        <v>218</v>
      </c>
      <c r="E1189" s="247" t="s">
        <v>18</v>
      </c>
      <c r="F1189" s="248" t="s">
        <v>76</v>
      </c>
      <c r="G1189" s="246"/>
      <c r="H1189" s="249">
        <v>1</v>
      </c>
      <c r="I1189" s="250"/>
      <c r="J1189" s="246"/>
      <c r="K1189" s="246"/>
      <c r="L1189" s="251"/>
      <c r="M1189" s="252"/>
      <c r="N1189" s="253"/>
      <c r="O1189" s="253"/>
      <c r="P1189" s="253"/>
      <c r="Q1189" s="253"/>
      <c r="R1189" s="253"/>
      <c r="S1189" s="253"/>
      <c r="T1189" s="254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55" t="s">
        <v>218</v>
      </c>
      <c r="AU1189" s="255" t="s">
        <v>80</v>
      </c>
      <c r="AV1189" s="14" t="s">
        <v>80</v>
      </c>
      <c r="AW1189" s="14" t="s">
        <v>33</v>
      </c>
      <c r="AX1189" s="14" t="s">
        <v>71</v>
      </c>
      <c r="AY1189" s="255" t="s">
        <v>207</v>
      </c>
    </row>
    <row r="1190" s="2" customFormat="1" ht="16.5" customHeight="1">
      <c r="A1190" s="42"/>
      <c r="B1190" s="43"/>
      <c r="C1190" s="217" t="s">
        <v>2052</v>
      </c>
      <c r="D1190" s="217" t="s">
        <v>211</v>
      </c>
      <c r="E1190" s="218" t="s">
        <v>2053</v>
      </c>
      <c r="F1190" s="219" t="s">
        <v>2054</v>
      </c>
      <c r="G1190" s="220" t="s">
        <v>381</v>
      </c>
      <c r="H1190" s="221">
        <v>5</v>
      </c>
      <c r="I1190" s="222"/>
      <c r="J1190" s="221">
        <f>ROUND(I1190*H1190,2)</f>
        <v>0</v>
      </c>
      <c r="K1190" s="219" t="s">
        <v>214</v>
      </c>
      <c r="L1190" s="48"/>
      <c r="M1190" s="223" t="s">
        <v>18</v>
      </c>
      <c r="N1190" s="224" t="s">
        <v>42</v>
      </c>
      <c r="O1190" s="88"/>
      <c r="P1190" s="225">
        <f>O1190*H1190</f>
        <v>0</v>
      </c>
      <c r="Q1190" s="225">
        <v>0.00018000000000000001</v>
      </c>
      <c r="R1190" s="225">
        <f>Q1190*H1190</f>
        <v>0.00090000000000000008</v>
      </c>
      <c r="S1190" s="225">
        <v>0</v>
      </c>
      <c r="T1190" s="226">
        <f>S1190*H1190</f>
        <v>0</v>
      </c>
      <c r="U1190" s="42"/>
      <c r="V1190" s="42"/>
      <c r="W1190" s="42"/>
      <c r="X1190" s="42"/>
      <c r="Y1190" s="42"/>
      <c r="Z1190" s="42"/>
      <c r="AA1190" s="42"/>
      <c r="AB1190" s="42"/>
      <c r="AC1190" s="42"/>
      <c r="AD1190" s="42"/>
      <c r="AE1190" s="42"/>
      <c r="AR1190" s="227" t="s">
        <v>327</v>
      </c>
      <c r="AT1190" s="227" t="s">
        <v>211</v>
      </c>
      <c r="AU1190" s="227" t="s">
        <v>80</v>
      </c>
      <c r="AY1190" s="21" t="s">
        <v>207</v>
      </c>
      <c r="BE1190" s="228">
        <f>IF(N1190="základní",J1190,0)</f>
        <v>0</v>
      </c>
      <c r="BF1190" s="228">
        <f>IF(N1190="snížená",J1190,0)</f>
        <v>0</v>
      </c>
      <c r="BG1190" s="228">
        <f>IF(N1190="zákl. přenesená",J1190,0)</f>
        <v>0</v>
      </c>
      <c r="BH1190" s="228">
        <f>IF(N1190="sníž. přenesená",J1190,0)</f>
        <v>0</v>
      </c>
      <c r="BI1190" s="228">
        <f>IF(N1190="nulová",J1190,0)</f>
        <v>0</v>
      </c>
      <c r="BJ1190" s="21" t="s">
        <v>76</v>
      </c>
      <c r="BK1190" s="228">
        <f>ROUND(I1190*H1190,2)</f>
        <v>0</v>
      </c>
      <c r="BL1190" s="21" t="s">
        <v>327</v>
      </c>
      <c r="BM1190" s="227" t="s">
        <v>2055</v>
      </c>
    </row>
    <row r="1191" s="2" customFormat="1">
      <c r="A1191" s="42"/>
      <c r="B1191" s="43"/>
      <c r="C1191" s="44"/>
      <c r="D1191" s="229" t="s">
        <v>216</v>
      </c>
      <c r="E1191" s="44"/>
      <c r="F1191" s="230" t="s">
        <v>2056</v>
      </c>
      <c r="G1191" s="44"/>
      <c r="H1191" s="44"/>
      <c r="I1191" s="231"/>
      <c r="J1191" s="44"/>
      <c r="K1191" s="44"/>
      <c r="L1191" s="48"/>
      <c r="M1191" s="232"/>
      <c r="N1191" s="233"/>
      <c r="O1191" s="88"/>
      <c r="P1191" s="88"/>
      <c r="Q1191" s="88"/>
      <c r="R1191" s="88"/>
      <c r="S1191" s="88"/>
      <c r="T1191" s="89"/>
      <c r="U1191" s="42"/>
      <c r="V1191" s="42"/>
      <c r="W1191" s="42"/>
      <c r="X1191" s="42"/>
      <c r="Y1191" s="42"/>
      <c r="Z1191" s="42"/>
      <c r="AA1191" s="42"/>
      <c r="AB1191" s="42"/>
      <c r="AC1191" s="42"/>
      <c r="AD1191" s="42"/>
      <c r="AE1191" s="42"/>
      <c r="AT1191" s="21" t="s">
        <v>216</v>
      </c>
      <c r="AU1191" s="21" t="s">
        <v>80</v>
      </c>
    </row>
    <row r="1192" s="13" customFormat="1">
      <c r="A1192" s="13"/>
      <c r="B1192" s="234"/>
      <c r="C1192" s="235"/>
      <c r="D1192" s="236" t="s">
        <v>218</v>
      </c>
      <c r="E1192" s="237" t="s">
        <v>18</v>
      </c>
      <c r="F1192" s="238" t="s">
        <v>484</v>
      </c>
      <c r="G1192" s="235"/>
      <c r="H1192" s="237" t="s">
        <v>18</v>
      </c>
      <c r="I1192" s="239"/>
      <c r="J1192" s="235"/>
      <c r="K1192" s="235"/>
      <c r="L1192" s="240"/>
      <c r="M1192" s="241"/>
      <c r="N1192" s="242"/>
      <c r="O1192" s="242"/>
      <c r="P1192" s="242"/>
      <c r="Q1192" s="242"/>
      <c r="R1192" s="242"/>
      <c r="S1192" s="242"/>
      <c r="T1192" s="243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44" t="s">
        <v>218</v>
      </c>
      <c r="AU1192" s="244" t="s">
        <v>80</v>
      </c>
      <c r="AV1192" s="13" t="s">
        <v>76</v>
      </c>
      <c r="AW1192" s="13" t="s">
        <v>33</v>
      </c>
      <c r="AX1192" s="13" t="s">
        <v>71</v>
      </c>
      <c r="AY1192" s="244" t="s">
        <v>207</v>
      </c>
    </row>
    <row r="1193" s="14" customFormat="1">
      <c r="A1193" s="14"/>
      <c r="B1193" s="245"/>
      <c r="C1193" s="246"/>
      <c r="D1193" s="236" t="s">
        <v>218</v>
      </c>
      <c r="E1193" s="247" t="s">
        <v>18</v>
      </c>
      <c r="F1193" s="248" t="s">
        <v>76</v>
      </c>
      <c r="G1193" s="246"/>
      <c r="H1193" s="249">
        <v>1</v>
      </c>
      <c r="I1193" s="250"/>
      <c r="J1193" s="246"/>
      <c r="K1193" s="246"/>
      <c r="L1193" s="251"/>
      <c r="M1193" s="252"/>
      <c r="N1193" s="253"/>
      <c r="O1193" s="253"/>
      <c r="P1193" s="253"/>
      <c r="Q1193" s="253"/>
      <c r="R1193" s="253"/>
      <c r="S1193" s="253"/>
      <c r="T1193" s="25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55" t="s">
        <v>218</v>
      </c>
      <c r="AU1193" s="255" t="s">
        <v>80</v>
      </c>
      <c r="AV1193" s="14" t="s">
        <v>80</v>
      </c>
      <c r="AW1193" s="14" t="s">
        <v>33</v>
      </c>
      <c r="AX1193" s="14" t="s">
        <v>71</v>
      </c>
      <c r="AY1193" s="255" t="s">
        <v>207</v>
      </c>
    </row>
    <row r="1194" s="13" customFormat="1">
      <c r="A1194" s="13"/>
      <c r="B1194" s="234"/>
      <c r="C1194" s="235"/>
      <c r="D1194" s="236" t="s">
        <v>218</v>
      </c>
      <c r="E1194" s="237" t="s">
        <v>18</v>
      </c>
      <c r="F1194" s="238" t="s">
        <v>493</v>
      </c>
      <c r="G1194" s="235"/>
      <c r="H1194" s="237" t="s">
        <v>18</v>
      </c>
      <c r="I1194" s="239"/>
      <c r="J1194" s="235"/>
      <c r="K1194" s="235"/>
      <c r="L1194" s="240"/>
      <c r="M1194" s="241"/>
      <c r="N1194" s="242"/>
      <c r="O1194" s="242"/>
      <c r="P1194" s="242"/>
      <c r="Q1194" s="242"/>
      <c r="R1194" s="242"/>
      <c r="S1194" s="242"/>
      <c r="T1194" s="243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44" t="s">
        <v>218</v>
      </c>
      <c r="AU1194" s="244" t="s">
        <v>80</v>
      </c>
      <c r="AV1194" s="13" t="s">
        <v>76</v>
      </c>
      <c r="AW1194" s="13" t="s">
        <v>33</v>
      </c>
      <c r="AX1194" s="13" t="s">
        <v>71</v>
      </c>
      <c r="AY1194" s="244" t="s">
        <v>207</v>
      </c>
    </row>
    <row r="1195" s="14" customFormat="1">
      <c r="A1195" s="14"/>
      <c r="B1195" s="245"/>
      <c r="C1195" s="246"/>
      <c r="D1195" s="236" t="s">
        <v>218</v>
      </c>
      <c r="E1195" s="247" t="s">
        <v>18</v>
      </c>
      <c r="F1195" s="248" t="s">
        <v>89</v>
      </c>
      <c r="G1195" s="246"/>
      <c r="H1195" s="249">
        <v>4</v>
      </c>
      <c r="I1195" s="250"/>
      <c r="J1195" s="246"/>
      <c r="K1195" s="246"/>
      <c r="L1195" s="251"/>
      <c r="M1195" s="252"/>
      <c r="N1195" s="253"/>
      <c r="O1195" s="253"/>
      <c r="P1195" s="253"/>
      <c r="Q1195" s="253"/>
      <c r="R1195" s="253"/>
      <c r="S1195" s="253"/>
      <c r="T1195" s="254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55" t="s">
        <v>218</v>
      </c>
      <c r="AU1195" s="255" t="s">
        <v>80</v>
      </c>
      <c r="AV1195" s="14" t="s">
        <v>80</v>
      </c>
      <c r="AW1195" s="14" t="s">
        <v>33</v>
      </c>
      <c r="AX1195" s="14" t="s">
        <v>71</v>
      </c>
      <c r="AY1195" s="255" t="s">
        <v>207</v>
      </c>
    </row>
    <row r="1196" s="2" customFormat="1" ht="16.5" customHeight="1">
      <c r="A1196" s="42"/>
      <c r="B1196" s="43"/>
      <c r="C1196" s="217" t="s">
        <v>2057</v>
      </c>
      <c r="D1196" s="217" t="s">
        <v>211</v>
      </c>
      <c r="E1196" s="218" t="s">
        <v>2058</v>
      </c>
      <c r="F1196" s="219" t="s">
        <v>2059</v>
      </c>
      <c r="G1196" s="220" t="s">
        <v>317</v>
      </c>
      <c r="H1196" s="221">
        <v>105.38</v>
      </c>
      <c r="I1196" s="222"/>
      <c r="J1196" s="221">
        <f>ROUND(I1196*H1196,2)</f>
        <v>0</v>
      </c>
      <c r="K1196" s="219" t="s">
        <v>214</v>
      </c>
      <c r="L1196" s="48"/>
      <c r="M1196" s="223" t="s">
        <v>18</v>
      </c>
      <c r="N1196" s="224" t="s">
        <v>42</v>
      </c>
      <c r="O1196" s="88"/>
      <c r="P1196" s="225">
        <f>O1196*H1196</f>
        <v>0</v>
      </c>
      <c r="Q1196" s="225">
        <v>0.00142</v>
      </c>
      <c r="R1196" s="225">
        <f>Q1196*H1196</f>
        <v>0.14963959999999998</v>
      </c>
      <c r="S1196" s="225">
        <v>0</v>
      </c>
      <c r="T1196" s="226">
        <f>S1196*H1196</f>
        <v>0</v>
      </c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R1196" s="227" t="s">
        <v>327</v>
      </c>
      <c r="AT1196" s="227" t="s">
        <v>211</v>
      </c>
      <c r="AU1196" s="227" t="s">
        <v>80</v>
      </c>
      <c r="AY1196" s="21" t="s">
        <v>207</v>
      </c>
      <c r="BE1196" s="228">
        <f>IF(N1196="základní",J1196,0)</f>
        <v>0</v>
      </c>
      <c r="BF1196" s="228">
        <f>IF(N1196="snížená",J1196,0)</f>
        <v>0</v>
      </c>
      <c r="BG1196" s="228">
        <f>IF(N1196="zákl. přenesená",J1196,0)</f>
        <v>0</v>
      </c>
      <c r="BH1196" s="228">
        <f>IF(N1196="sníž. přenesená",J1196,0)</f>
        <v>0</v>
      </c>
      <c r="BI1196" s="228">
        <f>IF(N1196="nulová",J1196,0)</f>
        <v>0</v>
      </c>
      <c r="BJ1196" s="21" t="s">
        <v>76</v>
      </c>
      <c r="BK1196" s="228">
        <f>ROUND(I1196*H1196,2)</f>
        <v>0</v>
      </c>
      <c r="BL1196" s="21" t="s">
        <v>327</v>
      </c>
      <c r="BM1196" s="227" t="s">
        <v>2060</v>
      </c>
    </row>
    <row r="1197" s="2" customFormat="1">
      <c r="A1197" s="42"/>
      <c r="B1197" s="43"/>
      <c r="C1197" s="44"/>
      <c r="D1197" s="229" t="s">
        <v>216</v>
      </c>
      <c r="E1197" s="44"/>
      <c r="F1197" s="230" t="s">
        <v>2061</v>
      </c>
      <c r="G1197" s="44"/>
      <c r="H1197" s="44"/>
      <c r="I1197" s="231"/>
      <c r="J1197" s="44"/>
      <c r="K1197" s="44"/>
      <c r="L1197" s="48"/>
      <c r="M1197" s="232"/>
      <c r="N1197" s="233"/>
      <c r="O1197" s="88"/>
      <c r="P1197" s="88"/>
      <c r="Q1197" s="88"/>
      <c r="R1197" s="88"/>
      <c r="S1197" s="88"/>
      <c r="T1197" s="89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T1197" s="21" t="s">
        <v>216</v>
      </c>
      <c r="AU1197" s="21" t="s">
        <v>80</v>
      </c>
    </row>
    <row r="1198" s="14" customFormat="1">
      <c r="A1198" s="14"/>
      <c r="B1198" s="245"/>
      <c r="C1198" s="246"/>
      <c r="D1198" s="236" t="s">
        <v>218</v>
      </c>
      <c r="E1198" s="247" t="s">
        <v>18</v>
      </c>
      <c r="F1198" s="248" t="s">
        <v>920</v>
      </c>
      <c r="G1198" s="246"/>
      <c r="H1198" s="249">
        <v>105.38</v>
      </c>
      <c r="I1198" s="250"/>
      <c r="J1198" s="246"/>
      <c r="K1198" s="246"/>
      <c r="L1198" s="251"/>
      <c r="M1198" s="252"/>
      <c r="N1198" s="253"/>
      <c r="O1198" s="253"/>
      <c r="P1198" s="253"/>
      <c r="Q1198" s="253"/>
      <c r="R1198" s="253"/>
      <c r="S1198" s="253"/>
      <c r="T1198" s="254"/>
      <c r="U1198" s="14"/>
      <c r="V1198" s="14"/>
      <c r="W1198" s="14"/>
      <c r="X1198" s="14"/>
      <c r="Y1198" s="14"/>
      <c r="Z1198" s="14"/>
      <c r="AA1198" s="14"/>
      <c r="AB1198" s="14"/>
      <c r="AC1198" s="14"/>
      <c r="AD1198" s="14"/>
      <c r="AE1198" s="14"/>
      <c r="AT1198" s="255" t="s">
        <v>218</v>
      </c>
      <c r="AU1198" s="255" t="s">
        <v>80</v>
      </c>
      <c r="AV1198" s="14" t="s">
        <v>80</v>
      </c>
      <c r="AW1198" s="14" t="s">
        <v>33</v>
      </c>
      <c r="AX1198" s="14" t="s">
        <v>71</v>
      </c>
      <c r="AY1198" s="255" t="s">
        <v>207</v>
      </c>
    </row>
    <row r="1199" s="2" customFormat="1" ht="16.5" customHeight="1">
      <c r="A1199" s="42"/>
      <c r="B1199" s="43"/>
      <c r="C1199" s="217" t="s">
        <v>2062</v>
      </c>
      <c r="D1199" s="217" t="s">
        <v>211</v>
      </c>
      <c r="E1199" s="218" t="s">
        <v>2063</v>
      </c>
      <c r="F1199" s="219" t="s">
        <v>2064</v>
      </c>
      <c r="G1199" s="220" t="s">
        <v>129</v>
      </c>
      <c r="H1199" s="221">
        <v>225.68000000000001</v>
      </c>
      <c r="I1199" s="222"/>
      <c r="J1199" s="221">
        <f>ROUND(I1199*H1199,2)</f>
        <v>0</v>
      </c>
      <c r="K1199" s="219" t="s">
        <v>214</v>
      </c>
      <c r="L1199" s="48"/>
      <c r="M1199" s="223" t="s">
        <v>18</v>
      </c>
      <c r="N1199" s="224" t="s">
        <v>42</v>
      </c>
      <c r="O1199" s="88"/>
      <c r="P1199" s="225">
        <f>O1199*H1199</f>
        <v>0</v>
      </c>
      <c r="Q1199" s="225">
        <v>5.0000000000000002E-05</v>
      </c>
      <c r="R1199" s="225">
        <f>Q1199*H1199</f>
        <v>0.011284000000000001</v>
      </c>
      <c r="S1199" s="225">
        <v>0</v>
      </c>
      <c r="T1199" s="226">
        <f>S1199*H1199</f>
        <v>0</v>
      </c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R1199" s="227" t="s">
        <v>327</v>
      </c>
      <c r="AT1199" s="227" t="s">
        <v>211</v>
      </c>
      <c r="AU1199" s="227" t="s">
        <v>80</v>
      </c>
      <c r="AY1199" s="21" t="s">
        <v>207</v>
      </c>
      <c r="BE1199" s="228">
        <f>IF(N1199="základní",J1199,0)</f>
        <v>0</v>
      </c>
      <c r="BF1199" s="228">
        <f>IF(N1199="snížená",J1199,0)</f>
        <v>0</v>
      </c>
      <c r="BG1199" s="228">
        <f>IF(N1199="zákl. přenesená",J1199,0)</f>
        <v>0</v>
      </c>
      <c r="BH1199" s="228">
        <f>IF(N1199="sníž. přenesená",J1199,0)</f>
        <v>0</v>
      </c>
      <c r="BI1199" s="228">
        <f>IF(N1199="nulová",J1199,0)</f>
        <v>0</v>
      </c>
      <c r="BJ1199" s="21" t="s">
        <v>76</v>
      </c>
      <c r="BK1199" s="228">
        <f>ROUND(I1199*H1199,2)</f>
        <v>0</v>
      </c>
      <c r="BL1199" s="21" t="s">
        <v>327</v>
      </c>
      <c r="BM1199" s="227" t="s">
        <v>2065</v>
      </c>
    </row>
    <row r="1200" s="2" customFormat="1">
      <c r="A1200" s="42"/>
      <c r="B1200" s="43"/>
      <c r="C1200" s="44"/>
      <c r="D1200" s="229" t="s">
        <v>216</v>
      </c>
      <c r="E1200" s="44"/>
      <c r="F1200" s="230" t="s">
        <v>2066</v>
      </c>
      <c r="G1200" s="44"/>
      <c r="H1200" s="44"/>
      <c r="I1200" s="231"/>
      <c r="J1200" s="44"/>
      <c r="K1200" s="44"/>
      <c r="L1200" s="48"/>
      <c r="M1200" s="232"/>
      <c r="N1200" s="233"/>
      <c r="O1200" s="88"/>
      <c r="P1200" s="88"/>
      <c r="Q1200" s="88"/>
      <c r="R1200" s="88"/>
      <c r="S1200" s="88"/>
      <c r="T1200" s="89"/>
      <c r="U1200" s="42"/>
      <c r="V1200" s="42"/>
      <c r="W1200" s="42"/>
      <c r="X1200" s="42"/>
      <c r="Y1200" s="42"/>
      <c r="Z1200" s="42"/>
      <c r="AA1200" s="42"/>
      <c r="AB1200" s="42"/>
      <c r="AC1200" s="42"/>
      <c r="AD1200" s="42"/>
      <c r="AE1200" s="42"/>
      <c r="AT1200" s="21" t="s">
        <v>216</v>
      </c>
      <c r="AU1200" s="21" t="s">
        <v>80</v>
      </c>
    </row>
    <row r="1201" s="14" customFormat="1">
      <c r="A1201" s="14"/>
      <c r="B1201" s="245"/>
      <c r="C1201" s="246"/>
      <c r="D1201" s="236" t="s">
        <v>218</v>
      </c>
      <c r="E1201" s="247" t="s">
        <v>18</v>
      </c>
      <c r="F1201" s="248" t="s">
        <v>929</v>
      </c>
      <c r="G1201" s="246"/>
      <c r="H1201" s="249">
        <v>225.68000000000001</v>
      </c>
      <c r="I1201" s="250"/>
      <c r="J1201" s="246"/>
      <c r="K1201" s="246"/>
      <c r="L1201" s="251"/>
      <c r="M1201" s="252"/>
      <c r="N1201" s="253"/>
      <c r="O1201" s="253"/>
      <c r="P1201" s="253"/>
      <c r="Q1201" s="253"/>
      <c r="R1201" s="253"/>
      <c r="S1201" s="253"/>
      <c r="T1201" s="25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5" t="s">
        <v>218</v>
      </c>
      <c r="AU1201" s="255" t="s">
        <v>80</v>
      </c>
      <c r="AV1201" s="14" t="s">
        <v>80</v>
      </c>
      <c r="AW1201" s="14" t="s">
        <v>33</v>
      </c>
      <c r="AX1201" s="14" t="s">
        <v>71</v>
      </c>
      <c r="AY1201" s="255" t="s">
        <v>207</v>
      </c>
    </row>
    <row r="1202" s="2" customFormat="1" ht="24.15" customHeight="1">
      <c r="A1202" s="42"/>
      <c r="B1202" s="43"/>
      <c r="C1202" s="217" t="s">
        <v>2067</v>
      </c>
      <c r="D1202" s="217" t="s">
        <v>211</v>
      </c>
      <c r="E1202" s="218" t="s">
        <v>2068</v>
      </c>
      <c r="F1202" s="219" t="s">
        <v>2069</v>
      </c>
      <c r="G1202" s="220" t="s">
        <v>516</v>
      </c>
      <c r="H1202" s="221">
        <v>10.68</v>
      </c>
      <c r="I1202" s="222"/>
      <c r="J1202" s="221">
        <f>ROUND(I1202*H1202,2)</f>
        <v>0</v>
      </c>
      <c r="K1202" s="219" t="s">
        <v>214</v>
      </c>
      <c r="L1202" s="48"/>
      <c r="M1202" s="223" t="s">
        <v>18</v>
      </c>
      <c r="N1202" s="224" t="s">
        <v>42</v>
      </c>
      <c r="O1202" s="88"/>
      <c r="P1202" s="225">
        <f>O1202*H1202</f>
        <v>0</v>
      </c>
      <c r="Q1202" s="225">
        <v>0</v>
      </c>
      <c r="R1202" s="225">
        <f>Q1202*H1202</f>
        <v>0</v>
      </c>
      <c r="S1202" s="225">
        <v>0</v>
      </c>
      <c r="T1202" s="226">
        <f>S1202*H1202</f>
        <v>0</v>
      </c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R1202" s="227" t="s">
        <v>327</v>
      </c>
      <c r="AT1202" s="227" t="s">
        <v>211</v>
      </c>
      <c r="AU1202" s="227" t="s">
        <v>80</v>
      </c>
      <c r="AY1202" s="21" t="s">
        <v>207</v>
      </c>
      <c r="BE1202" s="228">
        <f>IF(N1202="základní",J1202,0)</f>
        <v>0</v>
      </c>
      <c r="BF1202" s="228">
        <f>IF(N1202="snížená",J1202,0)</f>
        <v>0</v>
      </c>
      <c r="BG1202" s="228">
        <f>IF(N1202="zákl. přenesená",J1202,0)</f>
        <v>0</v>
      </c>
      <c r="BH1202" s="228">
        <f>IF(N1202="sníž. přenesená",J1202,0)</f>
        <v>0</v>
      </c>
      <c r="BI1202" s="228">
        <f>IF(N1202="nulová",J1202,0)</f>
        <v>0</v>
      </c>
      <c r="BJ1202" s="21" t="s">
        <v>76</v>
      </c>
      <c r="BK1202" s="228">
        <f>ROUND(I1202*H1202,2)</f>
        <v>0</v>
      </c>
      <c r="BL1202" s="21" t="s">
        <v>327</v>
      </c>
      <c r="BM1202" s="227" t="s">
        <v>2070</v>
      </c>
    </row>
    <row r="1203" s="2" customFormat="1">
      <c r="A1203" s="42"/>
      <c r="B1203" s="43"/>
      <c r="C1203" s="44"/>
      <c r="D1203" s="229" t="s">
        <v>216</v>
      </c>
      <c r="E1203" s="44"/>
      <c r="F1203" s="230" t="s">
        <v>2071</v>
      </c>
      <c r="G1203" s="44"/>
      <c r="H1203" s="44"/>
      <c r="I1203" s="231"/>
      <c r="J1203" s="44"/>
      <c r="K1203" s="44"/>
      <c r="L1203" s="48"/>
      <c r="M1203" s="232"/>
      <c r="N1203" s="233"/>
      <c r="O1203" s="88"/>
      <c r="P1203" s="88"/>
      <c r="Q1203" s="88"/>
      <c r="R1203" s="88"/>
      <c r="S1203" s="88"/>
      <c r="T1203" s="89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T1203" s="21" t="s">
        <v>216</v>
      </c>
      <c r="AU1203" s="21" t="s">
        <v>80</v>
      </c>
    </row>
    <row r="1204" s="12" customFormat="1" ht="22.8" customHeight="1">
      <c r="A1204" s="12"/>
      <c r="B1204" s="201"/>
      <c r="C1204" s="202"/>
      <c r="D1204" s="203" t="s">
        <v>70</v>
      </c>
      <c r="E1204" s="215" t="s">
        <v>828</v>
      </c>
      <c r="F1204" s="215" t="s">
        <v>2072</v>
      </c>
      <c r="G1204" s="202"/>
      <c r="H1204" s="202"/>
      <c r="I1204" s="205"/>
      <c r="J1204" s="216">
        <f>BK1204</f>
        <v>0</v>
      </c>
      <c r="K1204" s="202"/>
      <c r="L1204" s="207"/>
      <c r="M1204" s="208"/>
      <c r="N1204" s="209"/>
      <c r="O1204" s="209"/>
      <c r="P1204" s="210">
        <f>SUM(P1205:P1242)</f>
        <v>0</v>
      </c>
      <c r="Q1204" s="209"/>
      <c r="R1204" s="210">
        <f>SUM(R1205:R1242)</f>
        <v>3.7938847</v>
      </c>
      <c r="S1204" s="209"/>
      <c r="T1204" s="211">
        <f>SUM(T1205:T1242)</f>
        <v>0</v>
      </c>
      <c r="U1204" s="12"/>
      <c r="V1204" s="12"/>
      <c r="W1204" s="12"/>
      <c r="X1204" s="12"/>
      <c r="Y1204" s="12"/>
      <c r="Z1204" s="12"/>
      <c r="AA1204" s="12"/>
      <c r="AB1204" s="12"/>
      <c r="AC1204" s="12"/>
      <c r="AD1204" s="12"/>
      <c r="AE1204" s="12"/>
      <c r="AR1204" s="212" t="s">
        <v>80</v>
      </c>
      <c r="AT1204" s="213" t="s">
        <v>70</v>
      </c>
      <c r="AU1204" s="213" t="s">
        <v>76</v>
      </c>
      <c r="AY1204" s="212" t="s">
        <v>207</v>
      </c>
      <c r="BK1204" s="214">
        <f>SUM(BK1205:BK1242)</f>
        <v>0</v>
      </c>
    </row>
    <row r="1205" s="2" customFormat="1" ht="16.5" customHeight="1">
      <c r="A1205" s="42"/>
      <c r="B1205" s="43"/>
      <c r="C1205" s="217" t="s">
        <v>2073</v>
      </c>
      <c r="D1205" s="217" t="s">
        <v>211</v>
      </c>
      <c r="E1205" s="218" t="s">
        <v>2074</v>
      </c>
      <c r="F1205" s="219" t="s">
        <v>2075</v>
      </c>
      <c r="G1205" s="220" t="s">
        <v>129</v>
      </c>
      <c r="H1205" s="221">
        <v>235.16999999999999</v>
      </c>
      <c r="I1205" s="222"/>
      <c r="J1205" s="221">
        <f>ROUND(I1205*H1205,2)</f>
        <v>0</v>
      </c>
      <c r="K1205" s="219" t="s">
        <v>214</v>
      </c>
      <c r="L1205" s="48"/>
      <c r="M1205" s="223" t="s">
        <v>18</v>
      </c>
      <c r="N1205" s="224" t="s">
        <v>42</v>
      </c>
      <c r="O1205" s="88"/>
      <c r="P1205" s="225">
        <f>O1205*H1205</f>
        <v>0</v>
      </c>
      <c r="Q1205" s="225">
        <v>0</v>
      </c>
      <c r="R1205" s="225">
        <f>Q1205*H1205</f>
        <v>0</v>
      </c>
      <c r="S1205" s="225">
        <v>0</v>
      </c>
      <c r="T1205" s="226">
        <f>S1205*H1205</f>
        <v>0</v>
      </c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R1205" s="227" t="s">
        <v>327</v>
      </c>
      <c r="AT1205" s="227" t="s">
        <v>211</v>
      </c>
      <c r="AU1205" s="227" t="s">
        <v>80</v>
      </c>
      <c r="AY1205" s="21" t="s">
        <v>207</v>
      </c>
      <c r="BE1205" s="228">
        <f>IF(N1205="základní",J1205,0)</f>
        <v>0</v>
      </c>
      <c r="BF1205" s="228">
        <f>IF(N1205="snížená",J1205,0)</f>
        <v>0</v>
      </c>
      <c r="BG1205" s="228">
        <f>IF(N1205="zákl. přenesená",J1205,0)</f>
        <v>0</v>
      </c>
      <c r="BH1205" s="228">
        <f>IF(N1205="sníž. přenesená",J1205,0)</f>
        <v>0</v>
      </c>
      <c r="BI1205" s="228">
        <f>IF(N1205="nulová",J1205,0)</f>
        <v>0</v>
      </c>
      <c r="BJ1205" s="21" t="s">
        <v>76</v>
      </c>
      <c r="BK1205" s="228">
        <f>ROUND(I1205*H1205,2)</f>
        <v>0</v>
      </c>
      <c r="BL1205" s="21" t="s">
        <v>327</v>
      </c>
      <c r="BM1205" s="227" t="s">
        <v>2076</v>
      </c>
    </row>
    <row r="1206" s="2" customFormat="1">
      <c r="A1206" s="42"/>
      <c r="B1206" s="43"/>
      <c r="C1206" s="44"/>
      <c r="D1206" s="229" t="s">
        <v>216</v>
      </c>
      <c r="E1206" s="44"/>
      <c r="F1206" s="230" t="s">
        <v>2077</v>
      </c>
      <c r="G1206" s="44"/>
      <c r="H1206" s="44"/>
      <c r="I1206" s="231"/>
      <c r="J1206" s="44"/>
      <c r="K1206" s="44"/>
      <c r="L1206" s="48"/>
      <c r="M1206" s="232"/>
      <c r="N1206" s="233"/>
      <c r="O1206" s="88"/>
      <c r="P1206" s="88"/>
      <c r="Q1206" s="88"/>
      <c r="R1206" s="88"/>
      <c r="S1206" s="88"/>
      <c r="T1206" s="89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T1206" s="21" t="s">
        <v>216</v>
      </c>
      <c r="AU1206" s="21" t="s">
        <v>80</v>
      </c>
    </row>
    <row r="1207" s="14" customFormat="1">
      <c r="A1207" s="14"/>
      <c r="B1207" s="245"/>
      <c r="C1207" s="246"/>
      <c r="D1207" s="236" t="s">
        <v>218</v>
      </c>
      <c r="E1207" s="247" t="s">
        <v>18</v>
      </c>
      <c r="F1207" s="248" t="s">
        <v>950</v>
      </c>
      <c r="G1207" s="246"/>
      <c r="H1207" s="249">
        <v>235.16999999999999</v>
      </c>
      <c r="I1207" s="250"/>
      <c r="J1207" s="246"/>
      <c r="K1207" s="246"/>
      <c r="L1207" s="251"/>
      <c r="M1207" s="252"/>
      <c r="N1207" s="253"/>
      <c r="O1207" s="253"/>
      <c r="P1207" s="253"/>
      <c r="Q1207" s="253"/>
      <c r="R1207" s="253"/>
      <c r="S1207" s="253"/>
      <c r="T1207" s="254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55" t="s">
        <v>218</v>
      </c>
      <c r="AU1207" s="255" t="s">
        <v>80</v>
      </c>
      <c r="AV1207" s="14" t="s">
        <v>80</v>
      </c>
      <c r="AW1207" s="14" t="s">
        <v>33</v>
      </c>
      <c r="AX1207" s="14" t="s">
        <v>76</v>
      </c>
      <c r="AY1207" s="255" t="s">
        <v>207</v>
      </c>
    </row>
    <row r="1208" s="2" customFormat="1" ht="16.5" customHeight="1">
      <c r="A1208" s="42"/>
      <c r="B1208" s="43"/>
      <c r="C1208" s="217" t="s">
        <v>2078</v>
      </c>
      <c r="D1208" s="217" t="s">
        <v>211</v>
      </c>
      <c r="E1208" s="218" t="s">
        <v>2079</v>
      </c>
      <c r="F1208" s="219" t="s">
        <v>2080</v>
      </c>
      <c r="G1208" s="220" t="s">
        <v>129</v>
      </c>
      <c r="H1208" s="221">
        <v>235.16999999999999</v>
      </c>
      <c r="I1208" s="222"/>
      <c r="J1208" s="221">
        <f>ROUND(I1208*H1208,2)</f>
        <v>0</v>
      </c>
      <c r="K1208" s="219" t="s">
        <v>214</v>
      </c>
      <c r="L1208" s="48"/>
      <c r="M1208" s="223" t="s">
        <v>18</v>
      </c>
      <c r="N1208" s="224" t="s">
        <v>42</v>
      </c>
      <c r="O1208" s="88"/>
      <c r="P1208" s="225">
        <f>O1208*H1208</f>
        <v>0</v>
      </c>
      <c r="Q1208" s="225">
        <v>0</v>
      </c>
      <c r="R1208" s="225">
        <f>Q1208*H1208</f>
        <v>0</v>
      </c>
      <c r="S1208" s="225">
        <v>0</v>
      </c>
      <c r="T1208" s="226">
        <f>S1208*H1208</f>
        <v>0</v>
      </c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R1208" s="227" t="s">
        <v>327</v>
      </c>
      <c r="AT1208" s="227" t="s">
        <v>211</v>
      </c>
      <c r="AU1208" s="227" t="s">
        <v>80</v>
      </c>
      <c r="AY1208" s="21" t="s">
        <v>207</v>
      </c>
      <c r="BE1208" s="228">
        <f>IF(N1208="základní",J1208,0)</f>
        <v>0</v>
      </c>
      <c r="BF1208" s="228">
        <f>IF(N1208="snížená",J1208,0)</f>
        <v>0</v>
      </c>
      <c r="BG1208" s="228">
        <f>IF(N1208="zákl. přenesená",J1208,0)</f>
        <v>0</v>
      </c>
      <c r="BH1208" s="228">
        <f>IF(N1208="sníž. přenesená",J1208,0)</f>
        <v>0</v>
      </c>
      <c r="BI1208" s="228">
        <f>IF(N1208="nulová",J1208,0)</f>
        <v>0</v>
      </c>
      <c r="BJ1208" s="21" t="s">
        <v>76</v>
      </c>
      <c r="BK1208" s="228">
        <f>ROUND(I1208*H1208,2)</f>
        <v>0</v>
      </c>
      <c r="BL1208" s="21" t="s">
        <v>327</v>
      </c>
      <c r="BM1208" s="227" t="s">
        <v>2081</v>
      </c>
    </row>
    <row r="1209" s="2" customFormat="1">
      <c r="A1209" s="42"/>
      <c r="B1209" s="43"/>
      <c r="C1209" s="44"/>
      <c r="D1209" s="229" t="s">
        <v>216</v>
      </c>
      <c r="E1209" s="44"/>
      <c r="F1209" s="230" t="s">
        <v>2082</v>
      </c>
      <c r="G1209" s="44"/>
      <c r="H1209" s="44"/>
      <c r="I1209" s="231"/>
      <c r="J1209" s="44"/>
      <c r="K1209" s="44"/>
      <c r="L1209" s="48"/>
      <c r="M1209" s="232"/>
      <c r="N1209" s="233"/>
      <c r="O1209" s="88"/>
      <c r="P1209" s="88"/>
      <c r="Q1209" s="88"/>
      <c r="R1209" s="88"/>
      <c r="S1209" s="88"/>
      <c r="T1209" s="89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T1209" s="21" t="s">
        <v>216</v>
      </c>
      <c r="AU1209" s="21" t="s">
        <v>80</v>
      </c>
    </row>
    <row r="1210" s="14" customFormat="1">
      <c r="A1210" s="14"/>
      <c r="B1210" s="245"/>
      <c r="C1210" s="246"/>
      <c r="D1210" s="236" t="s">
        <v>218</v>
      </c>
      <c r="E1210" s="247" t="s">
        <v>18</v>
      </c>
      <c r="F1210" s="248" t="s">
        <v>950</v>
      </c>
      <c r="G1210" s="246"/>
      <c r="H1210" s="249">
        <v>235.16999999999999</v>
      </c>
      <c r="I1210" s="250"/>
      <c r="J1210" s="246"/>
      <c r="K1210" s="246"/>
      <c r="L1210" s="251"/>
      <c r="M1210" s="252"/>
      <c r="N1210" s="253"/>
      <c r="O1210" s="253"/>
      <c r="P1210" s="253"/>
      <c r="Q1210" s="253"/>
      <c r="R1210" s="253"/>
      <c r="S1210" s="253"/>
      <c r="T1210" s="254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T1210" s="255" t="s">
        <v>218</v>
      </c>
      <c r="AU1210" s="255" t="s">
        <v>80</v>
      </c>
      <c r="AV1210" s="14" t="s">
        <v>80</v>
      </c>
      <c r="AW1210" s="14" t="s">
        <v>33</v>
      </c>
      <c r="AX1210" s="14" t="s">
        <v>71</v>
      </c>
      <c r="AY1210" s="255" t="s">
        <v>207</v>
      </c>
    </row>
    <row r="1211" s="2" customFormat="1" ht="16.5" customHeight="1">
      <c r="A1211" s="42"/>
      <c r="B1211" s="43"/>
      <c r="C1211" s="217" t="s">
        <v>2083</v>
      </c>
      <c r="D1211" s="217" t="s">
        <v>211</v>
      </c>
      <c r="E1211" s="218" t="s">
        <v>2084</v>
      </c>
      <c r="F1211" s="219" t="s">
        <v>2085</v>
      </c>
      <c r="G1211" s="220" t="s">
        <v>129</v>
      </c>
      <c r="H1211" s="221">
        <v>235.16999999999999</v>
      </c>
      <c r="I1211" s="222"/>
      <c r="J1211" s="221">
        <f>ROUND(I1211*H1211,2)</f>
        <v>0</v>
      </c>
      <c r="K1211" s="219" t="s">
        <v>214</v>
      </c>
      <c r="L1211" s="48"/>
      <c r="M1211" s="223" t="s">
        <v>18</v>
      </c>
      <c r="N1211" s="224" t="s">
        <v>42</v>
      </c>
      <c r="O1211" s="88"/>
      <c r="P1211" s="225">
        <f>O1211*H1211</f>
        <v>0</v>
      </c>
      <c r="Q1211" s="225">
        <v>0.00020000000000000001</v>
      </c>
      <c r="R1211" s="225">
        <f>Q1211*H1211</f>
        <v>0.047033999999999999</v>
      </c>
      <c r="S1211" s="225">
        <v>0</v>
      </c>
      <c r="T1211" s="226">
        <f>S1211*H1211</f>
        <v>0</v>
      </c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R1211" s="227" t="s">
        <v>327</v>
      </c>
      <c r="AT1211" s="227" t="s">
        <v>211</v>
      </c>
      <c r="AU1211" s="227" t="s">
        <v>80</v>
      </c>
      <c r="AY1211" s="21" t="s">
        <v>207</v>
      </c>
      <c r="BE1211" s="228">
        <f>IF(N1211="základní",J1211,0)</f>
        <v>0</v>
      </c>
      <c r="BF1211" s="228">
        <f>IF(N1211="snížená",J1211,0)</f>
        <v>0</v>
      </c>
      <c r="BG1211" s="228">
        <f>IF(N1211="zákl. přenesená",J1211,0)</f>
        <v>0</v>
      </c>
      <c r="BH1211" s="228">
        <f>IF(N1211="sníž. přenesená",J1211,0)</f>
        <v>0</v>
      </c>
      <c r="BI1211" s="228">
        <f>IF(N1211="nulová",J1211,0)</f>
        <v>0</v>
      </c>
      <c r="BJ1211" s="21" t="s">
        <v>76</v>
      </c>
      <c r="BK1211" s="228">
        <f>ROUND(I1211*H1211,2)</f>
        <v>0</v>
      </c>
      <c r="BL1211" s="21" t="s">
        <v>327</v>
      </c>
      <c r="BM1211" s="227" t="s">
        <v>2086</v>
      </c>
    </row>
    <row r="1212" s="2" customFormat="1">
      <c r="A1212" s="42"/>
      <c r="B1212" s="43"/>
      <c r="C1212" s="44"/>
      <c r="D1212" s="229" t="s">
        <v>216</v>
      </c>
      <c r="E1212" s="44"/>
      <c r="F1212" s="230" t="s">
        <v>2087</v>
      </c>
      <c r="G1212" s="44"/>
      <c r="H1212" s="44"/>
      <c r="I1212" s="231"/>
      <c r="J1212" s="44"/>
      <c r="K1212" s="44"/>
      <c r="L1212" s="48"/>
      <c r="M1212" s="232"/>
      <c r="N1212" s="233"/>
      <c r="O1212" s="88"/>
      <c r="P1212" s="88"/>
      <c r="Q1212" s="88"/>
      <c r="R1212" s="88"/>
      <c r="S1212" s="88"/>
      <c r="T1212" s="89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T1212" s="21" t="s">
        <v>216</v>
      </c>
      <c r="AU1212" s="21" t="s">
        <v>80</v>
      </c>
    </row>
    <row r="1213" s="14" customFormat="1">
      <c r="A1213" s="14"/>
      <c r="B1213" s="245"/>
      <c r="C1213" s="246"/>
      <c r="D1213" s="236" t="s">
        <v>218</v>
      </c>
      <c r="E1213" s="247" t="s">
        <v>18</v>
      </c>
      <c r="F1213" s="248" t="s">
        <v>950</v>
      </c>
      <c r="G1213" s="246"/>
      <c r="H1213" s="249">
        <v>235.16999999999999</v>
      </c>
      <c r="I1213" s="250"/>
      <c r="J1213" s="246"/>
      <c r="K1213" s="246"/>
      <c r="L1213" s="251"/>
      <c r="M1213" s="252"/>
      <c r="N1213" s="253"/>
      <c r="O1213" s="253"/>
      <c r="P1213" s="253"/>
      <c r="Q1213" s="253"/>
      <c r="R1213" s="253"/>
      <c r="S1213" s="253"/>
      <c r="T1213" s="254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T1213" s="255" t="s">
        <v>218</v>
      </c>
      <c r="AU1213" s="255" t="s">
        <v>80</v>
      </c>
      <c r="AV1213" s="14" t="s">
        <v>80</v>
      </c>
      <c r="AW1213" s="14" t="s">
        <v>33</v>
      </c>
      <c r="AX1213" s="14" t="s">
        <v>71</v>
      </c>
      <c r="AY1213" s="255" t="s">
        <v>207</v>
      </c>
    </row>
    <row r="1214" s="2" customFormat="1" ht="24.15" customHeight="1">
      <c r="A1214" s="42"/>
      <c r="B1214" s="43"/>
      <c r="C1214" s="217" t="s">
        <v>2088</v>
      </c>
      <c r="D1214" s="217" t="s">
        <v>211</v>
      </c>
      <c r="E1214" s="218" t="s">
        <v>2089</v>
      </c>
      <c r="F1214" s="219" t="s">
        <v>2090</v>
      </c>
      <c r="G1214" s="220" t="s">
        <v>129</v>
      </c>
      <c r="H1214" s="221">
        <v>235.16999999999999</v>
      </c>
      <c r="I1214" s="222"/>
      <c r="J1214" s="221">
        <f>ROUND(I1214*H1214,2)</f>
        <v>0</v>
      </c>
      <c r="K1214" s="219" t="s">
        <v>214</v>
      </c>
      <c r="L1214" s="48"/>
      <c r="M1214" s="223" t="s">
        <v>18</v>
      </c>
      <c r="N1214" s="224" t="s">
        <v>42</v>
      </c>
      <c r="O1214" s="88"/>
      <c r="P1214" s="225">
        <f>O1214*H1214</f>
        <v>0</v>
      </c>
      <c r="Q1214" s="225">
        <v>0.012</v>
      </c>
      <c r="R1214" s="225">
        <f>Q1214*H1214</f>
        <v>2.8220399999999999</v>
      </c>
      <c r="S1214" s="225">
        <v>0</v>
      </c>
      <c r="T1214" s="226">
        <f>S1214*H1214</f>
        <v>0</v>
      </c>
      <c r="U1214" s="42"/>
      <c r="V1214" s="42"/>
      <c r="W1214" s="42"/>
      <c r="X1214" s="42"/>
      <c r="Y1214" s="42"/>
      <c r="Z1214" s="42"/>
      <c r="AA1214" s="42"/>
      <c r="AB1214" s="42"/>
      <c r="AC1214" s="42"/>
      <c r="AD1214" s="42"/>
      <c r="AE1214" s="42"/>
      <c r="AR1214" s="227" t="s">
        <v>327</v>
      </c>
      <c r="AT1214" s="227" t="s">
        <v>211</v>
      </c>
      <c r="AU1214" s="227" t="s">
        <v>80</v>
      </c>
      <c r="AY1214" s="21" t="s">
        <v>207</v>
      </c>
      <c r="BE1214" s="228">
        <f>IF(N1214="základní",J1214,0)</f>
        <v>0</v>
      </c>
      <c r="BF1214" s="228">
        <f>IF(N1214="snížená",J1214,0)</f>
        <v>0</v>
      </c>
      <c r="BG1214" s="228">
        <f>IF(N1214="zákl. přenesená",J1214,0)</f>
        <v>0</v>
      </c>
      <c r="BH1214" s="228">
        <f>IF(N1214="sníž. přenesená",J1214,0)</f>
        <v>0</v>
      </c>
      <c r="BI1214" s="228">
        <f>IF(N1214="nulová",J1214,0)</f>
        <v>0</v>
      </c>
      <c r="BJ1214" s="21" t="s">
        <v>76</v>
      </c>
      <c r="BK1214" s="228">
        <f>ROUND(I1214*H1214,2)</f>
        <v>0</v>
      </c>
      <c r="BL1214" s="21" t="s">
        <v>327</v>
      </c>
      <c r="BM1214" s="227" t="s">
        <v>2091</v>
      </c>
    </row>
    <row r="1215" s="2" customFormat="1">
      <c r="A1215" s="42"/>
      <c r="B1215" s="43"/>
      <c r="C1215" s="44"/>
      <c r="D1215" s="229" t="s">
        <v>216</v>
      </c>
      <c r="E1215" s="44"/>
      <c r="F1215" s="230" t="s">
        <v>2092</v>
      </c>
      <c r="G1215" s="44"/>
      <c r="H1215" s="44"/>
      <c r="I1215" s="231"/>
      <c r="J1215" s="44"/>
      <c r="K1215" s="44"/>
      <c r="L1215" s="48"/>
      <c r="M1215" s="232"/>
      <c r="N1215" s="233"/>
      <c r="O1215" s="88"/>
      <c r="P1215" s="88"/>
      <c r="Q1215" s="88"/>
      <c r="R1215" s="88"/>
      <c r="S1215" s="88"/>
      <c r="T1215" s="89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T1215" s="21" t="s">
        <v>216</v>
      </c>
      <c r="AU1215" s="21" t="s">
        <v>80</v>
      </c>
    </row>
    <row r="1216" s="14" customFormat="1">
      <c r="A1216" s="14"/>
      <c r="B1216" s="245"/>
      <c r="C1216" s="246"/>
      <c r="D1216" s="236" t="s">
        <v>218</v>
      </c>
      <c r="E1216" s="247" t="s">
        <v>18</v>
      </c>
      <c r="F1216" s="248" t="s">
        <v>950</v>
      </c>
      <c r="G1216" s="246"/>
      <c r="H1216" s="249">
        <v>235.16999999999999</v>
      </c>
      <c r="I1216" s="250"/>
      <c r="J1216" s="246"/>
      <c r="K1216" s="246"/>
      <c r="L1216" s="251"/>
      <c r="M1216" s="252"/>
      <c r="N1216" s="253"/>
      <c r="O1216" s="253"/>
      <c r="P1216" s="253"/>
      <c r="Q1216" s="253"/>
      <c r="R1216" s="253"/>
      <c r="S1216" s="253"/>
      <c r="T1216" s="25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5" t="s">
        <v>218</v>
      </c>
      <c r="AU1216" s="255" t="s">
        <v>80</v>
      </c>
      <c r="AV1216" s="14" t="s">
        <v>80</v>
      </c>
      <c r="AW1216" s="14" t="s">
        <v>33</v>
      </c>
      <c r="AX1216" s="14" t="s">
        <v>76</v>
      </c>
      <c r="AY1216" s="255" t="s">
        <v>207</v>
      </c>
    </row>
    <row r="1217" s="2" customFormat="1" ht="16.5" customHeight="1">
      <c r="A1217" s="42"/>
      <c r="B1217" s="43"/>
      <c r="C1217" s="217" t="s">
        <v>2093</v>
      </c>
      <c r="D1217" s="217" t="s">
        <v>211</v>
      </c>
      <c r="E1217" s="218" t="s">
        <v>2094</v>
      </c>
      <c r="F1217" s="219" t="s">
        <v>2095</v>
      </c>
      <c r="G1217" s="220" t="s">
        <v>129</v>
      </c>
      <c r="H1217" s="221">
        <v>235.16999999999999</v>
      </c>
      <c r="I1217" s="222"/>
      <c r="J1217" s="221">
        <f>ROUND(I1217*H1217,2)</f>
        <v>0</v>
      </c>
      <c r="K1217" s="219" t="s">
        <v>214</v>
      </c>
      <c r="L1217" s="48"/>
      <c r="M1217" s="223" t="s">
        <v>18</v>
      </c>
      <c r="N1217" s="224" t="s">
        <v>42</v>
      </c>
      <c r="O1217" s="88"/>
      <c r="P1217" s="225">
        <f>O1217*H1217</f>
        <v>0</v>
      </c>
      <c r="Q1217" s="225">
        <v>0.00029999999999999997</v>
      </c>
      <c r="R1217" s="225">
        <f>Q1217*H1217</f>
        <v>0.070550999999999989</v>
      </c>
      <c r="S1217" s="225">
        <v>0</v>
      </c>
      <c r="T1217" s="226">
        <f>S1217*H1217</f>
        <v>0</v>
      </c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R1217" s="227" t="s">
        <v>327</v>
      </c>
      <c r="AT1217" s="227" t="s">
        <v>211</v>
      </c>
      <c r="AU1217" s="227" t="s">
        <v>80</v>
      </c>
      <c r="AY1217" s="21" t="s">
        <v>207</v>
      </c>
      <c r="BE1217" s="228">
        <f>IF(N1217="základní",J1217,0)</f>
        <v>0</v>
      </c>
      <c r="BF1217" s="228">
        <f>IF(N1217="snížená",J1217,0)</f>
        <v>0</v>
      </c>
      <c r="BG1217" s="228">
        <f>IF(N1217="zákl. přenesená",J1217,0)</f>
        <v>0</v>
      </c>
      <c r="BH1217" s="228">
        <f>IF(N1217="sníž. přenesená",J1217,0)</f>
        <v>0</v>
      </c>
      <c r="BI1217" s="228">
        <f>IF(N1217="nulová",J1217,0)</f>
        <v>0</v>
      </c>
      <c r="BJ1217" s="21" t="s">
        <v>76</v>
      </c>
      <c r="BK1217" s="228">
        <f>ROUND(I1217*H1217,2)</f>
        <v>0</v>
      </c>
      <c r="BL1217" s="21" t="s">
        <v>327</v>
      </c>
      <c r="BM1217" s="227" t="s">
        <v>2096</v>
      </c>
    </row>
    <row r="1218" s="2" customFormat="1">
      <c r="A1218" s="42"/>
      <c r="B1218" s="43"/>
      <c r="C1218" s="44"/>
      <c r="D1218" s="229" t="s">
        <v>216</v>
      </c>
      <c r="E1218" s="44"/>
      <c r="F1218" s="230" t="s">
        <v>2097</v>
      </c>
      <c r="G1218" s="44"/>
      <c r="H1218" s="44"/>
      <c r="I1218" s="231"/>
      <c r="J1218" s="44"/>
      <c r="K1218" s="44"/>
      <c r="L1218" s="48"/>
      <c r="M1218" s="232"/>
      <c r="N1218" s="233"/>
      <c r="O1218" s="88"/>
      <c r="P1218" s="88"/>
      <c r="Q1218" s="88"/>
      <c r="R1218" s="88"/>
      <c r="S1218" s="88"/>
      <c r="T1218" s="89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T1218" s="21" t="s">
        <v>216</v>
      </c>
      <c r="AU1218" s="21" t="s">
        <v>80</v>
      </c>
    </row>
    <row r="1219" s="14" customFormat="1">
      <c r="A1219" s="14"/>
      <c r="B1219" s="245"/>
      <c r="C1219" s="246"/>
      <c r="D1219" s="236" t="s">
        <v>218</v>
      </c>
      <c r="E1219" s="247" t="s">
        <v>18</v>
      </c>
      <c r="F1219" s="248" t="s">
        <v>950</v>
      </c>
      <c r="G1219" s="246"/>
      <c r="H1219" s="249">
        <v>235.16999999999999</v>
      </c>
      <c r="I1219" s="250"/>
      <c r="J1219" s="246"/>
      <c r="K1219" s="246"/>
      <c r="L1219" s="251"/>
      <c r="M1219" s="252"/>
      <c r="N1219" s="253"/>
      <c r="O1219" s="253"/>
      <c r="P1219" s="253"/>
      <c r="Q1219" s="253"/>
      <c r="R1219" s="253"/>
      <c r="S1219" s="253"/>
      <c r="T1219" s="254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55" t="s">
        <v>218</v>
      </c>
      <c r="AU1219" s="255" t="s">
        <v>80</v>
      </c>
      <c r="AV1219" s="14" t="s">
        <v>80</v>
      </c>
      <c r="AW1219" s="14" t="s">
        <v>33</v>
      </c>
      <c r="AX1219" s="14" t="s">
        <v>76</v>
      </c>
      <c r="AY1219" s="255" t="s">
        <v>207</v>
      </c>
    </row>
    <row r="1220" s="2" customFormat="1" ht="16.5" customHeight="1">
      <c r="A1220" s="42"/>
      <c r="B1220" s="43"/>
      <c r="C1220" s="283" t="s">
        <v>2098</v>
      </c>
      <c r="D1220" s="283" t="s">
        <v>1282</v>
      </c>
      <c r="E1220" s="284" t="s">
        <v>2099</v>
      </c>
      <c r="F1220" s="285" t="s">
        <v>2100</v>
      </c>
      <c r="G1220" s="286" t="s">
        <v>129</v>
      </c>
      <c r="H1220" s="287">
        <v>253.05000000000001</v>
      </c>
      <c r="I1220" s="288"/>
      <c r="J1220" s="287">
        <f>ROUND(I1220*H1220,2)</f>
        <v>0</v>
      </c>
      <c r="K1220" s="285" t="s">
        <v>214</v>
      </c>
      <c r="L1220" s="289"/>
      <c r="M1220" s="290" t="s">
        <v>18</v>
      </c>
      <c r="N1220" s="291" t="s">
        <v>42</v>
      </c>
      <c r="O1220" s="88"/>
      <c r="P1220" s="225">
        <f>O1220*H1220</f>
        <v>0</v>
      </c>
      <c r="Q1220" s="225">
        <v>0.0028500000000000001</v>
      </c>
      <c r="R1220" s="225">
        <f>Q1220*H1220</f>
        <v>0.72119250000000001</v>
      </c>
      <c r="S1220" s="225">
        <v>0</v>
      </c>
      <c r="T1220" s="226">
        <f>S1220*H1220</f>
        <v>0</v>
      </c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R1220" s="227" t="s">
        <v>513</v>
      </c>
      <c r="AT1220" s="227" t="s">
        <v>1282</v>
      </c>
      <c r="AU1220" s="227" t="s">
        <v>80</v>
      </c>
      <c r="AY1220" s="21" t="s">
        <v>207</v>
      </c>
      <c r="BE1220" s="228">
        <f>IF(N1220="základní",J1220,0)</f>
        <v>0</v>
      </c>
      <c r="BF1220" s="228">
        <f>IF(N1220="snížená",J1220,0)</f>
        <v>0</v>
      </c>
      <c r="BG1220" s="228">
        <f>IF(N1220="zákl. přenesená",J1220,0)</f>
        <v>0</v>
      </c>
      <c r="BH1220" s="228">
        <f>IF(N1220="sníž. přenesená",J1220,0)</f>
        <v>0</v>
      </c>
      <c r="BI1220" s="228">
        <f>IF(N1220="nulová",J1220,0)</f>
        <v>0</v>
      </c>
      <c r="BJ1220" s="21" t="s">
        <v>76</v>
      </c>
      <c r="BK1220" s="228">
        <f>ROUND(I1220*H1220,2)</f>
        <v>0</v>
      </c>
      <c r="BL1220" s="21" t="s">
        <v>327</v>
      </c>
      <c r="BM1220" s="227" t="s">
        <v>2101</v>
      </c>
    </row>
    <row r="1221" s="14" customFormat="1">
      <c r="A1221" s="14"/>
      <c r="B1221" s="245"/>
      <c r="C1221" s="246"/>
      <c r="D1221" s="236" t="s">
        <v>218</v>
      </c>
      <c r="E1221" s="247" t="s">
        <v>18</v>
      </c>
      <c r="F1221" s="248" t="s">
        <v>950</v>
      </c>
      <c r="G1221" s="246"/>
      <c r="H1221" s="249">
        <v>235.16999999999999</v>
      </c>
      <c r="I1221" s="250"/>
      <c r="J1221" s="246"/>
      <c r="K1221" s="246"/>
      <c r="L1221" s="251"/>
      <c r="M1221" s="252"/>
      <c r="N1221" s="253"/>
      <c r="O1221" s="253"/>
      <c r="P1221" s="253"/>
      <c r="Q1221" s="253"/>
      <c r="R1221" s="253"/>
      <c r="S1221" s="253"/>
      <c r="T1221" s="25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55" t="s">
        <v>218</v>
      </c>
      <c r="AU1221" s="255" t="s">
        <v>80</v>
      </c>
      <c r="AV1221" s="14" t="s">
        <v>80</v>
      </c>
      <c r="AW1221" s="14" t="s">
        <v>33</v>
      </c>
      <c r="AX1221" s="14" t="s">
        <v>71</v>
      </c>
      <c r="AY1221" s="255" t="s">
        <v>207</v>
      </c>
    </row>
    <row r="1222" s="13" customFormat="1">
      <c r="A1222" s="13"/>
      <c r="B1222" s="234"/>
      <c r="C1222" s="235"/>
      <c r="D1222" s="236" t="s">
        <v>218</v>
      </c>
      <c r="E1222" s="237" t="s">
        <v>18</v>
      </c>
      <c r="F1222" s="238" t="s">
        <v>2102</v>
      </c>
      <c r="G1222" s="235"/>
      <c r="H1222" s="237" t="s">
        <v>18</v>
      </c>
      <c r="I1222" s="239"/>
      <c r="J1222" s="235"/>
      <c r="K1222" s="235"/>
      <c r="L1222" s="240"/>
      <c r="M1222" s="241"/>
      <c r="N1222" s="242"/>
      <c r="O1222" s="242"/>
      <c r="P1222" s="242"/>
      <c r="Q1222" s="242"/>
      <c r="R1222" s="242"/>
      <c r="S1222" s="242"/>
      <c r="T1222" s="24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44" t="s">
        <v>218</v>
      </c>
      <c r="AU1222" s="244" t="s">
        <v>80</v>
      </c>
      <c r="AV1222" s="13" t="s">
        <v>76</v>
      </c>
      <c r="AW1222" s="13" t="s">
        <v>33</v>
      </c>
      <c r="AX1222" s="13" t="s">
        <v>71</v>
      </c>
      <c r="AY1222" s="244" t="s">
        <v>207</v>
      </c>
    </row>
    <row r="1223" s="14" customFormat="1">
      <c r="A1223" s="14"/>
      <c r="B1223" s="245"/>
      <c r="C1223" s="246"/>
      <c r="D1223" s="236" t="s">
        <v>218</v>
      </c>
      <c r="E1223" s="247" t="s">
        <v>18</v>
      </c>
      <c r="F1223" s="248" t="s">
        <v>2103</v>
      </c>
      <c r="G1223" s="246"/>
      <c r="H1223" s="249">
        <v>5.8300000000000001</v>
      </c>
      <c r="I1223" s="250"/>
      <c r="J1223" s="246"/>
      <c r="K1223" s="246"/>
      <c r="L1223" s="251"/>
      <c r="M1223" s="252"/>
      <c r="N1223" s="253"/>
      <c r="O1223" s="253"/>
      <c r="P1223" s="253"/>
      <c r="Q1223" s="253"/>
      <c r="R1223" s="253"/>
      <c r="S1223" s="253"/>
      <c r="T1223" s="254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255" t="s">
        <v>218</v>
      </c>
      <c r="AU1223" s="255" t="s">
        <v>80</v>
      </c>
      <c r="AV1223" s="14" t="s">
        <v>80</v>
      </c>
      <c r="AW1223" s="14" t="s">
        <v>33</v>
      </c>
      <c r="AX1223" s="14" t="s">
        <v>71</v>
      </c>
      <c r="AY1223" s="255" t="s">
        <v>207</v>
      </c>
    </row>
    <row r="1224" s="16" customFormat="1">
      <c r="A1224" s="16"/>
      <c r="B1224" s="267"/>
      <c r="C1224" s="268"/>
      <c r="D1224" s="236" t="s">
        <v>218</v>
      </c>
      <c r="E1224" s="269" t="s">
        <v>18</v>
      </c>
      <c r="F1224" s="270" t="s">
        <v>244</v>
      </c>
      <c r="G1224" s="268"/>
      <c r="H1224" s="271">
        <v>241</v>
      </c>
      <c r="I1224" s="272"/>
      <c r="J1224" s="268"/>
      <c r="K1224" s="268"/>
      <c r="L1224" s="273"/>
      <c r="M1224" s="274"/>
      <c r="N1224" s="275"/>
      <c r="O1224" s="275"/>
      <c r="P1224" s="275"/>
      <c r="Q1224" s="275"/>
      <c r="R1224" s="275"/>
      <c r="S1224" s="275"/>
      <c r="T1224" s="276"/>
      <c r="U1224" s="16"/>
      <c r="V1224" s="16"/>
      <c r="W1224" s="16"/>
      <c r="X1224" s="16"/>
      <c r="Y1224" s="16"/>
      <c r="Z1224" s="16"/>
      <c r="AA1224" s="16"/>
      <c r="AB1224" s="16"/>
      <c r="AC1224" s="16"/>
      <c r="AD1224" s="16"/>
      <c r="AE1224" s="16"/>
      <c r="AT1224" s="277" t="s">
        <v>218</v>
      </c>
      <c r="AU1224" s="277" t="s">
        <v>80</v>
      </c>
      <c r="AV1224" s="16" t="s">
        <v>89</v>
      </c>
      <c r="AW1224" s="16" t="s">
        <v>33</v>
      </c>
      <c r="AX1224" s="16" t="s">
        <v>76</v>
      </c>
      <c r="AY1224" s="277" t="s">
        <v>207</v>
      </c>
    </row>
    <row r="1225" s="14" customFormat="1">
      <c r="A1225" s="14"/>
      <c r="B1225" s="245"/>
      <c r="C1225" s="246"/>
      <c r="D1225" s="236" t="s">
        <v>218</v>
      </c>
      <c r="E1225" s="246"/>
      <c r="F1225" s="248" t="s">
        <v>2104</v>
      </c>
      <c r="G1225" s="246"/>
      <c r="H1225" s="249">
        <v>253.05000000000001</v>
      </c>
      <c r="I1225" s="250"/>
      <c r="J1225" s="246"/>
      <c r="K1225" s="246"/>
      <c r="L1225" s="251"/>
      <c r="M1225" s="252"/>
      <c r="N1225" s="253"/>
      <c r="O1225" s="253"/>
      <c r="P1225" s="253"/>
      <c r="Q1225" s="253"/>
      <c r="R1225" s="253"/>
      <c r="S1225" s="253"/>
      <c r="T1225" s="254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55" t="s">
        <v>218</v>
      </c>
      <c r="AU1225" s="255" t="s">
        <v>80</v>
      </c>
      <c r="AV1225" s="14" t="s">
        <v>80</v>
      </c>
      <c r="AW1225" s="14" t="s">
        <v>4</v>
      </c>
      <c r="AX1225" s="14" t="s">
        <v>76</v>
      </c>
      <c r="AY1225" s="255" t="s">
        <v>207</v>
      </c>
    </row>
    <row r="1226" s="2" customFormat="1" ht="16.5" customHeight="1">
      <c r="A1226" s="42"/>
      <c r="B1226" s="43"/>
      <c r="C1226" s="217" t="s">
        <v>2105</v>
      </c>
      <c r="D1226" s="217" t="s">
        <v>211</v>
      </c>
      <c r="E1226" s="218" t="s">
        <v>2106</v>
      </c>
      <c r="F1226" s="219" t="s">
        <v>2107</v>
      </c>
      <c r="G1226" s="220" t="s">
        <v>317</v>
      </c>
      <c r="H1226" s="221">
        <v>248.72</v>
      </c>
      <c r="I1226" s="222"/>
      <c r="J1226" s="221">
        <f>ROUND(I1226*H1226,2)</f>
        <v>0</v>
      </c>
      <c r="K1226" s="219" t="s">
        <v>214</v>
      </c>
      <c r="L1226" s="48"/>
      <c r="M1226" s="223" t="s">
        <v>18</v>
      </c>
      <c r="N1226" s="224" t="s">
        <v>42</v>
      </c>
      <c r="O1226" s="88"/>
      <c r="P1226" s="225">
        <f>O1226*H1226</f>
        <v>0</v>
      </c>
      <c r="Q1226" s="225">
        <v>1.0000000000000001E-05</v>
      </c>
      <c r="R1226" s="225">
        <f>Q1226*H1226</f>
        <v>0.0024872000000000002</v>
      </c>
      <c r="S1226" s="225">
        <v>0</v>
      </c>
      <c r="T1226" s="226">
        <f>S1226*H1226</f>
        <v>0</v>
      </c>
      <c r="U1226" s="42"/>
      <c r="V1226" s="42"/>
      <c r="W1226" s="42"/>
      <c r="X1226" s="42"/>
      <c r="Y1226" s="42"/>
      <c r="Z1226" s="42"/>
      <c r="AA1226" s="42"/>
      <c r="AB1226" s="42"/>
      <c r="AC1226" s="42"/>
      <c r="AD1226" s="42"/>
      <c r="AE1226" s="42"/>
      <c r="AR1226" s="227" t="s">
        <v>327</v>
      </c>
      <c r="AT1226" s="227" t="s">
        <v>211</v>
      </c>
      <c r="AU1226" s="227" t="s">
        <v>80</v>
      </c>
      <c r="AY1226" s="21" t="s">
        <v>207</v>
      </c>
      <c r="BE1226" s="228">
        <f>IF(N1226="základní",J1226,0)</f>
        <v>0</v>
      </c>
      <c r="BF1226" s="228">
        <f>IF(N1226="snížená",J1226,0)</f>
        <v>0</v>
      </c>
      <c r="BG1226" s="228">
        <f>IF(N1226="zákl. přenesená",J1226,0)</f>
        <v>0</v>
      </c>
      <c r="BH1226" s="228">
        <f>IF(N1226="sníž. přenesená",J1226,0)</f>
        <v>0</v>
      </c>
      <c r="BI1226" s="228">
        <f>IF(N1226="nulová",J1226,0)</f>
        <v>0</v>
      </c>
      <c r="BJ1226" s="21" t="s">
        <v>76</v>
      </c>
      <c r="BK1226" s="228">
        <f>ROUND(I1226*H1226,2)</f>
        <v>0</v>
      </c>
      <c r="BL1226" s="21" t="s">
        <v>327</v>
      </c>
      <c r="BM1226" s="227" t="s">
        <v>2108</v>
      </c>
    </row>
    <row r="1227" s="2" customFormat="1">
      <c r="A1227" s="42"/>
      <c r="B1227" s="43"/>
      <c r="C1227" s="44"/>
      <c r="D1227" s="229" t="s">
        <v>216</v>
      </c>
      <c r="E1227" s="44"/>
      <c r="F1227" s="230" t="s">
        <v>2109</v>
      </c>
      <c r="G1227" s="44"/>
      <c r="H1227" s="44"/>
      <c r="I1227" s="231"/>
      <c r="J1227" s="44"/>
      <c r="K1227" s="44"/>
      <c r="L1227" s="48"/>
      <c r="M1227" s="232"/>
      <c r="N1227" s="233"/>
      <c r="O1227" s="88"/>
      <c r="P1227" s="88"/>
      <c r="Q1227" s="88"/>
      <c r="R1227" s="88"/>
      <c r="S1227" s="88"/>
      <c r="T1227" s="89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T1227" s="21" t="s">
        <v>216</v>
      </c>
      <c r="AU1227" s="21" t="s">
        <v>80</v>
      </c>
    </row>
    <row r="1228" s="14" customFormat="1">
      <c r="A1228" s="14"/>
      <c r="B1228" s="245"/>
      <c r="C1228" s="246"/>
      <c r="D1228" s="236" t="s">
        <v>218</v>
      </c>
      <c r="E1228" s="247" t="s">
        <v>18</v>
      </c>
      <c r="F1228" s="248" t="s">
        <v>953</v>
      </c>
      <c r="G1228" s="246"/>
      <c r="H1228" s="249">
        <v>266.22000000000003</v>
      </c>
      <c r="I1228" s="250"/>
      <c r="J1228" s="246"/>
      <c r="K1228" s="246"/>
      <c r="L1228" s="251"/>
      <c r="M1228" s="252"/>
      <c r="N1228" s="253"/>
      <c r="O1228" s="253"/>
      <c r="P1228" s="253"/>
      <c r="Q1228" s="253"/>
      <c r="R1228" s="253"/>
      <c r="S1228" s="253"/>
      <c r="T1228" s="254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55" t="s">
        <v>218</v>
      </c>
      <c r="AU1228" s="255" t="s">
        <v>80</v>
      </c>
      <c r="AV1228" s="14" t="s">
        <v>80</v>
      </c>
      <c r="AW1228" s="14" t="s">
        <v>33</v>
      </c>
      <c r="AX1228" s="14" t="s">
        <v>71</v>
      </c>
      <c r="AY1228" s="255" t="s">
        <v>207</v>
      </c>
    </row>
    <row r="1229" s="13" customFormat="1">
      <c r="A1229" s="13"/>
      <c r="B1229" s="234"/>
      <c r="C1229" s="235"/>
      <c r="D1229" s="236" t="s">
        <v>218</v>
      </c>
      <c r="E1229" s="237" t="s">
        <v>18</v>
      </c>
      <c r="F1229" s="238" t="s">
        <v>2110</v>
      </c>
      <c r="G1229" s="235"/>
      <c r="H1229" s="237" t="s">
        <v>18</v>
      </c>
      <c r="I1229" s="239"/>
      <c r="J1229" s="235"/>
      <c r="K1229" s="235"/>
      <c r="L1229" s="240"/>
      <c r="M1229" s="241"/>
      <c r="N1229" s="242"/>
      <c r="O1229" s="242"/>
      <c r="P1229" s="242"/>
      <c r="Q1229" s="242"/>
      <c r="R1229" s="242"/>
      <c r="S1229" s="242"/>
      <c r="T1229" s="243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44" t="s">
        <v>218</v>
      </c>
      <c r="AU1229" s="244" t="s">
        <v>80</v>
      </c>
      <c r="AV1229" s="13" t="s">
        <v>76</v>
      </c>
      <c r="AW1229" s="13" t="s">
        <v>33</v>
      </c>
      <c r="AX1229" s="13" t="s">
        <v>71</v>
      </c>
      <c r="AY1229" s="244" t="s">
        <v>207</v>
      </c>
    </row>
    <row r="1230" s="14" customFormat="1">
      <c r="A1230" s="14"/>
      <c r="B1230" s="245"/>
      <c r="C1230" s="246"/>
      <c r="D1230" s="236" t="s">
        <v>218</v>
      </c>
      <c r="E1230" s="247" t="s">
        <v>18</v>
      </c>
      <c r="F1230" s="248" t="s">
        <v>2111</v>
      </c>
      <c r="G1230" s="246"/>
      <c r="H1230" s="249">
        <v>-3.6000000000000001</v>
      </c>
      <c r="I1230" s="250"/>
      <c r="J1230" s="246"/>
      <c r="K1230" s="246"/>
      <c r="L1230" s="251"/>
      <c r="M1230" s="252"/>
      <c r="N1230" s="253"/>
      <c r="O1230" s="253"/>
      <c r="P1230" s="253"/>
      <c r="Q1230" s="253"/>
      <c r="R1230" s="253"/>
      <c r="S1230" s="253"/>
      <c r="T1230" s="254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T1230" s="255" t="s">
        <v>218</v>
      </c>
      <c r="AU1230" s="255" t="s">
        <v>80</v>
      </c>
      <c r="AV1230" s="14" t="s">
        <v>80</v>
      </c>
      <c r="AW1230" s="14" t="s">
        <v>33</v>
      </c>
      <c r="AX1230" s="14" t="s">
        <v>71</v>
      </c>
      <c r="AY1230" s="255" t="s">
        <v>207</v>
      </c>
    </row>
    <row r="1231" s="14" customFormat="1">
      <c r="A1231" s="14"/>
      <c r="B1231" s="245"/>
      <c r="C1231" s="246"/>
      <c r="D1231" s="236" t="s">
        <v>218</v>
      </c>
      <c r="E1231" s="247" t="s">
        <v>18</v>
      </c>
      <c r="F1231" s="248" t="s">
        <v>2112</v>
      </c>
      <c r="G1231" s="246"/>
      <c r="H1231" s="249">
        <v>-0.80000000000000004</v>
      </c>
      <c r="I1231" s="250"/>
      <c r="J1231" s="246"/>
      <c r="K1231" s="246"/>
      <c r="L1231" s="251"/>
      <c r="M1231" s="252"/>
      <c r="N1231" s="253"/>
      <c r="O1231" s="253"/>
      <c r="P1231" s="253"/>
      <c r="Q1231" s="253"/>
      <c r="R1231" s="253"/>
      <c r="S1231" s="253"/>
      <c r="T1231" s="254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55" t="s">
        <v>218</v>
      </c>
      <c r="AU1231" s="255" t="s">
        <v>80</v>
      </c>
      <c r="AV1231" s="14" t="s">
        <v>80</v>
      </c>
      <c r="AW1231" s="14" t="s">
        <v>33</v>
      </c>
      <c r="AX1231" s="14" t="s">
        <v>71</v>
      </c>
      <c r="AY1231" s="255" t="s">
        <v>207</v>
      </c>
    </row>
    <row r="1232" s="14" customFormat="1">
      <c r="A1232" s="14"/>
      <c r="B1232" s="245"/>
      <c r="C1232" s="246"/>
      <c r="D1232" s="236" t="s">
        <v>218</v>
      </c>
      <c r="E1232" s="247" t="s">
        <v>18</v>
      </c>
      <c r="F1232" s="248" t="s">
        <v>2113</v>
      </c>
      <c r="G1232" s="246"/>
      <c r="H1232" s="249">
        <v>-1.6000000000000001</v>
      </c>
      <c r="I1232" s="250"/>
      <c r="J1232" s="246"/>
      <c r="K1232" s="246"/>
      <c r="L1232" s="251"/>
      <c r="M1232" s="252"/>
      <c r="N1232" s="253"/>
      <c r="O1232" s="253"/>
      <c r="P1232" s="253"/>
      <c r="Q1232" s="253"/>
      <c r="R1232" s="253"/>
      <c r="S1232" s="253"/>
      <c r="T1232" s="254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T1232" s="255" t="s">
        <v>218</v>
      </c>
      <c r="AU1232" s="255" t="s">
        <v>80</v>
      </c>
      <c r="AV1232" s="14" t="s">
        <v>80</v>
      </c>
      <c r="AW1232" s="14" t="s">
        <v>33</v>
      </c>
      <c r="AX1232" s="14" t="s">
        <v>71</v>
      </c>
      <c r="AY1232" s="255" t="s">
        <v>207</v>
      </c>
    </row>
    <row r="1233" s="14" customFormat="1">
      <c r="A1233" s="14"/>
      <c r="B1233" s="245"/>
      <c r="C1233" s="246"/>
      <c r="D1233" s="236" t="s">
        <v>218</v>
      </c>
      <c r="E1233" s="247" t="s">
        <v>18</v>
      </c>
      <c r="F1233" s="248" t="s">
        <v>2114</v>
      </c>
      <c r="G1233" s="246"/>
      <c r="H1233" s="249">
        <v>-5.4000000000000004</v>
      </c>
      <c r="I1233" s="250"/>
      <c r="J1233" s="246"/>
      <c r="K1233" s="246"/>
      <c r="L1233" s="251"/>
      <c r="M1233" s="252"/>
      <c r="N1233" s="253"/>
      <c r="O1233" s="253"/>
      <c r="P1233" s="253"/>
      <c r="Q1233" s="253"/>
      <c r="R1233" s="253"/>
      <c r="S1233" s="253"/>
      <c r="T1233" s="254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55" t="s">
        <v>218</v>
      </c>
      <c r="AU1233" s="255" t="s">
        <v>80</v>
      </c>
      <c r="AV1233" s="14" t="s">
        <v>80</v>
      </c>
      <c r="AW1233" s="14" t="s">
        <v>33</v>
      </c>
      <c r="AX1233" s="14" t="s">
        <v>71</v>
      </c>
      <c r="AY1233" s="255" t="s">
        <v>207</v>
      </c>
    </row>
    <row r="1234" s="14" customFormat="1">
      <c r="A1234" s="14"/>
      <c r="B1234" s="245"/>
      <c r="C1234" s="246"/>
      <c r="D1234" s="236" t="s">
        <v>218</v>
      </c>
      <c r="E1234" s="247" t="s">
        <v>18</v>
      </c>
      <c r="F1234" s="248" t="s">
        <v>2113</v>
      </c>
      <c r="G1234" s="246"/>
      <c r="H1234" s="249">
        <v>-1.6000000000000001</v>
      </c>
      <c r="I1234" s="250"/>
      <c r="J1234" s="246"/>
      <c r="K1234" s="246"/>
      <c r="L1234" s="251"/>
      <c r="M1234" s="252"/>
      <c r="N1234" s="253"/>
      <c r="O1234" s="253"/>
      <c r="P1234" s="253"/>
      <c r="Q1234" s="253"/>
      <c r="R1234" s="253"/>
      <c r="S1234" s="253"/>
      <c r="T1234" s="25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55" t="s">
        <v>218</v>
      </c>
      <c r="AU1234" s="255" t="s">
        <v>80</v>
      </c>
      <c r="AV1234" s="14" t="s">
        <v>80</v>
      </c>
      <c r="AW1234" s="14" t="s">
        <v>33</v>
      </c>
      <c r="AX1234" s="14" t="s">
        <v>71</v>
      </c>
      <c r="AY1234" s="255" t="s">
        <v>207</v>
      </c>
    </row>
    <row r="1235" s="14" customFormat="1">
      <c r="A1235" s="14"/>
      <c r="B1235" s="245"/>
      <c r="C1235" s="246"/>
      <c r="D1235" s="236" t="s">
        <v>218</v>
      </c>
      <c r="E1235" s="247" t="s">
        <v>18</v>
      </c>
      <c r="F1235" s="248" t="s">
        <v>2115</v>
      </c>
      <c r="G1235" s="246"/>
      <c r="H1235" s="249">
        <v>-2.7000000000000002</v>
      </c>
      <c r="I1235" s="250"/>
      <c r="J1235" s="246"/>
      <c r="K1235" s="246"/>
      <c r="L1235" s="251"/>
      <c r="M1235" s="252"/>
      <c r="N1235" s="253"/>
      <c r="O1235" s="253"/>
      <c r="P1235" s="253"/>
      <c r="Q1235" s="253"/>
      <c r="R1235" s="253"/>
      <c r="S1235" s="253"/>
      <c r="T1235" s="254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55" t="s">
        <v>218</v>
      </c>
      <c r="AU1235" s="255" t="s">
        <v>80</v>
      </c>
      <c r="AV1235" s="14" t="s">
        <v>80</v>
      </c>
      <c r="AW1235" s="14" t="s">
        <v>33</v>
      </c>
      <c r="AX1235" s="14" t="s">
        <v>71</v>
      </c>
      <c r="AY1235" s="255" t="s">
        <v>207</v>
      </c>
    </row>
    <row r="1236" s="14" customFormat="1">
      <c r="A1236" s="14"/>
      <c r="B1236" s="245"/>
      <c r="C1236" s="246"/>
      <c r="D1236" s="236" t="s">
        <v>218</v>
      </c>
      <c r="E1236" s="247" t="s">
        <v>18</v>
      </c>
      <c r="F1236" s="248" t="s">
        <v>2116</v>
      </c>
      <c r="G1236" s="246"/>
      <c r="H1236" s="249">
        <v>-1.8</v>
      </c>
      <c r="I1236" s="250"/>
      <c r="J1236" s="246"/>
      <c r="K1236" s="246"/>
      <c r="L1236" s="251"/>
      <c r="M1236" s="252"/>
      <c r="N1236" s="253"/>
      <c r="O1236" s="253"/>
      <c r="P1236" s="253"/>
      <c r="Q1236" s="253"/>
      <c r="R1236" s="253"/>
      <c r="S1236" s="253"/>
      <c r="T1236" s="254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55" t="s">
        <v>218</v>
      </c>
      <c r="AU1236" s="255" t="s">
        <v>80</v>
      </c>
      <c r="AV1236" s="14" t="s">
        <v>80</v>
      </c>
      <c r="AW1236" s="14" t="s">
        <v>33</v>
      </c>
      <c r="AX1236" s="14" t="s">
        <v>71</v>
      </c>
      <c r="AY1236" s="255" t="s">
        <v>207</v>
      </c>
    </row>
    <row r="1237" s="16" customFormat="1">
      <c r="A1237" s="16"/>
      <c r="B1237" s="267"/>
      <c r="C1237" s="268"/>
      <c r="D1237" s="236" t="s">
        <v>218</v>
      </c>
      <c r="E1237" s="269" t="s">
        <v>18</v>
      </c>
      <c r="F1237" s="270" t="s">
        <v>244</v>
      </c>
      <c r="G1237" s="268"/>
      <c r="H1237" s="271">
        <v>248.72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6"/>
      <c r="V1237" s="16"/>
      <c r="W1237" s="16"/>
      <c r="X1237" s="16"/>
      <c r="Y1237" s="16"/>
      <c r="Z1237" s="16"/>
      <c r="AA1237" s="16"/>
      <c r="AB1237" s="16"/>
      <c r="AC1237" s="16"/>
      <c r="AD1237" s="16"/>
      <c r="AE1237" s="16"/>
      <c r="AT1237" s="277" t="s">
        <v>218</v>
      </c>
      <c r="AU1237" s="277" t="s">
        <v>80</v>
      </c>
      <c r="AV1237" s="16" t="s">
        <v>89</v>
      </c>
      <c r="AW1237" s="16" t="s">
        <v>33</v>
      </c>
      <c r="AX1237" s="16" t="s">
        <v>76</v>
      </c>
      <c r="AY1237" s="277" t="s">
        <v>207</v>
      </c>
    </row>
    <row r="1238" s="2" customFormat="1" ht="16.5" customHeight="1">
      <c r="A1238" s="42"/>
      <c r="B1238" s="43"/>
      <c r="C1238" s="283" t="s">
        <v>2117</v>
      </c>
      <c r="D1238" s="283" t="s">
        <v>1282</v>
      </c>
      <c r="E1238" s="284" t="s">
        <v>2118</v>
      </c>
      <c r="F1238" s="285" t="s">
        <v>2119</v>
      </c>
      <c r="G1238" s="286" t="s">
        <v>317</v>
      </c>
      <c r="H1238" s="287">
        <v>261.16000000000003</v>
      </c>
      <c r="I1238" s="288"/>
      <c r="J1238" s="287">
        <f>ROUND(I1238*H1238,2)</f>
        <v>0</v>
      </c>
      <c r="K1238" s="285" t="s">
        <v>18</v>
      </c>
      <c r="L1238" s="289"/>
      <c r="M1238" s="290" t="s">
        <v>18</v>
      </c>
      <c r="N1238" s="291" t="s">
        <v>42</v>
      </c>
      <c r="O1238" s="88"/>
      <c r="P1238" s="225">
        <f>O1238*H1238</f>
        <v>0</v>
      </c>
      <c r="Q1238" s="225">
        <v>0.00050000000000000001</v>
      </c>
      <c r="R1238" s="225">
        <f>Q1238*H1238</f>
        <v>0.13058</v>
      </c>
      <c r="S1238" s="225">
        <v>0</v>
      </c>
      <c r="T1238" s="226">
        <f>S1238*H1238</f>
        <v>0</v>
      </c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R1238" s="227" t="s">
        <v>513</v>
      </c>
      <c r="AT1238" s="227" t="s">
        <v>1282</v>
      </c>
      <c r="AU1238" s="227" t="s">
        <v>80</v>
      </c>
      <c r="AY1238" s="21" t="s">
        <v>207</v>
      </c>
      <c r="BE1238" s="228">
        <f>IF(N1238="základní",J1238,0)</f>
        <v>0</v>
      </c>
      <c r="BF1238" s="228">
        <f>IF(N1238="snížená",J1238,0)</f>
        <v>0</v>
      </c>
      <c r="BG1238" s="228">
        <f>IF(N1238="zákl. přenesená",J1238,0)</f>
        <v>0</v>
      </c>
      <c r="BH1238" s="228">
        <f>IF(N1238="sníž. přenesená",J1238,0)</f>
        <v>0</v>
      </c>
      <c r="BI1238" s="228">
        <f>IF(N1238="nulová",J1238,0)</f>
        <v>0</v>
      </c>
      <c r="BJ1238" s="21" t="s">
        <v>76</v>
      </c>
      <c r="BK1238" s="228">
        <f>ROUND(I1238*H1238,2)</f>
        <v>0</v>
      </c>
      <c r="BL1238" s="21" t="s">
        <v>327</v>
      </c>
      <c r="BM1238" s="227" t="s">
        <v>2120</v>
      </c>
    </row>
    <row r="1239" s="14" customFormat="1">
      <c r="A1239" s="14"/>
      <c r="B1239" s="245"/>
      <c r="C1239" s="246"/>
      <c r="D1239" s="236" t="s">
        <v>218</v>
      </c>
      <c r="E1239" s="247" t="s">
        <v>18</v>
      </c>
      <c r="F1239" s="248" t="s">
        <v>2121</v>
      </c>
      <c r="G1239" s="246"/>
      <c r="H1239" s="249">
        <v>248.72</v>
      </c>
      <c r="I1239" s="250"/>
      <c r="J1239" s="246"/>
      <c r="K1239" s="246"/>
      <c r="L1239" s="251"/>
      <c r="M1239" s="252"/>
      <c r="N1239" s="253"/>
      <c r="O1239" s="253"/>
      <c r="P1239" s="253"/>
      <c r="Q1239" s="253"/>
      <c r="R1239" s="253"/>
      <c r="S1239" s="253"/>
      <c r="T1239" s="25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5" t="s">
        <v>218</v>
      </c>
      <c r="AU1239" s="255" t="s">
        <v>80</v>
      </c>
      <c r="AV1239" s="14" t="s">
        <v>80</v>
      </c>
      <c r="AW1239" s="14" t="s">
        <v>33</v>
      </c>
      <c r="AX1239" s="14" t="s">
        <v>76</v>
      </c>
      <c r="AY1239" s="255" t="s">
        <v>207</v>
      </c>
    </row>
    <row r="1240" s="14" customFormat="1">
      <c r="A1240" s="14"/>
      <c r="B1240" s="245"/>
      <c r="C1240" s="246"/>
      <c r="D1240" s="236" t="s">
        <v>218</v>
      </c>
      <c r="E1240" s="246"/>
      <c r="F1240" s="248" t="s">
        <v>2122</v>
      </c>
      <c r="G1240" s="246"/>
      <c r="H1240" s="249">
        <v>261.16000000000003</v>
      </c>
      <c r="I1240" s="250"/>
      <c r="J1240" s="246"/>
      <c r="K1240" s="246"/>
      <c r="L1240" s="251"/>
      <c r="M1240" s="252"/>
      <c r="N1240" s="253"/>
      <c r="O1240" s="253"/>
      <c r="P1240" s="253"/>
      <c r="Q1240" s="253"/>
      <c r="R1240" s="253"/>
      <c r="S1240" s="253"/>
      <c r="T1240" s="254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55" t="s">
        <v>218</v>
      </c>
      <c r="AU1240" s="255" t="s">
        <v>80</v>
      </c>
      <c r="AV1240" s="14" t="s">
        <v>80</v>
      </c>
      <c r="AW1240" s="14" t="s">
        <v>4</v>
      </c>
      <c r="AX1240" s="14" t="s">
        <v>76</v>
      </c>
      <c r="AY1240" s="255" t="s">
        <v>207</v>
      </c>
    </row>
    <row r="1241" s="2" customFormat="1" ht="24.15" customHeight="1">
      <c r="A1241" s="42"/>
      <c r="B1241" s="43"/>
      <c r="C1241" s="217" t="s">
        <v>2123</v>
      </c>
      <c r="D1241" s="217" t="s">
        <v>211</v>
      </c>
      <c r="E1241" s="218" t="s">
        <v>2124</v>
      </c>
      <c r="F1241" s="219" t="s">
        <v>2125</v>
      </c>
      <c r="G1241" s="220" t="s">
        <v>697</v>
      </c>
      <c r="H1241" s="222"/>
      <c r="I1241" s="222"/>
      <c r="J1241" s="221">
        <f>ROUND(I1241*H1241,2)</f>
        <v>0</v>
      </c>
      <c r="K1241" s="219" t="s">
        <v>214</v>
      </c>
      <c r="L1241" s="48"/>
      <c r="M1241" s="223" t="s">
        <v>18</v>
      </c>
      <c r="N1241" s="224" t="s">
        <v>42</v>
      </c>
      <c r="O1241" s="88"/>
      <c r="P1241" s="225">
        <f>O1241*H1241</f>
        <v>0</v>
      </c>
      <c r="Q1241" s="225">
        <v>0</v>
      </c>
      <c r="R1241" s="225">
        <f>Q1241*H1241</f>
        <v>0</v>
      </c>
      <c r="S1241" s="225">
        <v>0</v>
      </c>
      <c r="T1241" s="226">
        <f>S1241*H1241</f>
        <v>0</v>
      </c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R1241" s="227" t="s">
        <v>327</v>
      </c>
      <c r="AT1241" s="227" t="s">
        <v>211</v>
      </c>
      <c r="AU1241" s="227" t="s">
        <v>80</v>
      </c>
      <c r="AY1241" s="21" t="s">
        <v>207</v>
      </c>
      <c r="BE1241" s="228">
        <f>IF(N1241="základní",J1241,0)</f>
        <v>0</v>
      </c>
      <c r="BF1241" s="228">
        <f>IF(N1241="snížená",J1241,0)</f>
        <v>0</v>
      </c>
      <c r="BG1241" s="228">
        <f>IF(N1241="zákl. přenesená",J1241,0)</f>
        <v>0</v>
      </c>
      <c r="BH1241" s="228">
        <f>IF(N1241="sníž. přenesená",J1241,0)</f>
        <v>0</v>
      </c>
      <c r="BI1241" s="228">
        <f>IF(N1241="nulová",J1241,0)</f>
        <v>0</v>
      </c>
      <c r="BJ1241" s="21" t="s">
        <v>76</v>
      </c>
      <c r="BK1241" s="228">
        <f>ROUND(I1241*H1241,2)</f>
        <v>0</v>
      </c>
      <c r="BL1241" s="21" t="s">
        <v>327</v>
      </c>
      <c r="BM1241" s="227" t="s">
        <v>2126</v>
      </c>
    </row>
    <row r="1242" s="2" customFormat="1">
      <c r="A1242" s="42"/>
      <c r="B1242" s="43"/>
      <c r="C1242" s="44"/>
      <c r="D1242" s="229" t="s">
        <v>216</v>
      </c>
      <c r="E1242" s="44"/>
      <c r="F1242" s="230" t="s">
        <v>2127</v>
      </c>
      <c r="G1242" s="44"/>
      <c r="H1242" s="44"/>
      <c r="I1242" s="231"/>
      <c r="J1242" s="44"/>
      <c r="K1242" s="44"/>
      <c r="L1242" s="48"/>
      <c r="M1242" s="232"/>
      <c r="N1242" s="233"/>
      <c r="O1242" s="88"/>
      <c r="P1242" s="88"/>
      <c r="Q1242" s="88"/>
      <c r="R1242" s="88"/>
      <c r="S1242" s="88"/>
      <c r="T1242" s="89"/>
      <c r="U1242" s="42"/>
      <c r="V1242" s="42"/>
      <c r="W1242" s="42"/>
      <c r="X1242" s="42"/>
      <c r="Y1242" s="42"/>
      <c r="Z1242" s="42"/>
      <c r="AA1242" s="42"/>
      <c r="AB1242" s="42"/>
      <c r="AC1242" s="42"/>
      <c r="AD1242" s="42"/>
      <c r="AE1242" s="42"/>
      <c r="AT1242" s="21" t="s">
        <v>216</v>
      </c>
      <c r="AU1242" s="21" t="s">
        <v>80</v>
      </c>
    </row>
    <row r="1243" s="12" customFormat="1" ht="22.8" customHeight="1">
      <c r="A1243" s="12"/>
      <c r="B1243" s="201"/>
      <c r="C1243" s="202"/>
      <c r="D1243" s="203" t="s">
        <v>70</v>
      </c>
      <c r="E1243" s="215" t="s">
        <v>840</v>
      </c>
      <c r="F1243" s="215" t="s">
        <v>841</v>
      </c>
      <c r="G1243" s="202"/>
      <c r="H1243" s="202"/>
      <c r="I1243" s="205"/>
      <c r="J1243" s="216">
        <f>BK1243</f>
        <v>0</v>
      </c>
      <c r="K1243" s="202"/>
      <c r="L1243" s="207"/>
      <c r="M1243" s="208"/>
      <c r="N1243" s="209"/>
      <c r="O1243" s="209"/>
      <c r="P1243" s="210">
        <f>SUM(P1244:P1326)</f>
        <v>0</v>
      </c>
      <c r="Q1243" s="209"/>
      <c r="R1243" s="210">
        <f>SUM(R1244:R1326)</f>
        <v>3.0776068999999997</v>
      </c>
      <c r="S1243" s="209"/>
      <c r="T1243" s="211">
        <f>SUM(T1244:T1326)</f>
        <v>0</v>
      </c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2"/>
      <c r="AR1243" s="212" t="s">
        <v>80</v>
      </c>
      <c r="AT1243" s="213" t="s">
        <v>70</v>
      </c>
      <c r="AU1243" s="213" t="s">
        <v>76</v>
      </c>
      <c r="AY1243" s="212" t="s">
        <v>207</v>
      </c>
      <c r="BK1243" s="214">
        <f>SUM(BK1244:BK1326)</f>
        <v>0</v>
      </c>
    </row>
    <row r="1244" s="2" customFormat="1" ht="16.5" customHeight="1">
      <c r="A1244" s="42"/>
      <c r="B1244" s="43"/>
      <c r="C1244" s="217" t="s">
        <v>2128</v>
      </c>
      <c r="D1244" s="217" t="s">
        <v>211</v>
      </c>
      <c r="E1244" s="218" t="s">
        <v>2129</v>
      </c>
      <c r="F1244" s="219" t="s">
        <v>2130</v>
      </c>
      <c r="G1244" s="220" t="s">
        <v>129</v>
      </c>
      <c r="H1244" s="221">
        <v>141.61000000000001</v>
      </c>
      <c r="I1244" s="222"/>
      <c r="J1244" s="221">
        <f>ROUND(I1244*H1244,2)</f>
        <v>0</v>
      </c>
      <c r="K1244" s="219" t="s">
        <v>214</v>
      </c>
      <c r="L1244" s="48"/>
      <c r="M1244" s="223" t="s">
        <v>18</v>
      </c>
      <c r="N1244" s="224" t="s">
        <v>42</v>
      </c>
      <c r="O1244" s="88"/>
      <c r="P1244" s="225">
        <f>O1244*H1244</f>
        <v>0</v>
      </c>
      <c r="Q1244" s="225">
        <v>0.00029999999999999997</v>
      </c>
      <c r="R1244" s="225">
        <f>Q1244*H1244</f>
        <v>0.042483</v>
      </c>
      <c r="S1244" s="225">
        <v>0</v>
      </c>
      <c r="T1244" s="226">
        <f>S1244*H1244</f>
        <v>0</v>
      </c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R1244" s="227" t="s">
        <v>327</v>
      </c>
      <c r="AT1244" s="227" t="s">
        <v>211</v>
      </c>
      <c r="AU1244" s="227" t="s">
        <v>80</v>
      </c>
      <c r="AY1244" s="21" t="s">
        <v>207</v>
      </c>
      <c r="BE1244" s="228">
        <f>IF(N1244="základní",J1244,0)</f>
        <v>0</v>
      </c>
      <c r="BF1244" s="228">
        <f>IF(N1244="snížená",J1244,0)</f>
        <v>0</v>
      </c>
      <c r="BG1244" s="228">
        <f>IF(N1244="zákl. přenesená",J1244,0)</f>
        <v>0</v>
      </c>
      <c r="BH1244" s="228">
        <f>IF(N1244="sníž. přenesená",J1244,0)</f>
        <v>0</v>
      </c>
      <c r="BI1244" s="228">
        <f>IF(N1244="nulová",J1244,0)</f>
        <v>0</v>
      </c>
      <c r="BJ1244" s="21" t="s">
        <v>76</v>
      </c>
      <c r="BK1244" s="228">
        <f>ROUND(I1244*H1244,2)</f>
        <v>0</v>
      </c>
      <c r="BL1244" s="21" t="s">
        <v>327</v>
      </c>
      <c r="BM1244" s="227" t="s">
        <v>2131</v>
      </c>
    </row>
    <row r="1245" s="2" customFormat="1">
      <c r="A1245" s="42"/>
      <c r="B1245" s="43"/>
      <c r="C1245" s="44"/>
      <c r="D1245" s="229" t="s">
        <v>216</v>
      </c>
      <c r="E1245" s="44"/>
      <c r="F1245" s="230" t="s">
        <v>2132</v>
      </c>
      <c r="G1245" s="44"/>
      <c r="H1245" s="44"/>
      <c r="I1245" s="231"/>
      <c r="J1245" s="44"/>
      <c r="K1245" s="44"/>
      <c r="L1245" s="48"/>
      <c r="M1245" s="232"/>
      <c r="N1245" s="233"/>
      <c r="O1245" s="88"/>
      <c r="P1245" s="88"/>
      <c r="Q1245" s="88"/>
      <c r="R1245" s="88"/>
      <c r="S1245" s="88"/>
      <c r="T1245" s="89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T1245" s="21" t="s">
        <v>216</v>
      </c>
      <c r="AU1245" s="21" t="s">
        <v>80</v>
      </c>
    </row>
    <row r="1246" s="14" customFormat="1">
      <c r="A1246" s="14"/>
      <c r="B1246" s="245"/>
      <c r="C1246" s="246"/>
      <c r="D1246" s="236" t="s">
        <v>218</v>
      </c>
      <c r="E1246" s="247" t="s">
        <v>18</v>
      </c>
      <c r="F1246" s="248" t="s">
        <v>902</v>
      </c>
      <c r="G1246" s="246"/>
      <c r="H1246" s="249">
        <v>87.560000000000002</v>
      </c>
      <c r="I1246" s="250"/>
      <c r="J1246" s="246"/>
      <c r="K1246" s="246"/>
      <c r="L1246" s="251"/>
      <c r="M1246" s="252"/>
      <c r="N1246" s="253"/>
      <c r="O1246" s="253"/>
      <c r="P1246" s="253"/>
      <c r="Q1246" s="253"/>
      <c r="R1246" s="253"/>
      <c r="S1246" s="253"/>
      <c r="T1246" s="254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55" t="s">
        <v>218</v>
      </c>
      <c r="AU1246" s="255" t="s">
        <v>80</v>
      </c>
      <c r="AV1246" s="14" t="s">
        <v>80</v>
      </c>
      <c r="AW1246" s="14" t="s">
        <v>33</v>
      </c>
      <c r="AX1246" s="14" t="s">
        <v>71</v>
      </c>
      <c r="AY1246" s="255" t="s">
        <v>207</v>
      </c>
    </row>
    <row r="1247" s="14" customFormat="1">
      <c r="A1247" s="14"/>
      <c r="B1247" s="245"/>
      <c r="C1247" s="246"/>
      <c r="D1247" s="236" t="s">
        <v>218</v>
      </c>
      <c r="E1247" s="247" t="s">
        <v>18</v>
      </c>
      <c r="F1247" s="248" t="s">
        <v>908</v>
      </c>
      <c r="G1247" s="246"/>
      <c r="H1247" s="249">
        <v>25.969999999999999</v>
      </c>
      <c r="I1247" s="250"/>
      <c r="J1247" s="246"/>
      <c r="K1247" s="246"/>
      <c r="L1247" s="251"/>
      <c r="M1247" s="252"/>
      <c r="N1247" s="253"/>
      <c r="O1247" s="253"/>
      <c r="P1247" s="253"/>
      <c r="Q1247" s="253"/>
      <c r="R1247" s="253"/>
      <c r="S1247" s="253"/>
      <c r="T1247" s="254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55" t="s">
        <v>218</v>
      </c>
      <c r="AU1247" s="255" t="s">
        <v>80</v>
      </c>
      <c r="AV1247" s="14" t="s">
        <v>80</v>
      </c>
      <c r="AW1247" s="14" t="s">
        <v>33</v>
      </c>
      <c r="AX1247" s="14" t="s">
        <v>71</v>
      </c>
      <c r="AY1247" s="255" t="s">
        <v>207</v>
      </c>
    </row>
    <row r="1248" s="14" customFormat="1">
      <c r="A1248" s="14"/>
      <c r="B1248" s="245"/>
      <c r="C1248" s="246"/>
      <c r="D1248" s="236" t="s">
        <v>218</v>
      </c>
      <c r="E1248" s="247" t="s">
        <v>18</v>
      </c>
      <c r="F1248" s="248" t="s">
        <v>911</v>
      </c>
      <c r="G1248" s="246"/>
      <c r="H1248" s="249">
        <v>11.07</v>
      </c>
      <c r="I1248" s="250"/>
      <c r="J1248" s="246"/>
      <c r="K1248" s="246"/>
      <c r="L1248" s="251"/>
      <c r="M1248" s="252"/>
      <c r="N1248" s="253"/>
      <c r="O1248" s="253"/>
      <c r="P1248" s="253"/>
      <c r="Q1248" s="253"/>
      <c r="R1248" s="253"/>
      <c r="S1248" s="253"/>
      <c r="T1248" s="254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255" t="s">
        <v>218</v>
      </c>
      <c r="AU1248" s="255" t="s">
        <v>80</v>
      </c>
      <c r="AV1248" s="14" t="s">
        <v>80</v>
      </c>
      <c r="AW1248" s="14" t="s">
        <v>33</v>
      </c>
      <c r="AX1248" s="14" t="s">
        <v>71</v>
      </c>
      <c r="AY1248" s="255" t="s">
        <v>207</v>
      </c>
    </row>
    <row r="1249" s="14" customFormat="1">
      <c r="A1249" s="14"/>
      <c r="B1249" s="245"/>
      <c r="C1249" s="246"/>
      <c r="D1249" s="236" t="s">
        <v>218</v>
      </c>
      <c r="E1249" s="247" t="s">
        <v>18</v>
      </c>
      <c r="F1249" s="248" t="s">
        <v>905</v>
      </c>
      <c r="G1249" s="246"/>
      <c r="H1249" s="249">
        <v>17.010000000000002</v>
      </c>
      <c r="I1249" s="250"/>
      <c r="J1249" s="246"/>
      <c r="K1249" s="246"/>
      <c r="L1249" s="251"/>
      <c r="M1249" s="252"/>
      <c r="N1249" s="253"/>
      <c r="O1249" s="253"/>
      <c r="P1249" s="253"/>
      <c r="Q1249" s="253"/>
      <c r="R1249" s="253"/>
      <c r="S1249" s="253"/>
      <c r="T1249" s="254"/>
      <c r="U1249" s="14"/>
      <c r="V1249" s="14"/>
      <c r="W1249" s="14"/>
      <c r="X1249" s="14"/>
      <c r="Y1249" s="14"/>
      <c r="Z1249" s="14"/>
      <c r="AA1249" s="14"/>
      <c r="AB1249" s="14"/>
      <c r="AC1249" s="14"/>
      <c r="AD1249" s="14"/>
      <c r="AE1249" s="14"/>
      <c r="AT1249" s="255" t="s">
        <v>218</v>
      </c>
      <c r="AU1249" s="255" t="s">
        <v>80</v>
      </c>
      <c r="AV1249" s="14" t="s">
        <v>80</v>
      </c>
      <c r="AW1249" s="14" t="s">
        <v>33</v>
      </c>
      <c r="AX1249" s="14" t="s">
        <v>71</v>
      </c>
      <c r="AY1249" s="255" t="s">
        <v>207</v>
      </c>
    </row>
    <row r="1250" s="2" customFormat="1" ht="16.5" customHeight="1">
      <c r="A1250" s="42"/>
      <c r="B1250" s="43"/>
      <c r="C1250" s="217" t="s">
        <v>2133</v>
      </c>
      <c r="D1250" s="217" t="s">
        <v>211</v>
      </c>
      <c r="E1250" s="218" t="s">
        <v>2134</v>
      </c>
      <c r="F1250" s="219" t="s">
        <v>2135</v>
      </c>
      <c r="G1250" s="220" t="s">
        <v>129</v>
      </c>
      <c r="H1250" s="221">
        <v>37.039999999999999</v>
      </c>
      <c r="I1250" s="222"/>
      <c r="J1250" s="221">
        <f>ROUND(I1250*H1250,2)</f>
        <v>0</v>
      </c>
      <c r="K1250" s="219" t="s">
        <v>214</v>
      </c>
      <c r="L1250" s="48"/>
      <c r="M1250" s="223" t="s">
        <v>18</v>
      </c>
      <c r="N1250" s="224" t="s">
        <v>42</v>
      </c>
      <c r="O1250" s="88"/>
      <c r="P1250" s="225">
        <f>O1250*H1250</f>
        <v>0</v>
      </c>
      <c r="Q1250" s="225">
        <v>0.0015</v>
      </c>
      <c r="R1250" s="225">
        <f>Q1250*H1250</f>
        <v>0.055559999999999998</v>
      </c>
      <c r="S1250" s="225">
        <v>0</v>
      </c>
      <c r="T1250" s="226">
        <f>S1250*H1250</f>
        <v>0</v>
      </c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R1250" s="227" t="s">
        <v>327</v>
      </c>
      <c r="AT1250" s="227" t="s">
        <v>211</v>
      </c>
      <c r="AU1250" s="227" t="s">
        <v>80</v>
      </c>
      <c r="AY1250" s="21" t="s">
        <v>207</v>
      </c>
      <c r="BE1250" s="228">
        <f>IF(N1250="základní",J1250,0)</f>
        <v>0</v>
      </c>
      <c r="BF1250" s="228">
        <f>IF(N1250="snížená",J1250,0)</f>
        <v>0</v>
      </c>
      <c r="BG1250" s="228">
        <f>IF(N1250="zákl. přenesená",J1250,0)</f>
        <v>0</v>
      </c>
      <c r="BH1250" s="228">
        <f>IF(N1250="sníž. přenesená",J1250,0)</f>
        <v>0</v>
      </c>
      <c r="BI1250" s="228">
        <f>IF(N1250="nulová",J1250,0)</f>
        <v>0</v>
      </c>
      <c r="BJ1250" s="21" t="s">
        <v>76</v>
      </c>
      <c r="BK1250" s="228">
        <f>ROUND(I1250*H1250,2)</f>
        <v>0</v>
      </c>
      <c r="BL1250" s="21" t="s">
        <v>327</v>
      </c>
      <c r="BM1250" s="227" t="s">
        <v>2136</v>
      </c>
    </row>
    <row r="1251" s="2" customFormat="1">
      <c r="A1251" s="42"/>
      <c r="B1251" s="43"/>
      <c r="C1251" s="44"/>
      <c r="D1251" s="229" t="s">
        <v>216</v>
      </c>
      <c r="E1251" s="44"/>
      <c r="F1251" s="230" t="s">
        <v>2137</v>
      </c>
      <c r="G1251" s="44"/>
      <c r="H1251" s="44"/>
      <c r="I1251" s="231"/>
      <c r="J1251" s="44"/>
      <c r="K1251" s="44"/>
      <c r="L1251" s="48"/>
      <c r="M1251" s="232"/>
      <c r="N1251" s="233"/>
      <c r="O1251" s="88"/>
      <c r="P1251" s="88"/>
      <c r="Q1251" s="88"/>
      <c r="R1251" s="88"/>
      <c r="S1251" s="88"/>
      <c r="T1251" s="89"/>
      <c r="U1251" s="42"/>
      <c r="V1251" s="42"/>
      <c r="W1251" s="42"/>
      <c r="X1251" s="42"/>
      <c r="Y1251" s="42"/>
      <c r="Z1251" s="42"/>
      <c r="AA1251" s="42"/>
      <c r="AB1251" s="42"/>
      <c r="AC1251" s="42"/>
      <c r="AD1251" s="42"/>
      <c r="AE1251" s="42"/>
      <c r="AT1251" s="21" t="s">
        <v>216</v>
      </c>
      <c r="AU1251" s="21" t="s">
        <v>80</v>
      </c>
    </row>
    <row r="1252" s="14" customFormat="1">
      <c r="A1252" s="14"/>
      <c r="B1252" s="245"/>
      <c r="C1252" s="246"/>
      <c r="D1252" s="236" t="s">
        <v>218</v>
      </c>
      <c r="E1252" s="247" t="s">
        <v>18</v>
      </c>
      <c r="F1252" s="248" t="s">
        <v>908</v>
      </c>
      <c r="G1252" s="246"/>
      <c r="H1252" s="249">
        <v>25.969999999999999</v>
      </c>
      <c r="I1252" s="250"/>
      <c r="J1252" s="246"/>
      <c r="K1252" s="246"/>
      <c r="L1252" s="251"/>
      <c r="M1252" s="252"/>
      <c r="N1252" s="253"/>
      <c r="O1252" s="253"/>
      <c r="P1252" s="253"/>
      <c r="Q1252" s="253"/>
      <c r="R1252" s="253"/>
      <c r="S1252" s="253"/>
      <c r="T1252" s="254"/>
      <c r="U1252" s="14"/>
      <c r="V1252" s="14"/>
      <c r="W1252" s="14"/>
      <c r="X1252" s="14"/>
      <c r="Y1252" s="14"/>
      <c r="Z1252" s="14"/>
      <c r="AA1252" s="14"/>
      <c r="AB1252" s="14"/>
      <c r="AC1252" s="14"/>
      <c r="AD1252" s="14"/>
      <c r="AE1252" s="14"/>
      <c r="AT1252" s="255" t="s">
        <v>218</v>
      </c>
      <c r="AU1252" s="255" t="s">
        <v>80</v>
      </c>
      <c r="AV1252" s="14" t="s">
        <v>80</v>
      </c>
      <c r="AW1252" s="14" t="s">
        <v>33</v>
      </c>
      <c r="AX1252" s="14" t="s">
        <v>71</v>
      </c>
      <c r="AY1252" s="255" t="s">
        <v>207</v>
      </c>
    </row>
    <row r="1253" s="14" customFormat="1">
      <c r="A1253" s="14"/>
      <c r="B1253" s="245"/>
      <c r="C1253" s="246"/>
      <c r="D1253" s="236" t="s">
        <v>218</v>
      </c>
      <c r="E1253" s="247" t="s">
        <v>18</v>
      </c>
      <c r="F1253" s="248" t="s">
        <v>911</v>
      </c>
      <c r="G1253" s="246"/>
      <c r="H1253" s="249">
        <v>11.07</v>
      </c>
      <c r="I1253" s="250"/>
      <c r="J1253" s="246"/>
      <c r="K1253" s="246"/>
      <c r="L1253" s="251"/>
      <c r="M1253" s="252"/>
      <c r="N1253" s="253"/>
      <c r="O1253" s="253"/>
      <c r="P1253" s="253"/>
      <c r="Q1253" s="253"/>
      <c r="R1253" s="253"/>
      <c r="S1253" s="253"/>
      <c r="T1253" s="254"/>
      <c r="U1253" s="14"/>
      <c r="V1253" s="14"/>
      <c r="W1253" s="14"/>
      <c r="X1253" s="14"/>
      <c r="Y1253" s="14"/>
      <c r="Z1253" s="14"/>
      <c r="AA1253" s="14"/>
      <c r="AB1253" s="14"/>
      <c r="AC1253" s="14"/>
      <c r="AD1253" s="14"/>
      <c r="AE1253" s="14"/>
      <c r="AT1253" s="255" t="s">
        <v>218</v>
      </c>
      <c r="AU1253" s="255" t="s">
        <v>80</v>
      </c>
      <c r="AV1253" s="14" t="s">
        <v>80</v>
      </c>
      <c r="AW1253" s="14" t="s">
        <v>33</v>
      </c>
      <c r="AX1253" s="14" t="s">
        <v>71</v>
      </c>
      <c r="AY1253" s="255" t="s">
        <v>207</v>
      </c>
    </row>
    <row r="1254" s="2" customFormat="1" ht="16.5" customHeight="1">
      <c r="A1254" s="42"/>
      <c r="B1254" s="43"/>
      <c r="C1254" s="217" t="s">
        <v>2138</v>
      </c>
      <c r="D1254" s="217" t="s">
        <v>211</v>
      </c>
      <c r="E1254" s="218" t="s">
        <v>2139</v>
      </c>
      <c r="F1254" s="219" t="s">
        <v>2140</v>
      </c>
      <c r="G1254" s="220" t="s">
        <v>317</v>
      </c>
      <c r="H1254" s="221">
        <v>13.199999999999999</v>
      </c>
      <c r="I1254" s="222"/>
      <c r="J1254" s="221">
        <f>ROUND(I1254*H1254,2)</f>
        <v>0</v>
      </c>
      <c r="K1254" s="219" t="s">
        <v>214</v>
      </c>
      <c r="L1254" s="48"/>
      <c r="M1254" s="223" t="s">
        <v>18</v>
      </c>
      <c r="N1254" s="224" t="s">
        <v>42</v>
      </c>
      <c r="O1254" s="88"/>
      <c r="P1254" s="225">
        <f>O1254*H1254</f>
        <v>0</v>
      </c>
      <c r="Q1254" s="225">
        <v>0.00027999999999999998</v>
      </c>
      <c r="R1254" s="225">
        <f>Q1254*H1254</f>
        <v>0.0036959999999999996</v>
      </c>
      <c r="S1254" s="225">
        <v>0</v>
      </c>
      <c r="T1254" s="226">
        <f>S1254*H1254</f>
        <v>0</v>
      </c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R1254" s="227" t="s">
        <v>327</v>
      </c>
      <c r="AT1254" s="227" t="s">
        <v>211</v>
      </c>
      <c r="AU1254" s="227" t="s">
        <v>80</v>
      </c>
      <c r="AY1254" s="21" t="s">
        <v>207</v>
      </c>
      <c r="BE1254" s="228">
        <f>IF(N1254="základní",J1254,0)</f>
        <v>0</v>
      </c>
      <c r="BF1254" s="228">
        <f>IF(N1254="snížená",J1254,0)</f>
        <v>0</v>
      </c>
      <c r="BG1254" s="228">
        <f>IF(N1254="zákl. přenesená",J1254,0)</f>
        <v>0</v>
      </c>
      <c r="BH1254" s="228">
        <f>IF(N1254="sníž. přenesená",J1254,0)</f>
        <v>0</v>
      </c>
      <c r="BI1254" s="228">
        <f>IF(N1254="nulová",J1254,0)</f>
        <v>0</v>
      </c>
      <c r="BJ1254" s="21" t="s">
        <v>76</v>
      </c>
      <c r="BK1254" s="228">
        <f>ROUND(I1254*H1254,2)</f>
        <v>0</v>
      </c>
      <c r="BL1254" s="21" t="s">
        <v>327</v>
      </c>
      <c r="BM1254" s="227" t="s">
        <v>2141</v>
      </c>
    </row>
    <row r="1255" s="2" customFormat="1">
      <c r="A1255" s="42"/>
      <c r="B1255" s="43"/>
      <c r="C1255" s="44"/>
      <c r="D1255" s="229" t="s">
        <v>216</v>
      </c>
      <c r="E1255" s="44"/>
      <c r="F1255" s="230" t="s">
        <v>2142</v>
      </c>
      <c r="G1255" s="44"/>
      <c r="H1255" s="44"/>
      <c r="I1255" s="231"/>
      <c r="J1255" s="44"/>
      <c r="K1255" s="44"/>
      <c r="L1255" s="48"/>
      <c r="M1255" s="232"/>
      <c r="N1255" s="233"/>
      <c r="O1255" s="88"/>
      <c r="P1255" s="88"/>
      <c r="Q1255" s="88"/>
      <c r="R1255" s="88"/>
      <c r="S1255" s="88"/>
      <c r="T1255" s="89"/>
      <c r="U1255" s="42"/>
      <c r="V1255" s="42"/>
      <c r="W1255" s="42"/>
      <c r="X1255" s="42"/>
      <c r="Y1255" s="42"/>
      <c r="Z1255" s="42"/>
      <c r="AA1255" s="42"/>
      <c r="AB1255" s="42"/>
      <c r="AC1255" s="42"/>
      <c r="AD1255" s="42"/>
      <c r="AE1255" s="42"/>
      <c r="AT1255" s="21" t="s">
        <v>216</v>
      </c>
      <c r="AU1255" s="21" t="s">
        <v>80</v>
      </c>
    </row>
    <row r="1256" s="13" customFormat="1">
      <c r="A1256" s="13"/>
      <c r="B1256" s="234"/>
      <c r="C1256" s="235"/>
      <c r="D1256" s="236" t="s">
        <v>218</v>
      </c>
      <c r="E1256" s="237" t="s">
        <v>18</v>
      </c>
      <c r="F1256" s="238" t="s">
        <v>484</v>
      </c>
      <c r="G1256" s="235"/>
      <c r="H1256" s="237" t="s">
        <v>18</v>
      </c>
      <c r="I1256" s="239"/>
      <c r="J1256" s="235"/>
      <c r="K1256" s="235"/>
      <c r="L1256" s="240"/>
      <c r="M1256" s="241"/>
      <c r="N1256" s="242"/>
      <c r="O1256" s="242"/>
      <c r="P1256" s="242"/>
      <c r="Q1256" s="242"/>
      <c r="R1256" s="242"/>
      <c r="S1256" s="242"/>
      <c r="T1256" s="243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44" t="s">
        <v>218</v>
      </c>
      <c r="AU1256" s="244" t="s">
        <v>80</v>
      </c>
      <c r="AV1256" s="13" t="s">
        <v>76</v>
      </c>
      <c r="AW1256" s="13" t="s">
        <v>33</v>
      </c>
      <c r="AX1256" s="13" t="s">
        <v>71</v>
      </c>
      <c r="AY1256" s="244" t="s">
        <v>207</v>
      </c>
    </row>
    <row r="1257" s="14" customFormat="1">
      <c r="A1257" s="14"/>
      <c r="B1257" s="245"/>
      <c r="C1257" s="246"/>
      <c r="D1257" s="236" t="s">
        <v>218</v>
      </c>
      <c r="E1257" s="247" t="s">
        <v>18</v>
      </c>
      <c r="F1257" s="248" t="s">
        <v>2143</v>
      </c>
      <c r="G1257" s="246"/>
      <c r="H1257" s="249">
        <v>8.8000000000000007</v>
      </c>
      <c r="I1257" s="250"/>
      <c r="J1257" s="246"/>
      <c r="K1257" s="246"/>
      <c r="L1257" s="251"/>
      <c r="M1257" s="252"/>
      <c r="N1257" s="253"/>
      <c r="O1257" s="253"/>
      <c r="P1257" s="253"/>
      <c r="Q1257" s="253"/>
      <c r="R1257" s="253"/>
      <c r="S1257" s="253"/>
      <c r="T1257" s="254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55" t="s">
        <v>218</v>
      </c>
      <c r="AU1257" s="255" t="s">
        <v>80</v>
      </c>
      <c r="AV1257" s="14" t="s">
        <v>80</v>
      </c>
      <c r="AW1257" s="14" t="s">
        <v>33</v>
      </c>
      <c r="AX1257" s="14" t="s">
        <v>71</v>
      </c>
      <c r="AY1257" s="255" t="s">
        <v>207</v>
      </c>
    </row>
    <row r="1258" s="13" customFormat="1">
      <c r="A1258" s="13"/>
      <c r="B1258" s="234"/>
      <c r="C1258" s="235"/>
      <c r="D1258" s="236" t="s">
        <v>218</v>
      </c>
      <c r="E1258" s="237" t="s">
        <v>18</v>
      </c>
      <c r="F1258" s="238" t="s">
        <v>493</v>
      </c>
      <c r="G1258" s="235"/>
      <c r="H1258" s="237" t="s">
        <v>18</v>
      </c>
      <c r="I1258" s="239"/>
      <c r="J1258" s="235"/>
      <c r="K1258" s="235"/>
      <c r="L1258" s="240"/>
      <c r="M1258" s="241"/>
      <c r="N1258" s="242"/>
      <c r="O1258" s="242"/>
      <c r="P1258" s="242"/>
      <c r="Q1258" s="242"/>
      <c r="R1258" s="242"/>
      <c r="S1258" s="242"/>
      <c r="T1258" s="243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44" t="s">
        <v>218</v>
      </c>
      <c r="AU1258" s="244" t="s">
        <v>80</v>
      </c>
      <c r="AV1258" s="13" t="s">
        <v>76</v>
      </c>
      <c r="AW1258" s="13" t="s">
        <v>33</v>
      </c>
      <c r="AX1258" s="13" t="s">
        <v>71</v>
      </c>
      <c r="AY1258" s="244" t="s">
        <v>207</v>
      </c>
    </row>
    <row r="1259" s="14" customFormat="1">
      <c r="A1259" s="14"/>
      <c r="B1259" s="245"/>
      <c r="C1259" s="246"/>
      <c r="D1259" s="236" t="s">
        <v>218</v>
      </c>
      <c r="E1259" s="247" t="s">
        <v>18</v>
      </c>
      <c r="F1259" s="248" t="s">
        <v>2144</v>
      </c>
      <c r="G1259" s="246"/>
      <c r="H1259" s="249">
        <v>4.4000000000000004</v>
      </c>
      <c r="I1259" s="250"/>
      <c r="J1259" s="246"/>
      <c r="K1259" s="246"/>
      <c r="L1259" s="251"/>
      <c r="M1259" s="252"/>
      <c r="N1259" s="253"/>
      <c r="O1259" s="253"/>
      <c r="P1259" s="253"/>
      <c r="Q1259" s="253"/>
      <c r="R1259" s="253"/>
      <c r="S1259" s="253"/>
      <c r="T1259" s="25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55" t="s">
        <v>218</v>
      </c>
      <c r="AU1259" s="255" t="s">
        <v>80</v>
      </c>
      <c r="AV1259" s="14" t="s">
        <v>80</v>
      </c>
      <c r="AW1259" s="14" t="s">
        <v>33</v>
      </c>
      <c r="AX1259" s="14" t="s">
        <v>71</v>
      </c>
      <c r="AY1259" s="255" t="s">
        <v>207</v>
      </c>
    </row>
    <row r="1260" s="2" customFormat="1" ht="16.5" customHeight="1">
      <c r="A1260" s="42"/>
      <c r="B1260" s="43"/>
      <c r="C1260" s="217" t="s">
        <v>2145</v>
      </c>
      <c r="D1260" s="217" t="s">
        <v>211</v>
      </c>
      <c r="E1260" s="218" t="s">
        <v>2146</v>
      </c>
      <c r="F1260" s="219" t="s">
        <v>2147</v>
      </c>
      <c r="G1260" s="220" t="s">
        <v>381</v>
      </c>
      <c r="H1260" s="221">
        <v>2</v>
      </c>
      <c r="I1260" s="222"/>
      <c r="J1260" s="221">
        <f>ROUND(I1260*H1260,2)</f>
        <v>0</v>
      </c>
      <c r="K1260" s="219" t="s">
        <v>214</v>
      </c>
      <c r="L1260" s="48"/>
      <c r="M1260" s="223" t="s">
        <v>18</v>
      </c>
      <c r="N1260" s="224" t="s">
        <v>42</v>
      </c>
      <c r="O1260" s="88"/>
      <c r="P1260" s="225">
        <f>O1260*H1260</f>
        <v>0</v>
      </c>
      <c r="Q1260" s="225">
        <v>0.00021000000000000001</v>
      </c>
      <c r="R1260" s="225">
        <f>Q1260*H1260</f>
        <v>0.00042000000000000002</v>
      </c>
      <c r="S1260" s="225">
        <v>0</v>
      </c>
      <c r="T1260" s="226">
        <f>S1260*H1260</f>
        <v>0</v>
      </c>
      <c r="U1260" s="42"/>
      <c r="V1260" s="42"/>
      <c r="W1260" s="42"/>
      <c r="X1260" s="42"/>
      <c r="Y1260" s="42"/>
      <c r="Z1260" s="42"/>
      <c r="AA1260" s="42"/>
      <c r="AB1260" s="42"/>
      <c r="AC1260" s="42"/>
      <c r="AD1260" s="42"/>
      <c r="AE1260" s="42"/>
      <c r="AR1260" s="227" t="s">
        <v>327</v>
      </c>
      <c r="AT1260" s="227" t="s">
        <v>211</v>
      </c>
      <c r="AU1260" s="227" t="s">
        <v>80</v>
      </c>
      <c r="AY1260" s="21" t="s">
        <v>207</v>
      </c>
      <c r="BE1260" s="228">
        <f>IF(N1260="základní",J1260,0)</f>
        <v>0</v>
      </c>
      <c r="BF1260" s="228">
        <f>IF(N1260="snížená",J1260,0)</f>
        <v>0</v>
      </c>
      <c r="BG1260" s="228">
        <f>IF(N1260="zákl. přenesená",J1260,0)</f>
        <v>0</v>
      </c>
      <c r="BH1260" s="228">
        <f>IF(N1260="sníž. přenesená",J1260,0)</f>
        <v>0</v>
      </c>
      <c r="BI1260" s="228">
        <f>IF(N1260="nulová",J1260,0)</f>
        <v>0</v>
      </c>
      <c r="BJ1260" s="21" t="s">
        <v>76</v>
      </c>
      <c r="BK1260" s="228">
        <f>ROUND(I1260*H1260,2)</f>
        <v>0</v>
      </c>
      <c r="BL1260" s="21" t="s">
        <v>327</v>
      </c>
      <c r="BM1260" s="227" t="s">
        <v>2148</v>
      </c>
    </row>
    <row r="1261" s="2" customFormat="1">
      <c r="A1261" s="42"/>
      <c r="B1261" s="43"/>
      <c r="C1261" s="44"/>
      <c r="D1261" s="229" t="s">
        <v>216</v>
      </c>
      <c r="E1261" s="44"/>
      <c r="F1261" s="230" t="s">
        <v>2149</v>
      </c>
      <c r="G1261" s="44"/>
      <c r="H1261" s="44"/>
      <c r="I1261" s="231"/>
      <c r="J1261" s="44"/>
      <c r="K1261" s="44"/>
      <c r="L1261" s="48"/>
      <c r="M1261" s="232"/>
      <c r="N1261" s="233"/>
      <c r="O1261" s="88"/>
      <c r="P1261" s="88"/>
      <c r="Q1261" s="88"/>
      <c r="R1261" s="88"/>
      <c r="S1261" s="88"/>
      <c r="T1261" s="89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T1261" s="21" t="s">
        <v>216</v>
      </c>
      <c r="AU1261" s="21" t="s">
        <v>80</v>
      </c>
    </row>
    <row r="1262" s="13" customFormat="1">
      <c r="A1262" s="13"/>
      <c r="B1262" s="234"/>
      <c r="C1262" s="235"/>
      <c r="D1262" s="236" t="s">
        <v>218</v>
      </c>
      <c r="E1262" s="237" t="s">
        <v>18</v>
      </c>
      <c r="F1262" s="238" t="s">
        <v>484</v>
      </c>
      <c r="G1262" s="235"/>
      <c r="H1262" s="237" t="s">
        <v>18</v>
      </c>
      <c r="I1262" s="239"/>
      <c r="J1262" s="235"/>
      <c r="K1262" s="235"/>
      <c r="L1262" s="240"/>
      <c r="M1262" s="241"/>
      <c r="N1262" s="242"/>
      <c r="O1262" s="242"/>
      <c r="P1262" s="242"/>
      <c r="Q1262" s="242"/>
      <c r="R1262" s="242"/>
      <c r="S1262" s="242"/>
      <c r="T1262" s="243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44" t="s">
        <v>218</v>
      </c>
      <c r="AU1262" s="244" t="s">
        <v>80</v>
      </c>
      <c r="AV1262" s="13" t="s">
        <v>76</v>
      </c>
      <c r="AW1262" s="13" t="s">
        <v>33</v>
      </c>
      <c r="AX1262" s="13" t="s">
        <v>71</v>
      </c>
      <c r="AY1262" s="244" t="s">
        <v>207</v>
      </c>
    </row>
    <row r="1263" s="14" customFormat="1">
      <c r="A1263" s="14"/>
      <c r="B1263" s="245"/>
      <c r="C1263" s="246"/>
      <c r="D1263" s="236" t="s">
        <v>218</v>
      </c>
      <c r="E1263" s="247" t="s">
        <v>18</v>
      </c>
      <c r="F1263" s="248" t="s">
        <v>80</v>
      </c>
      <c r="G1263" s="246"/>
      <c r="H1263" s="249">
        <v>2</v>
      </c>
      <c r="I1263" s="250"/>
      <c r="J1263" s="246"/>
      <c r="K1263" s="246"/>
      <c r="L1263" s="251"/>
      <c r="M1263" s="252"/>
      <c r="N1263" s="253"/>
      <c r="O1263" s="253"/>
      <c r="P1263" s="253"/>
      <c r="Q1263" s="253"/>
      <c r="R1263" s="253"/>
      <c r="S1263" s="253"/>
      <c r="T1263" s="254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55" t="s">
        <v>218</v>
      </c>
      <c r="AU1263" s="255" t="s">
        <v>80</v>
      </c>
      <c r="AV1263" s="14" t="s">
        <v>80</v>
      </c>
      <c r="AW1263" s="14" t="s">
        <v>33</v>
      </c>
      <c r="AX1263" s="14" t="s">
        <v>71</v>
      </c>
      <c r="AY1263" s="255" t="s">
        <v>207</v>
      </c>
    </row>
    <row r="1264" s="2" customFormat="1" ht="21.75" customHeight="1">
      <c r="A1264" s="42"/>
      <c r="B1264" s="43"/>
      <c r="C1264" s="217" t="s">
        <v>2150</v>
      </c>
      <c r="D1264" s="217" t="s">
        <v>211</v>
      </c>
      <c r="E1264" s="218" t="s">
        <v>2151</v>
      </c>
      <c r="F1264" s="219" t="s">
        <v>2152</v>
      </c>
      <c r="G1264" s="220" t="s">
        <v>129</v>
      </c>
      <c r="H1264" s="221">
        <v>141.61000000000001</v>
      </c>
      <c r="I1264" s="222"/>
      <c r="J1264" s="221">
        <f>ROUND(I1264*H1264,2)</f>
        <v>0</v>
      </c>
      <c r="K1264" s="219" t="s">
        <v>214</v>
      </c>
      <c r="L1264" s="48"/>
      <c r="M1264" s="223" t="s">
        <v>18</v>
      </c>
      <c r="N1264" s="224" t="s">
        <v>42</v>
      </c>
      <c r="O1264" s="88"/>
      <c r="P1264" s="225">
        <f>O1264*H1264</f>
        <v>0</v>
      </c>
      <c r="Q1264" s="225">
        <v>0.0055799999999999999</v>
      </c>
      <c r="R1264" s="225">
        <f>Q1264*H1264</f>
        <v>0.7901838000000001</v>
      </c>
      <c r="S1264" s="225">
        <v>0</v>
      </c>
      <c r="T1264" s="226">
        <f>S1264*H1264</f>
        <v>0</v>
      </c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R1264" s="227" t="s">
        <v>327</v>
      </c>
      <c r="AT1264" s="227" t="s">
        <v>211</v>
      </c>
      <c r="AU1264" s="227" t="s">
        <v>80</v>
      </c>
      <c r="AY1264" s="21" t="s">
        <v>207</v>
      </c>
      <c r="BE1264" s="228">
        <f>IF(N1264="základní",J1264,0)</f>
        <v>0</v>
      </c>
      <c r="BF1264" s="228">
        <f>IF(N1264="snížená",J1264,0)</f>
        <v>0</v>
      </c>
      <c r="BG1264" s="228">
        <f>IF(N1264="zákl. přenesená",J1264,0)</f>
        <v>0</v>
      </c>
      <c r="BH1264" s="228">
        <f>IF(N1264="sníž. přenesená",J1264,0)</f>
        <v>0</v>
      </c>
      <c r="BI1264" s="228">
        <f>IF(N1264="nulová",J1264,0)</f>
        <v>0</v>
      </c>
      <c r="BJ1264" s="21" t="s">
        <v>76</v>
      </c>
      <c r="BK1264" s="228">
        <f>ROUND(I1264*H1264,2)</f>
        <v>0</v>
      </c>
      <c r="BL1264" s="21" t="s">
        <v>327</v>
      </c>
      <c r="BM1264" s="227" t="s">
        <v>2153</v>
      </c>
    </row>
    <row r="1265" s="2" customFormat="1">
      <c r="A1265" s="42"/>
      <c r="B1265" s="43"/>
      <c r="C1265" s="44"/>
      <c r="D1265" s="229" t="s">
        <v>216</v>
      </c>
      <c r="E1265" s="44"/>
      <c r="F1265" s="230" t="s">
        <v>2154</v>
      </c>
      <c r="G1265" s="44"/>
      <c r="H1265" s="44"/>
      <c r="I1265" s="231"/>
      <c r="J1265" s="44"/>
      <c r="K1265" s="44"/>
      <c r="L1265" s="48"/>
      <c r="M1265" s="232"/>
      <c r="N1265" s="233"/>
      <c r="O1265" s="88"/>
      <c r="P1265" s="88"/>
      <c r="Q1265" s="88"/>
      <c r="R1265" s="88"/>
      <c r="S1265" s="88"/>
      <c r="T1265" s="89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T1265" s="21" t="s">
        <v>216</v>
      </c>
      <c r="AU1265" s="21" t="s">
        <v>80</v>
      </c>
    </row>
    <row r="1266" s="14" customFormat="1">
      <c r="A1266" s="14"/>
      <c r="B1266" s="245"/>
      <c r="C1266" s="246"/>
      <c r="D1266" s="236" t="s">
        <v>218</v>
      </c>
      <c r="E1266" s="247" t="s">
        <v>18</v>
      </c>
      <c r="F1266" s="248" t="s">
        <v>902</v>
      </c>
      <c r="G1266" s="246"/>
      <c r="H1266" s="249">
        <v>87.560000000000002</v>
      </c>
      <c r="I1266" s="250"/>
      <c r="J1266" s="246"/>
      <c r="K1266" s="246"/>
      <c r="L1266" s="251"/>
      <c r="M1266" s="252"/>
      <c r="N1266" s="253"/>
      <c r="O1266" s="253"/>
      <c r="P1266" s="253"/>
      <c r="Q1266" s="253"/>
      <c r="R1266" s="253"/>
      <c r="S1266" s="253"/>
      <c r="T1266" s="254"/>
      <c r="U1266" s="14"/>
      <c r="V1266" s="14"/>
      <c r="W1266" s="14"/>
      <c r="X1266" s="14"/>
      <c r="Y1266" s="14"/>
      <c r="Z1266" s="14"/>
      <c r="AA1266" s="14"/>
      <c r="AB1266" s="14"/>
      <c r="AC1266" s="14"/>
      <c r="AD1266" s="14"/>
      <c r="AE1266" s="14"/>
      <c r="AT1266" s="255" t="s">
        <v>218</v>
      </c>
      <c r="AU1266" s="255" t="s">
        <v>80</v>
      </c>
      <c r="AV1266" s="14" t="s">
        <v>80</v>
      </c>
      <c r="AW1266" s="14" t="s">
        <v>33</v>
      </c>
      <c r="AX1266" s="14" t="s">
        <v>71</v>
      </c>
      <c r="AY1266" s="255" t="s">
        <v>207</v>
      </c>
    </row>
    <row r="1267" s="14" customFormat="1">
      <c r="A1267" s="14"/>
      <c r="B1267" s="245"/>
      <c r="C1267" s="246"/>
      <c r="D1267" s="236" t="s">
        <v>218</v>
      </c>
      <c r="E1267" s="247" t="s">
        <v>18</v>
      </c>
      <c r="F1267" s="248" t="s">
        <v>908</v>
      </c>
      <c r="G1267" s="246"/>
      <c r="H1267" s="249">
        <v>25.969999999999999</v>
      </c>
      <c r="I1267" s="250"/>
      <c r="J1267" s="246"/>
      <c r="K1267" s="246"/>
      <c r="L1267" s="251"/>
      <c r="M1267" s="252"/>
      <c r="N1267" s="253"/>
      <c r="O1267" s="253"/>
      <c r="P1267" s="253"/>
      <c r="Q1267" s="253"/>
      <c r="R1267" s="253"/>
      <c r="S1267" s="253"/>
      <c r="T1267" s="254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55" t="s">
        <v>218</v>
      </c>
      <c r="AU1267" s="255" t="s">
        <v>80</v>
      </c>
      <c r="AV1267" s="14" t="s">
        <v>80</v>
      </c>
      <c r="AW1267" s="14" t="s">
        <v>33</v>
      </c>
      <c r="AX1267" s="14" t="s">
        <v>71</v>
      </c>
      <c r="AY1267" s="255" t="s">
        <v>207</v>
      </c>
    </row>
    <row r="1268" s="14" customFormat="1">
      <c r="A1268" s="14"/>
      <c r="B1268" s="245"/>
      <c r="C1268" s="246"/>
      <c r="D1268" s="236" t="s">
        <v>218</v>
      </c>
      <c r="E1268" s="247" t="s">
        <v>18</v>
      </c>
      <c r="F1268" s="248" t="s">
        <v>911</v>
      </c>
      <c r="G1268" s="246"/>
      <c r="H1268" s="249">
        <v>11.07</v>
      </c>
      <c r="I1268" s="250"/>
      <c r="J1268" s="246"/>
      <c r="K1268" s="246"/>
      <c r="L1268" s="251"/>
      <c r="M1268" s="252"/>
      <c r="N1268" s="253"/>
      <c r="O1268" s="253"/>
      <c r="P1268" s="253"/>
      <c r="Q1268" s="253"/>
      <c r="R1268" s="253"/>
      <c r="S1268" s="253"/>
      <c r="T1268" s="254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55" t="s">
        <v>218</v>
      </c>
      <c r="AU1268" s="255" t="s">
        <v>80</v>
      </c>
      <c r="AV1268" s="14" t="s">
        <v>80</v>
      </c>
      <c r="AW1268" s="14" t="s">
        <v>33</v>
      </c>
      <c r="AX1268" s="14" t="s">
        <v>71</v>
      </c>
      <c r="AY1268" s="255" t="s">
        <v>207</v>
      </c>
    </row>
    <row r="1269" s="14" customFormat="1">
      <c r="A1269" s="14"/>
      <c r="B1269" s="245"/>
      <c r="C1269" s="246"/>
      <c r="D1269" s="236" t="s">
        <v>218</v>
      </c>
      <c r="E1269" s="247" t="s">
        <v>18</v>
      </c>
      <c r="F1269" s="248" t="s">
        <v>905</v>
      </c>
      <c r="G1269" s="246"/>
      <c r="H1269" s="249">
        <v>17.010000000000002</v>
      </c>
      <c r="I1269" s="250"/>
      <c r="J1269" s="246"/>
      <c r="K1269" s="246"/>
      <c r="L1269" s="251"/>
      <c r="M1269" s="252"/>
      <c r="N1269" s="253"/>
      <c r="O1269" s="253"/>
      <c r="P1269" s="253"/>
      <c r="Q1269" s="253"/>
      <c r="R1269" s="253"/>
      <c r="S1269" s="253"/>
      <c r="T1269" s="25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55" t="s">
        <v>218</v>
      </c>
      <c r="AU1269" s="255" t="s">
        <v>80</v>
      </c>
      <c r="AV1269" s="14" t="s">
        <v>80</v>
      </c>
      <c r="AW1269" s="14" t="s">
        <v>33</v>
      </c>
      <c r="AX1269" s="14" t="s">
        <v>71</v>
      </c>
      <c r="AY1269" s="255" t="s">
        <v>207</v>
      </c>
    </row>
    <row r="1270" s="16" customFormat="1">
      <c r="A1270" s="16"/>
      <c r="B1270" s="267"/>
      <c r="C1270" s="268"/>
      <c r="D1270" s="236" t="s">
        <v>218</v>
      </c>
      <c r="E1270" s="269" t="s">
        <v>18</v>
      </c>
      <c r="F1270" s="270" t="s">
        <v>244</v>
      </c>
      <c r="G1270" s="268"/>
      <c r="H1270" s="271">
        <v>141.61000000000001</v>
      </c>
      <c r="I1270" s="272"/>
      <c r="J1270" s="268"/>
      <c r="K1270" s="268"/>
      <c r="L1270" s="273"/>
      <c r="M1270" s="274"/>
      <c r="N1270" s="275"/>
      <c r="O1270" s="275"/>
      <c r="P1270" s="275"/>
      <c r="Q1270" s="275"/>
      <c r="R1270" s="275"/>
      <c r="S1270" s="275"/>
      <c r="T1270" s="276"/>
      <c r="U1270" s="16"/>
      <c r="V1270" s="16"/>
      <c r="W1270" s="16"/>
      <c r="X1270" s="16"/>
      <c r="Y1270" s="16"/>
      <c r="Z1270" s="16"/>
      <c r="AA1270" s="16"/>
      <c r="AB1270" s="16"/>
      <c r="AC1270" s="16"/>
      <c r="AD1270" s="16"/>
      <c r="AE1270" s="16"/>
      <c r="AT1270" s="277" t="s">
        <v>218</v>
      </c>
      <c r="AU1270" s="277" t="s">
        <v>80</v>
      </c>
      <c r="AV1270" s="16" t="s">
        <v>89</v>
      </c>
      <c r="AW1270" s="16" t="s">
        <v>4</v>
      </c>
      <c r="AX1270" s="16" t="s">
        <v>76</v>
      </c>
      <c r="AY1270" s="277" t="s">
        <v>207</v>
      </c>
    </row>
    <row r="1271" s="2" customFormat="1" ht="16.5" customHeight="1">
      <c r="A1271" s="42"/>
      <c r="B1271" s="43"/>
      <c r="C1271" s="283" t="s">
        <v>2155</v>
      </c>
      <c r="D1271" s="283" t="s">
        <v>1282</v>
      </c>
      <c r="E1271" s="284" t="s">
        <v>2156</v>
      </c>
      <c r="F1271" s="285" t="s">
        <v>2157</v>
      </c>
      <c r="G1271" s="286" t="s">
        <v>129</v>
      </c>
      <c r="H1271" s="287">
        <v>148.69</v>
      </c>
      <c r="I1271" s="288"/>
      <c r="J1271" s="287">
        <f>ROUND(I1271*H1271,2)</f>
        <v>0</v>
      </c>
      <c r="K1271" s="285" t="s">
        <v>214</v>
      </c>
      <c r="L1271" s="289"/>
      <c r="M1271" s="290" t="s">
        <v>18</v>
      </c>
      <c r="N1271" s="291" t="s">
        <v>42</v>
      </c>
      <c r="O1271" s="88"/>
      <c r="P1271" s="225">
        <f>O1271*H1271</f>
        <v>0</v>
      </c>
      <c r="Q1271" s="225">
        <v>0.014290000000000001</v>
      </c>
      <c r="R1271" s="225">
        <f>Q1271*H1271</f>
        <v>2.1247801000000002</v>
      </c>
      <c r="S1271" s="225">
        <v>0</v>
      </c>
      <c r="T1271" s="226">
        <f>S1271*H1271</f>
        <v>0</v>
      </c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R1271" s="227" t="s">
        <v>513</v>
      </c>
      <c r="AT1271" s="227" t="s">
        <v>1282</v>
      </c>
      <c r="AU1271" s="227" t="s">
        <v>80</v>
      </c>
      <c r="AY1271" s="21" t="s">
        <v>207</v>
      </c>
      <c r="BE1271" s="228">
        <f>IF(N1271="základní",J1271,0)</f>
        <v>0</v>
      </c>
      <c r="BF1271" s="228">
        <f>IF(N1271="snížená",J1271,0)</f>
        <v>0</v>
      </c>
      <c r="BG1271" s="228">
        <f>IF(N1271="zákl. přenesená",J1271,0)</f>
        <v>0</v>
      </c>
      <c r="BH1271" s="228">
        <f>IF(N1271="sníž. přenesená",J1271,0)</f>
        <v>0</v>
      </c>
      <c r="BI1271" s="228">
        <f>IF(N1271="nulová",J1271,0)</f>
        <v>0</v>
      </c>
      <c r="BJ1271" s="21" t="s">
        <v>76</v>
      </c>
      <c r="BK1271" s="228">
        <f>ROUND(I1271*H1271,2)</f>
        <v>0</v>
      </c>
      <c r="BL1271" s="21" t="s">
        <v>327</v>
      </c>
      <c r="BM1271" s="227" t="s">
        <v>2158</v>
      </c>
    </row>
    <row r="1272" s="2" customFormat="1">
      <c r="A1272" s="42"/>
      <c r="B1272" s="43"/>
      <c r="C1272" s="44"/>
      <c r="D1272" s="236" t="s">
        <v>653</v>
      </c>
      <c r="E1272" s="44"/>
      <c r="F1272" s="278" t="s">
        <v>2159</v>
      </c>
      <c r="G1272" s="44"/>
      <c r="H1272" s="44"/>
      <c r="I1272" s="231"/>
      <c r="J1272" s="44"/>
      <c r="K1272" s="44"/>
      <c r="L1272" s="48"/>
      <c r="M1272" s="232"/>
      <c r="N1272" s="233"/>
      <c r="O1272" s="88"/>
      <c r="P1272" s="88"/>
      <c r="Q1272" s="88"/>
      <c r="R1272" s="88"/>
      <c r="S1272" s="88"/>
      <c r="T1272" s="89"/>
      <c r="U1272" s="42"/>
      <c r="V1272" s="42"/>
      <c r="W1272" s="42"/>
      <c r="X1272" s="42"/>
      <c r="Y1272" s="42"/>
      <c r="Z1272" s="42"/>
      <c r="AA1272" s="42"/>
      <c r="AB1272" s="42"/>
      <c r="AC1272" s="42"/>
      <c r="AD1272" s="42"/>
      <c r="AE1272" s="42"/>
      <c r="AT1272" s="21" t="s">
        <v>653</v>
      </c>
      <c r="AU1272" s="21" t="s">
        <v>80</v>
      </c>
    </row>
    <row r="1273" s="14" customFormat="1">
      <c r="A1273" s="14"/>
      <c r="B1273" s="245"/>
      <c r="C1273" s="246"/>
      <c r="D1273" s="236" t="s">
        <v>218</v>
      </c>
      <c r="E1273" s="247" t="s">
        <v>18</v>
      </c>
      <c r="F1273" s="248" t="s">
        <v>902</v>
      </c>
      <c r="G1273" s="246"/>
      <c r="H1273" s="249">
        <v>87.560000000000002</v>
      </c>
      <c r="I1273" s="250"/>
      <c r="J1273" s="246"/>
      <c r="K1273" s="246"/>
      <c r="L1273" s="251"/>
      <c r="M1273" s="252"/>
      <c r="N1273" s="253"/>
      <c r="O1273" s="253"/>
      <c r="P1273" s="253"/>
      <c r="Q1273" s="253"/>
      <c r="R1273" s="253"/>
      <c r="S1273" s="253"/>
      <c r="T1273" s="254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T1273" s="255" t="s">
        <v>218</v>
      </c>
      <c r="AU1273" s="255" t="s">
        <v>80</v>
      </c>
      <c r="AV1273" s="14" t="s">
        <v>80</v>
      </c>
      <c r="AW1273" s="14" t="s">
        <v>33</v>
      </c>
      <c r="AX1273" s="14" t="s">
        <v>71</v>
      </c>
      <c r="AY1273" s="255" t="s">
        <v>207</v>
      </c>
    </row>
    <row r="1274" s="14" customFormat="1">
      <c r="A1274" s="14"/>
      <c r="B1274" s="245"/>
      <c r="C1274" s="246"/>
      <c r="D1274" s="236" t="s">
        <v>218</v>
      </c>
      <c r="E1274" s="247" t="s">
        <v>18</v>
      </c>
      <c r="F1274" s="248" t="s">
        <v>908</v>
      </c>
      <c r="G1274" s="246"/>
      <c r="H1274" s="249">
        <v>25.969999999999999</v>
      </c>
      <c r="I1274" s="250"/>
      <c r="J1274" s="246"/>
      <c r="K1274" s="246"/>
      <c r="L1274" s="251"/>
      <c r="M1274" s="252"/>
      <c r="N1274" s="253"/>
      <c r="O1274" s="253"/>
      <c r="P1274" s="253"/>
      <c r="Q1274" s="253"/>
      <c r="R1274" s="253"/>
      <c r="S1274" s="253"/>
      <c r="T1274" s="25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55" t="s">
        <v>218</v>
      </c>
      <c r="AU1274" s="255" t="s">
        <v>80</v>
      </c>
      <c r="AV1274" s="14" t="s">
        <v>80</v>
      </c>
      <c r="AW1274" s="14" t="s">
        <v>33</v>
      </c>
      <c r="AX1274" s="14" t="s">
        <v>71</v>
      </c>
      <c r="AY1274" s="255" t="s">
        <v>207</v>
      </c>
    </row>
    <row r="1275" s="14" customFormat="1">
      <c r="A1275" s="14"/>
      <c r="B1275" s="245"/>
      <c r="C1275" s="246"/>
      <c r="D1275" s="236" t="s">
        <v>218</v>
      </c>
      <c r="E1275" s="247" t="s">
        <v>18</v>
      </c>
      <c r="F1275" s="248" t="s">
        <v>911</v>
      </c>
      <c r="G1275" s="246"/>
      <c r="H1275" s="249">
        <v>11.07</v>
      </c>
      <c r="I1275" s="250"/>
      <c r="J1275" s="246"/>
      <c r="K1275" s="246"/>
      <c r="L1275" s="251"/>
      <c r="M1275" s="252"/>
      <c r="N1275" s="253"/>
      <c r="O1275" s="253"/>
      <c r="P1275" s="253"/>
      <c r="Q1275" s="253"/>
      <c r="R1275" s="253"/>
      <c r="S1275" s="253"/>
      <c r="T1275" s="254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55" t="s">
        <v>218</v>
      </c>
      <c r="AU1275" s="255" t="s">
        <v>80</v>
      </c>
      <c r="AV1275" s="14" t="s">
        <v>80</v>
      </c>
      <c r="AW1275" s="14" t="s">
        <v>33</v>
      </c>
      <c r="AX1275" s="14" t="s">
        <v>71</v>
      </c>
      <c r="AY1275" s="255" t="s">
        <v>207</v>
      </c>
    </row>
    <row r="1276" s="14" customFormat="1">
      <c r="A1276" s="14"/>
      <c r="B1276" s="245"/>
      <c r="C1276" s="246"/>
      <c r="D1276" s="236" t="s">
        <v>218</v>
      </c>
      <c r="E1276" s="247" t="s">
        <v>18</v>
      </c>
      <c r="F1276" s="248" t="s">
        <v>905</v>
      </c>
      <c r="G1276" s="246"/>
      <c r="H1276" s="249">
        <v>17.010000000000002</v>
      </c>
      <c r="I1276" s="250"/>
      <c r="J1276" s="246"/>
      <c r="K1276" s="246"/>
      <c r="L1276" s="251"/>
      <c r="M1276" s="252"/>
      <c r="N1276" s="253"/>
      <c r="O1276" s="253"/>
      <c r="P1276" s="253"/>
      <c r="Q1276" s="253"/>
      <c r="R1276" s="253"/>
      <c r="S1276" s="253"/>
      <c r="T1276" s="254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255" t="s">
        <v>218</v>
      </c>
      <c r="AU1276" s="255" t="s">
        <v>80</v>
      </c>
      <c r="AV1276" s="14" t="s">
        <v>80</v>
      </c>
      <c r="AW1276" s="14" t="s">
        <v>33</v>
      </c>
      <c r="AX1276" s="14" t="s">
        <v>71</v>
      </c>
      <c r="AY1276" s="255" t="s">
        <v>207</v>
      </c>
    </row>
    <row r="1277" s="14" customFormat="1">
      <c r="A1277" s="14"/>
      <c r="B1277" s="245"/>
      <c r="C1277" s="246"/>
      <c r="D1277" s="236" t="s">
        <v>218</v>
      </c>
      <c r="E1277" s="246"/>
      <c r="F1277" s="248" t="s">
        <v>2160</v>
      </c>
      <c r="G1277" s="246"/>
      <c r="H1277" s="249">
        <v>148.69</v>
      </c>
      <c r="I1277" s="250"/>
      <c r="J1277" s="246"/>
      <c r="K1277" s="246"/>
      <c r="L1277" s="251"/>
      <c r="M1277" s="252"/>
      <c r="N1277" s="253"/>
      <c r="O1277" s="253"/>
      <c r="P1277" s="253"/>
      <c r="Q1277" s="253"/>
      <c r="R1277" s="253"/>
      <c r="S1277" s="253"/>
      <c r="T1277" s="254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T1277" s="255" t="s">
        <v>218</v>
      </c>
      <c r="AU1277" s="255" t="s">
        <v>80</v>
      </c>
      <c r="AV1277" s="14" t="s">
        <v>80</v>
      </c>
      <c r="AW1277" s="14" t="s">
        <v>4</v>
      </c>
      <c r="AX1277" s="14" t="s">
        <v>76</v>
      </c>
      <c r="AY1277" s="255" t="s">
        <v>207</v>
      </c>
    </row>
    <row r="1278" s="2" customFormat="1" ht="16.5" customHeight="1">
      <c r="A1278" s="42"/>
      <c r="B1278" s="43"/>
      <c r="C1278" s="217" t="s">
        <v>2161</v>
      </c>
      <c r="D1278" s="217" t="s">
        <v>211</v>
      </c>
      <c r="E1278" s="218" t="s">
        <v>2162</v>
      </c>
      <c r="F1278" s="219" t="s">
        <v>2163</v>
      </c>
      <c r="G1278" s="220" t="s">
        <v>129</v>
      </c>
      <c r="H1278" s="221">
        <v>3.2400000000000002</v>
      </c>
      <c r="I1278" s="222"/>
      <c r="J1278" s="221">
        <f>ROUND(I1278*H1278,2)</f>
        <v>0</v>
      </c>
      <c r="K1278" s="219" t="s">
        <v>214</v>
      </c>
      <c r="L1278" s="48"/>
      <c r="M1278" s="223" t="s">
        <v>18</v>
      </c>
      <c r="N1278" s="224" t="s">
        <v>42</v>
      </c>
      <c r="O1278" s="88"/>
      <c r="P1278" s="225">
        <f>O1278*H1278</f>
        <v>0</v>
      </c>
      <c r="Q1278" s="225">
        <v>0.00149</v>
      </c>
      <c r="R1278" s="225">
        <f>Q1278*H1278</f>
        <v>0.0048276000000000005</v>
      </c>
      <c r="S1278" s="225">
        <v>0</v>
      </c>
      <c r="T1278" s="226">
        <f>S1278*H1278</f>
        <v>0</v>
      </c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R1278" s="227" t="s">
        <v>327</v>
      </c>
      <c r="AT1278" s="227" t="s">
        <v>211</v>
      </c>
      <c r="AU1278" s="227" t="s">
        <v>80</v>
      </c>
      <c r="AY1278" s="21" t="s">
        <v>207</v>
      </c>
      <c r="BE1278" s="228">
        <f>IF(N1278="základní",J1278,0)</f>
        <v>0</v>
      </c>
      <c r="BF1278" s="228">
        <f>IF(N1278="snížená",J1278,0)</f>
        <v>0</v>
      </c>
      <c r="BG1278" s="228">
        <f>IF(N1278="zákl. přenesená",J1278,0)</f>
        <v>0</v>
      </c>
      <c r="BH1278" s="228">
        <f>IF(N1278="sníž. přenesená",J1278,0)</f>
        <v>0</v>
      </c>
      <c r="BI1278" s="228">
        <f>IF(N1278="nulová",J1278,0)</f>
        <v>0</v>
      </c>
      <c r="BJ1278" s="21" t="s">
        <v>76</v>
      </c>
      <c r="BK1278" s="228">
        <f>ROUND(I1278*H1278,2)</f>
        <v>0</v>
      </c>
      <c r="BL1278" s="21" t="s">
        <v>327</v>
      </c>
      <c r="BM1278" s="227" t="s">
        <v>2164</v>
      </c>
    </row>
    <row r="1279" s="2" customFormat="1">
      <c r="A1279" s="42"/>
      <c r="B1279" s="43"/>
      <c r="C1279" s="44"/>
      <c r="D1279" s="229" t="s">
        <v>216</v>
      </c>
      <c r="E1279" s="44"/>
      <c r="F1279" s="230" t="s">
        <v>2165</v>
      </c>
      <c r="G1279" s="44"/>
      <c r="H1279" s="44"/>
      <c r="I1279" s="231"/>
      <c r="J1279" s="44"/>
      <c r="K1279" s="44"/>
      <c r="L1279" s="48"/>
      <c r="M1279" s="232"/>
      <c r="N1279" s="233"/>
      <c r="O1279" s="88"/>
      <c r="P1279" s="88"/>
      <c r="Q1279" s="88"/>
      <c r="R1279" s="88"/>
      <c r="S1279" s="88"/>
      <c r="T1279" s="89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T1279" s="21" t="s">
        <v>216</v>
      </c>
      <c r="AU1279" s="21" t="s">
        <v>80</v>
      </c>
    </row>
    <row r="1280" s="14" customFormat="1">
      <c r="A1280" s="14"/>
      <c r="B1280" s="245"/>
      <c r="C1280" s="246"/>
      <c r="D1280" s="236" t="s">
        <v>218</v>
      </c>
      <c r="E1280" s="247" t="s">
        <v>18</v>
      </c>
      <c r="F1280" s="248" t="s">
        <v>2166</v>
      </c>
      <c r="G1280" s="246"/>
      <c r="H1280" s="249">
        <v>3.2400000000000002</v>
      </c>
      <c r="I1280" s="250"/>
      <c r="J1280" s="246"/>
      <c r="K1280" s="246"/>
      <c r="L1280" s="251"/>
      <c r="M1280" s="252"/>
      <c r="N1280" s="253"/>
      <c r="O1280" s="253"/>
      <c r="P1280" s="253"/>
      <c r="Q1280" s="253"/>
      <c r="R1280" s="253"/>
      <c r="S1280" s="253"/>
      <c r="T1280" s="25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T1280" s="255" t="s">
        <v>218</v>
      </c>
      <c r="AU1280" s="255" t="s">
        <v>80</v>
      </c>
      <c r="AV1280" s="14" t="s">
        <v>80</v>
      </c>
      <c r="AW1280" s="14" t="s">
        <v>33</v>
      </c>
      <c r="AX1280" s="14" t="s">
        <v>76</v>
      </c>
      <c r="AY1280" s="255" t="s">
        <v>207</v>
      </c>
    </row>
    <row r="1281" s="2" customFormat="1" ht="16.5" customHeight="1">
      <c r="A1281" s="42"/>
      <c r="B1281" s="43"/>
      <c r="C1281" s="283" t="s">
        <v>2167</v>
      </c>
      <c r="D1281" s="283" t="s">
        <v>1282</v>
      </c>
      <c r="E1281" s="284" t="s">
        <v>2168</v>
      </c>
      <c r="F1281" s="285" t="s">
        <v>2169</v>
      </c>
      <c r="G1281" s="286" t="s">
        <v>381</v>
      </c>
      <c r="H1281" s="287">
        <v>12</v>
      </c>
      <c r="I1281" s="288"/>
      <c r="J1281" s="287">
        <f>ROUND(I1281*H1281,2)</f>
        <v>0</v>
      </c>
      <c r="K1281" s="285" t="s">
        <v>214</v>
      </c>
      <c r="L1281" s="289"/>
      <c r="M1281" s="290" t="s">
        <v>18</v>
      </c>
      <c r="N1281" s="291" t="s">
        <v>42</v>
      </c>
      <c r="O1281" s="88"/>
      <c r="P1281" s="225">
        <f>O1281*H1281</f>
        <v>0</v>
      </c>
      <c r="Q1281" s="225">
        <v>0.0022000000000000001</v>
      </c>
      <c r="R1281" s="225">
        <f>Q1281*H1281</f>
        <v>0.0264</v>
      </c>
      <c r="S1281" s="225">
        <v>0</v>
      </c>
      <c r="T1281" s="226">
        <f>S1281*H1281</f>
        <v>0</v>
      </c>
      <c r="U1281" s="42"/>
      <c r="V1281" s="42"/>
      <c r="W1281" s="42"/>
      <c r="X1281" s="42"/>
      <c r="Y1281" s="42"/>
      <c r="Z1281" s="42"/>
      <c r="AA1281" s="42"/>
      <c r="AB1281" s="42"/>
      <c r="AC1281" s="42"/>
      <c r="AD1281" s="42"/>
      <c r="AE1281" s="42"/>
      <c r="AR1281" s="227" t="s">
        <v>513</v>
      </c>
      <c r="AT1281" s="227" t="s">
        <v>1282</v>
      </c>
      <c r="AU1281" s="227" t="s">
        <v>80</v>
      </c>
      <c r="AY1281" s="21" t="s">
        <v>207</v>
      </c>
      <c r="BE1281" s="228">
        <f>IF(N1281="základní",J1281,0)</f>
        <v>0</v>
      </c>
      <c r="BF1281" s="228">
        <f>IF(N1281="snížená",J1281,0)</f>
        <v>0</v>
      </c>
      <c r="BG1281" s="228">
        <f>IF(N1281="zákl. přenesená",J1281,0)</f>
        <v>0</v>
      </c>
      <c r="BH1281" s="228">
        <f>IF(N1281="sníž. přenesená",J1281,0)</f>
        <v>0</v>
      </c>
      <c r="BI1281" s="228">
        <f>IF(N1281="nulová",J1281,0)</f>
        <v>0</v>
      </c>
      <c r="BJ1281" s="21" t="s">
        <v>76</v>
      </c>
      <c r="BK1281" s="228">
        <f>ROUND(I1281*H1281,2)</f>
        <v>0</v>
      </c>
      <c r="BL1281" s="21" t="s">
        <v>327</v>
      </c>
      <c r="BM1281" s="227" t="s">
        <v>2170</v>
      </c>
    </row>
    <row r="1282" s="14" customFormat="1">
      <c r="A1282" s="14"/>
      <c r="B1282" s="245"/>
      <c r="C1282" s="246"/>
      <c r="D1282" s="236" t="s">
        <v>218</v>
      </c>
      <c r="E1282" s="247" t="s">
        <v>18</v>
      </c>
      <c r="F1282" s="248" t="s">
        <v>8</v>
      </c>
      <c r="G1282" s="246"/>
      <c r="H1282" s="249">
        <v>12</v>
      </c>
      <c r="I1282" s="250"/>
      <c r="J1282" s="246"/>
      <c r="K1282" s="246"/>
      <c r="L1282" s="251"/>
      <c r="M1282" s="252"/>
      <c r="N1282" s="253"/>
      <c r="O1282" s="253"/>
      <c r="P1282" s="253"/>
      <c r="Q1282" s="253"/>
      <c r="R1282" s="253"/>
      <c r="S1282" s="253"/>
      <c r="T1282" s="254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T1282" s="255" t="s">
        <v>218</v>
      </c>
      <c r="AU1282" s="255" t="s">
        <v>80</v>
      </c>
      <c r="AV1282" s="14" t="s">
        <v>80</v>
      </c>
      <c r="AW1282" s="14" t="s">
        <v>33</v>
      </c>
      <c r="AX1282" s="14" t="s">
        <v>76</v>
      </c>
      <c r="AY1282" s="255" t="s">
        <v>207</v>
      </c>
    </row>
    <row r="1283" s="2" customFormat="1" ht="16.5" customHeight="1">
      <c r="A1283" s="42"/>
      <c r="B1283" s="43"/>
      <c r="C1283" s="217" t="s">
        <v>2171</v>
      </c>
      <c r="D1283" s="217" t="s">
        <v>211</v>
      </c>
      <c r="E1283" s="218" t="s">
        <v>2172</v>
      </c>
      <c r="F1283" s="219" t="s">
        <v>2173</v>
      </c>
      <c r="G1283" s="220" t="s">
        <v>317</v>
      </c>
      <c r="H1283" s="221">
        <v>43.200000000000003</v>
      </c>
      <c r="I1283" s="222"/>
      <c r="J1283" s="221">
        <f>ROUND(I1283*H1283,2)</f>
        <v>0</v>
      </c>
      <c r="K1283" s="219" t="s">
        <v>214</v>
      </c>
      <c r="L1283" s="48"/>
      <c r="M1283" s="223" t="s">
        <v>18</v>
      </c>
      <c r="N1283" s="224" t="s">
        <v>42</v>
      </c>
      <c r="O1283" s="88"/>
      <c r="P1283" s="225">
        <f>O1283*H1283</f>
        <v>0</v>
      </c>
      <c r="Q1283" s="225">
        <v>0.00020000000000000001</v>
      </c>
      <c r="R1283" s="225">
        <f>Q1283*H1283</f>
        <v>0.0086400000000000018</v>
      </c>
      <c r="S1283" s="225">
        <v>0</v>
      </c>
      <c r="T1283" s="226">
        <f>S1283*H1283</f>
        <v>0</v>
      </c>
      <c r="U1283" s="42"/>
      <c r="V1283" s="42"/>
      <c r="W1283" s="42"/>
      <c r="X1283" s="42"/>
      <c r="Y1283" s="42"/>
      <c r="Z1283" s="42"/>
      <c r="AA1283" s="42"/>
      <c r="AB1283" s="42"/>
      <c r="AC1283" s="42"/>
      <c r="AD1283" s="42"/>
      <c r="AE1283" s="42"/>
      <c r="AR1283" s="227" t="s">
        <v>327</v>
      </c>
      <c r="AT1283" s="227" t="s">
        <v>211</v>
      </c>
      <c r="AU1283" s="227" t="s">
        <v>80</v>
      </c>
      <c r="AY1283" s="21" t="s">
        <v>207</v>
      </c>
      <c r="BE1283" s="228">
        <f>IF(N1283="základní",J1283,0)</f>
        <v>0</v>
      </c>
      <c r="BF1283" s="228">
        <f>IF(N1283="snížená",J1283,0)</f>
        <v>0</v>
      </c>
      <c r="BG1283" s="228">
        <f>IF(N1283="zákl. přenesená",J1283,0)</f>
        <v>0</v>
      </c>
      <c r="BH1283" s="228">
        <f>IF(N1283="sníž. přenesená",J1283,0)</f>
        <v>0</v>
      </c>
      <c r="BI1283" s="228">
        <f>IF(N1283="nulová",J1283,0)</f>
        <v>0</v>
      </c>
      <c r="BJ1283" s="21" t="s">
        <v>76</v>
      </c>
      <c r="BK1283" s="228">
        <f>ROUND(I1283*H1283,2)</f>
        <v>0</v>
      </c>
      <c r="BL1283" s="21" t="s">
        <v>327</v>
      </c>
      <c r="BM1283" s="227" t="s">
        <v>2174</v>
      </c>
    </row>
    <row r="1284" s="2" customFormat="1">
      <c r="A1284" s="42"/>
      <c r="B1284" s="43"/>
      <c r="C1284" s="44"/>
      <c r="D1284" s="229" t="s">
        <v>216</v>
      </c>
      <c r="E1284" s="44"/>
      <c r="F1284" s="230" t="s">
        <v>2175</v>
      </c>
      <c r="G1284" s="44"/>
      <c r="H1284" s="44"/>
      <c r="I1284" s="231"/>
      <c r="J1284" s="44"/>
      <c r="K1284" s="44"/>
      <c r="L1284" s="48"/>
      <c r="M1284" s="232"/>
      <c r="N1284" s="233"/>
      <c r="O1284" s="88"/>
      <c r="P1284" s="88"/>
      <c r="Q1284" s="88"/>
      <c r="R1284" s="88"/>
      <c r="S1284" s="88"/>
      <c r="T1284" s="89"/>
      <c r="U1284" s="42"/>
      <c r="V1284" s="42"/>
      <c r="W1284" s="42"/>
      <c r="X1284" s="42"/>
      <c r="Y1284" s="42"/>
      <c r="Z1284" s="42"/>
      <c r="AA1284" s="42"/>
      <c r="AB1284" s="42"/>
      <c r="AC1284" s="42"/>
      <c r="AD1284" s="42"/>
      <c r="AE1284" s="42"/>
      <c r="AT1284" s="21" t="s">
        <v>216</v>
      </c>
      <c r="AU1284" s="21" t="s">
        <v>80</v>
      </c>
    </row>
    <row r="1285" s="13" customFormat="1">
      <c r="A1285" s="13"/>
      <c r="B1285" s="234"/>
      <c r="C1285" s="235"/>
      <c r="D1285" s="236" t="s">
        <v>218</v>
      </c>
      <c r="E1285" s="237" t="s">
        <v>18</v>
      </c>
      <c r="F1285" s="238" t="s">
        <v>2176</v>
      </c>
      <c r="G1285" s="235"/>
      <c r="H1285" s="237" t="s">
        <v>18</v>
      </c>
      <c r="I1285" s="239"/>
      <c r="J1285" s="235"/>
      <c r="K1285" s="235"/>
      <c r="L1285" s="240"/>
      <c r="M1285" s="241"/>
      <c r="N1285" s="242"/>
      <c r="O1285" s="242"/>
      <c r="P1285" s="242"/>
      <c r="Q1285" s="242"/>
      <c r="R1285" s="242"/>
      <c r="S1285" s="242"/>
      <c r="T1285" s="24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44" t="s">
        <v>218</v>
      </c>
      <c r="AU1285" s="244" t="s">
        <v>80</v>
      </c>
      <c r="AV1285" s="13" t="s">
        <v>76</v>
      </c>
      <c r="AW1285" s="13" t="s">
        <v>33</v>
      </c>
      <c r="AX1285" s="13" t="s">
        <v>71</v>
      </c>
      <c r="AY1285" s="244" t="s">
        <v>207</v>
      </c>
    </row>
    <row r="1286" s="14" customFormat="1">
      <c r="A1286" s="14"/>
      <c r="B1286" s="245"/>
      <c r="C1286" s="246"/>
      <c r="D1286" s="236" t="s">
        <v>218</v>
      </c>
      <c r="E1286" s="247" t="s">
        <v>18</v>
      </c>
      <c r="F1286" s="248" t="s">
        <v>2177</v>
      </c>
      <c r="G1286" s="246"/>
      <c r="H1286" s="249">
        <v>2.7999999999999998</v>
      </c>
      <c r="I1286" s="250"/>
      <c r="J1286" s="246"/>
      <c r="K1286" s="246"/>
      <c r="L1286" s="251"/>
      <c r="M1286" s="252"/>
      <c r="N1286" s="253"/>
      <c r="O1286" s="253"/>
      <c r="P1286" s="253"/>
      <c r="Q1286" s="253"/>
      <c r="R1286" s="253"/>
      <c r="S1286" s="253"/>
      <c r="T1286" s="254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T1286" s="255" t="s">
        <v>218</v>
      </c>
      <c r="AU1286" s="255" t="s">
        <v>80</v>
      </c>
      <c r="AV1286" s="14" t="s">
        <v>80</v>
      </c>
      <c r="AW1286" s="14" t="s">
        <v>33</v>
      </c>
      <c r="AX1286" s="14" t="s">
        <v>71</v>
      </c>
      <c r="AY1286" s="255" t="s">
        <v>207</v>
      </c>
    </row>
    <row r="1287" s="14" customFormat="1">
      <c r="A1287" s="14"/>
      <c r="B1287" s="245"/>
      <c r="C1287" s="246"/>
      <c r="D1287" s="236" t="s">
        <v>218</v>
      </c>
      <c r="E1287" s="247" t="s">
        <v>18</v>
      </c>
      <c r="F1287" s="248" t="s">
        <v>2178</v>
      </c>
      <c r="G1287" s="246"/>
      <c r="H1287" s="249">
        <v>20.199999999999999</v>
      </c>
      <c r="I1287" s="250"/>
      <c r="J1287" s="246"/>
      <c r="K1287" s="246"/>
      <c r="L1287" s="251"/>
      <c r="M1287" s="252"/>
      <c r="N1287" s="253"/>
      <c r="O1287" s="253"/>
      <c r="P1287" s="253"/>
      <c r="Q1287" s="253"/>
      <c r="R1287" s="253"/>
      <c r="S1287" s="253"/>
      <c r="T1287" s="254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T1287" s="255" t="s">
        <v>218</v>
      </c>
      <c r="AU1287" s="255" t="s">
        <v>80</v>
      </c>
      <c r="AV1287" s="14" t="s">
        <v>80</v>
      </c>
      <c r="AW1287" s="14" t="s">
        <v>33</v>
      </c>
      <c r="AX1287" s="14" t="s">
        <v>71</v>
      </c>
      <c r="AY1287" s="255" t="s">
        <v>207</v>
      </c>
    </row>
    <row r="1288" s="13" customFormat="1">
      <c r="A1288" s="13"/>
      <c r="B1288" s="234"/>
      <c r="C1288" s="235"/>
      <c r="D1288" s="236" t="s">
        <v>218</v>
      </c>
      <c r="E1288" s="237" t="s">
        <v>18</v>
      </c>
      <c r="F1288" s="238" t="s">
        <v>493</v>
      </c>
      <c r="G1288" s="235"/>
      <c r="H1288" s="237" t="s">
        <v>18</v>
      </c>
      <c r="I1288" s="239"/>
      <c r="J1288" s="235"/>
      <c r="K1288" s="235"/>
      <c r="L1288" s="240"/>
      <c r="M1288" s="241"/>
      <c r="N1288" s="242"/>
      <c r="O1288" s="242"/>
      <c r="P1288" s="242"/>
      <c r="Q1288" s="242"/>
      <c r="R1288" s="242"/>
      <c r="S1288" s="242"/>
      <c r="T1288" s="24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44" t="s">
        <v>218</v>
      </c>
      <c r="AU1288" s="244" t="s">
        <v>80</v>
      </c>
      <c r="AV1288" s="13" t="s">
        <v>76</v>
      </c>
      <c r="AW1288" s="13" t="s">
        <v>33</v>
      </c>
      <c r="AX1288" s="13" t="s">
        <v>71</v>
      </c>
      <c r="AY1288" s="244" t="s">
        <v>207</v>
      </c>
    </row>
    <row r="1289" s="14" customFormat="1">
      <c r="A1289" s="14"/>
      <c r="B1289" s="245"/>
      <c r="C1289" s="246"/>
      <c r="D1289" s="236" t="s">
        <v>218</v>
      </c>
      <c r="E1289" s="247" t="s">
        <v>18</v>
      </c>
      <c r="F1289" s="248" t="s">
        <v>2179</v>
      </c>
      <c r="G1289" s="246"/>
      <c r="H1289" s="249">
        <v>2.02</v>
      </c>
      <c r="I1289" s="250"/>
      <c r="J1289" s="246"/>
      <c r="K1289" s="246"/>
      <c r="L1289" s="251"/>
      <c r="M1289" s="252"/>
      <c r="N1289" s="253"/>
      <c r="O1289" s="253"/>
      <c r="P1289" s="253"/>
      <c r="Q1289" s="253"/>
      <c r="R1289" s="253"/>
      <c r="S1289" s="253"/>
      <c r="T1289" s="25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55" t="s">
        <v>218</v>
      </c>
      <c r="AU1289" s="255" t="s">
        <v>80</v>
      </c>
      <c r="AV1289" s="14" t="s">
        <v>80</v>
      </c>
      <c r="AW1289" s="14" t="s">
        <v>33</v>
      </c>
      <c r="AX1289" s="14" t="s">
        <v>71</v>
      </c>
      <c r="AY1289" s="255" t="s">
        <v>207</v>
      </c>
    </row>
    <row r="1290" s="13" customFormat="1">
      <c r="A1290" s="13"/>
      <c r="B1290" s="234"/>
      <c r="C1290" s="235"/>
      <c r="D1290" s="236" t="s">
        <v>218</v>
      </c>
      <c r="E1290" s="237" t="s">
        <v>18</v>
      </c>
      <c r="F1290" s="238" t="s">
        <v>2180</v>
      </c>
      <c r="G1290" s="235"/>
      <c r="H1290" s="237" t="s">
        <v>18</v>
      </c>
      <c r="I1290" s="239"/>
      <c r="J1290" s="235"/>
      <c r="K1290" s="235"/>
      <c r="L1290" s="240"/>
      <c r="M1290" s="241"/>
      <c r="N1290" s="242"/>
      <c r="O1290" s="242"/>
      <c r="P1290" s="242"/>
      <c r="Q1290" s="242"/>
      <c r="R1290" s="242"/>
      <c r="S1290" s="242"/>
      <c r="T1290" s="243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44" t="s">
        <v>218</v>
      </c>
      <c r="AU1290" s="244" t="s">
        <v>80</v>
      </c>
      <c r="AV1290" s="13" t="s">
        <v>76</v>
      </c>
      <c r="AW1290" s="13" t="s">
        <v>33</v>
      </c>
      <c r="AX1290" s="13" t="s">
        <v>71</v>
      </c>
      <c r="AY1290" s="244" t="s">
        <v>207</v>
      </c>
    </row>
    <row r="1291" s="14" customFormat="1">
      <c r="A1291" s="14"/>
      <c r="B1291" s="245"/>
      <c r="C1291" s="246"/>
      <c r="D1291" s="236" t="s">
        <v>218</v>
      </c>
      <c r="E1291" s="247" t="s">
        <v>18</v>
      </c>
      <c r="F1291" s="248" t="s">
        <v>2181</v>
      </c>
      <c r="G1291" s="246"/>
      <c r="H1291" s="249">
        <v>18.18</v>
      </c>
      <c r="I1291" s="250"/>
      <c r="J1291" s="246"/>
      <c r="K1291" s="246"/>
      <c r="L1291" s="251"/>
      <c r="M1291" s="252"/>
      <c r="N1291" s="253"/>
      <c r="O1291" s="253"/>
      <c r="P1291" s="253"/>
      <c r="Q1291" s="253"/>
      <c r="R1291" s="253"/>
      <c r="S1291" s="253"/>
      <c r="T1291" s="254"/>
      <c r="U1291" s="14"/>
      <c r="V1291" s="14"/>
      <c r="W1291" s="14"/>
      <c r="X1291" s="14"/>
      <c r="Y1291" s="14"/>
      <c r="Z1291" s="14"/>
      <c r="AA1291" s="14"/>
      <c r="AB1291" s="14"/>
      <c r="AC1291" s="14"/>
      <c r="AD1291" s="14"/>
      <c r="AE1291" s="14"/>
      <c r="AT1291" s="255" t="s">
        <v>218</v>
      </c>
      <c r="AU1291" s="255" t="s">
        <v>80</v>
      </c>
      <c r="AV1291" s="14" t="s">
        <v>80</v>
      </c>
      <c r="AW1291" s="14" t="s">
        <v>33</v>
      </c>
      <c r="AX1291" s="14" t="s">
        <v>71</v>
      </c>
      <c r="AY1291" s="255" t="s">
        <v>207</v>
      </c>
    </row>
    <row r="1292" s="16" customFormat="1">
      <c r="A1292" s="16"/>
      <c r="B1292" s="267"/>
      <c r="C1292" s="268"/>
      <c r="D1292" s="236" t="s">
        <v>218</v>
      </c>
      <c r="E1292" s="269" t="s">
        <v>18</v>
      </c>
      <c r="F1292" s="270" t="s">
        <v>244</v>
      </c>
      <c r="G1292" s="268"/>
      <c r="H1292" s="271">
        <v>43.200000000000003</v>
      </c>
      <c r="I1292" s="272"/>
      <c r="J1292" s="268"/>
      <c r="K1292" s="268"/>
      <c r="L1292" s="273"/>
      <c r="M1292" s="274"/>
      <c r="N1292" s="275"/>
      <c r="O1292" s="275"/>
      <c r="P1292" s="275"/>
      <c r="Q1292" s="275"/>
      <c r="R1292" s="275"/>
      <c r="S1292" s="275"/>
      <c r="T1292" s="276"/>
      <c r="U1292" s="16"/>
      <c r="V1292" s="16"/>
      <c r="W1292" s="16"/>
      <c r="X1292" s="16"/>
      <c r="Y1292" s="16"/>
      <c r="Z1292" s="16"/>
      <c r="AA1292" s="16"/>
      <c r="AB1292" s="16"/>
      <c r="AC1292" s="16"/>
      <c r="AD1292" s="16"/>
      <c r="AE1292" s="16"/>
      <c r="AT1292" s="277" t="s">
        <v>218</v>
      </c>
      <c r="AU1292" s="277" t="s">
        <v>80</v>
      </c>
      <c r="AV1292" s="16" t="s">
        <v>89</v>
      </c>
      <c r="AW1292" s="16" t="s">
        <v>33</v>
      </c>
      <c r="AX1292" s="16" t="s">
        <v>76</v>
      </c>
      <c r="AY1292" s="277" t="s">
        <v>207</v>
      </c>
    </row>
    <row r="1293" s="2" customFormat="1" ht="16.5" customHeight="1">
      <c r="A1293" s="42"/>
      <c r="B1293" s="43"/>
      <c r="C1293" s="283" t="s">
        <v>2182</v>
      </c>
      <c r="D1293" s="283" t="s">
        <v>1282</v>
      </c>
      <c r="E1293" s="284" t="s">
        <v>2183</v>
      </c>
      <c r="F1293" s="285" t="s">
        <v>2184</v>
      </c>
      <c r="G1293" s="286" t="s">
        <v>317</v>
      </c>
      <c r="H1293" s="287">
        <v>27.52</v>
      </c>
      <c r="I1293" s="288"/>
      <c r="J1293" s="287">
        <f>ROUND(I1293*H1293,2)</f>
        <v>0</v>
      </c>
      <c r="K1293" s="285" t="s">
        <v>214</v>
      </c>
      <c r="L1293" s="289"/>
      <c r="M1293" s="290" t="s">
        <v>18</v>
      </c>
      <c r="N1293" s="291" t="s">
        <v>42</v>
      </c>
      <c r="O1293" s="88"/>
      <c r="P1293" s="225">
        <f>O1293*H1293</f>
        <v>0</v>
      </c>
      <c r="Q1293" s="225">
        <v>0.00032000000000000003</v>
      </c>
      <c r="R1293" s="225">
        <f>Q1293*H1293</f>
        <v>0.0088064000000000007</v>
      </c>
      <c r="S1293" s="225">
        <v>0</v>
      </c>
      <c r="T1293" s="226">
        <f>S1293*H1293</f>
        <v>0</v>
      </c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R1293" s="227" t="s">
        <v>513</v>
      </c>
      <c r="AT1293" s="227" t="s">
        <v>1282</v>
      </c>
      <c r="AU1293" s="227" t="s">
        <v>80</v>
      </c>
      <c r="AY1293" s="21" t="s">
        <v>207</v>
      </c>
      <c r="BE1293" s="228">
        <f>IF(N1293="základní",J1293,0)</f>
        <v>0</v>
      </c>
      <c r="BF1293" s="228">
        <f>IF(N1293="snížená",J1293,0)</f>
        <v>0</v>
      </c>
      <c r="BG1293" s="228">
        <f>IF(N1293="zákl. přenesená",J1293,0)</f>
        <v>0</v>
      </c>
      <c r="BH1293" s="228">
        <f>IF(N1293="sníž. přenesená",J1293,0)</f>
        <v>0</v>
      </c>
      <c r="BI1293" s="228">
        <f>IF(N1293="nulová",J1293,0)</f>
        <v>0</v>
      </c>
      <c r="BJ1293" s="21" t="s">
        <v>76</v>
      </c>
      <c r="BK1293" s="228">
        <f>ROUND(I1293*H1293,2)</f>
        <v>0</v>
      </c>
      <c r="BL1293" s="21" t="s">
        <v>327</v>
      </c>
      <c r="BM1293" s="227" t="s">
        <v>2185</v>
      </c>
    </row>
    <row r="1294" s="14" customFormat="1">
      <c r="A1294" s="14"/>
      <c r="B1294" s="245"/>
      <c r="C1294" s="246"/>
      <c r="D1294" s="236" t="s">
        <v>218</v>
      </c>
      <c r="E1294" s="247" t="s">
        <v>18</v>
      </c>
      <c r="F1294" s="248" t="s">
        <v>2186</v>
      </c>
      <c r="G1294" s="246"/>
      <c r="H1294" s="249">
        <v>25.02</v>
      </c>
      <c r="I1294" s="250"/>
      <c r="J1294" s="246"/>
      <c r="K1294" s="246"/>
      <c r="L1294" s="251"/>
      <c r="M1294" s="252"/>
      <c r="N1294" s="253"/>
      <c r="O1294" s="253"/>
      <c r="P1294" s="253"/>
      <c r="Q1294" s="253"/>
      <c r="R1294" s="253"/>
      <c r="S1294" s="253"/>
      <c r="T1294" s="25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5" t="s">
        <v>218</v>
      </c>
      <c r="AU1294" s="255" t="s">
        <v>80</v>
      </c>
      <c r="AV1294" s="14" t="s">
        <v>80</v>
      </c>
      <c r="AW1294" s="14" t="s">
        <v>33</v>
      </c>
      <c r="AX1294" s="14" t="s">
        <v>71</v>
      </c>
      <c r="AY1294" s="255" t="s">
        <v>207</v>
      </c>
    </row>
    <row r="1295" s="14" customFormat="1">
      <c r="A1295" s="14"/>
      <c r="B1295" s="245"/>
      <c r="C1295" s="246"/>
      <c r="D1295" s="236" t="s">
        <v>218</v>
      </c>
      <c r="E1295" s="246"/>
      <c r="F1295" s="248" t="s">
        <v>2187</v>
      </c>
      <c r="G1295" s="246"/>
      <c r="H1295" s="249">
        <v>27.52</v>
      </c>
      <c r="I1295" s="250"/>
      <c r="J1295" s="246"/>
      <c r="K1295" s="246"/>
      <c r="L1295" s="251"/>
      <c r="M1295" s="252"/>
      <c r="N1295" s="253"/>
      <c r="O1295" s="253"/>
      <c r="P1295" s="253"/>
      <c r="Q1295" s="253"/>
      <c r="R1295" s="253"/>
      <c r="S1295" s="253"/>
      <c r="T1295" s="254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255" t="s">
        <v>218</v>
      </c>
      <c r="AU1295" s="255" t="s">
        <v>80</v>
      </c>
      <c r="AV1295" s="14" t="s">
        <v>80</v>
      </c>
      <c r="AW1295" s="14" t="s">
        <v>4</v>
      </c>
      <c r="AX1295" s="14" t="s">
        <v>76</v>
      </c>
      <c r="AY1295" s="255" t="s">
        <v>207</v>
      </c>
    </row>
    <row r="1296" s="2" customFormat="1" ht="16.5" customHeight="1">
      <c r="A1296" s="42"/>
      <c r="B1296" s="43"/>
      <c r="C1296" s="217" t="s">
        <v>2188</v>
      </c>
      <c r="D1296" s="217" t="s">
        <v>211</v>
      </c>
      <c r="E1296" s="218" t="s">
        <v>2189</v>
      </c>
      <c r="F1296" s="219" t="s">
        <v>2190</v>
      </c>
      <c r="G1296" s="220" t="s">
        <v>317</v>
      </c>
      <c r="H1296" s="221">
        <v>62</v>
      </c>
      <c r="I1296" s="222"/>
      <c r="J1296" s="221">
        <f>ROUND(I1296*H1296,2)</f>
        <v>0</v>
      </c>
      <c r="K1296" s="219" t="s">
        <v>214</v>
      </c>
      <c r="L1296" s="48"/>
      <c r="M1296" s="223" t="s">
        <v>18</v>
      </c>
      <c r="N1296" s="224" t="s">
        <v>42</v>
      </c>
      <c r="O1296" s="88"/>
      <c r="P1296" s="225">
        <f>O1296*H1296</f>
        <v>0</v>
      </c>
      <c r="Q1296" s="225">
        <v>9.0000000000000006E-05</v>
      </c>
      <c r="R1296" s="225">
        <f>Q1296*H1296</f>
        <v>0.0055800000000000008</v>
      </c>
      <c r="S1296" s="225">
        <v>0</v>
      </c>
      <c r="T1296" s="226">
        <f>S1296*H1296</f>
        <v>0</v>
      </c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R1296" s="227" t="s">
        <v>327</v>
      </c>
      <c r="AT1296" s="227" t="s">
        <v>211</v>
      </c>
      <c r="AU1296" s="227" t="s">
        <v>80</v>
      </c>
      <c r="AY1296" s="21" t="s">
        <v>207</v>
      </c>
      <c r="BE1296" s="228">
        <f>IF(N1296="základní",J1296,0)</f>
        <v>0</v>
      </c>
      <c r="BF1296" s="228">
        <f>IF(N1296="snížená",J1296,0)</f>
        <v>0</v>
      </c>
      <c r="BG1296" s="228">
        <f>IF(N1296="zákl. přenesená",J1296,0)</f>
        <v>0</v>
      </c>
      <c r="BH1296" s="228">
        <f>IF(N1296="sníž. přenesená",J1296,0)</f>
        <v>0</v>
      </c>
      <c r="BI1296" s="228">
        <f>IF(N1296="nulová",J1296,0)</f>
        <v>0</v>
      </c>
      <c r="BJ1296" s="21" t="s">
        <v>76</v>
      </c>
      <c r="BK1296" s="228">
        <f>ROUND(I1296*H1296,2)</f>
        <v>0</v>
      </c>
      <c r="BL1296" s="21" t="s">
        <v>327</v>
      </c>
      <c r="BM1296" s="227" t="s">
        <v>2191</v>
      </c>
    </row>
    <row r="1297" s="2" customFormat="1">
      <c r="A1297" s="42"/>
      <c r="B1297" s="43"/>
      <c r="C1297" s="44"/>
      <c r="D1297" s="229" t="s">
        <v>216</v>
      </c>
      <c r="E1297" s="44"/>
      <c r="F1297" s="230" t="s">
        <v>2192</v>
      </c>
      <c r="G1297" s="44"/>
      <c r="H1297" s="44"/>
      <c r="I1297" s="231"/>
      <c r="J1297" s="44"/>
      <c r="K1297" s="44"/>
      <c r="L1297" s="48"/>
      <c r="M1297" s="232"/>
      <c r="N1297" s="233"/>
      <c r="O1297" s="88"/>
      <c r="P1297" s="88"/>
      <c r="Q1297" s="88"/>
      <c r="R1297" s="88"/>
      <c r="S1297" s="88"/>
      <c r="T1297" s="89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T1297" s="21" t="s">
        <v>216</v>
      </c>
      <c r="AU1297" s="21" t="s">
        <v>80</v>
      </c>
    </row>
    <row r="1298" s="13" customFormat="1">
      <c r="A1298" s="13"/>
      <c r="B1298" s="234"/>
      <c r="C1298" s="235"/>
      <c r="D1298" s="236" t="s">
        <v>218</v>
      </c>
      <c r="E1298" s="237" t="s">
        <v>18</v>
      </c>
      <c r="F1298" s="238" t="s">
        <v>2193</v>
      </c>
      <c r="G1298" s="235"/>
      <c r="H1298" s="237" t="s">
        <v>18</v>
      </c>
      <c r="I1298" s="239"/>
      <c r="J1298" s="235"/>
      <c r="K1298" s="235"/>
      <c r="L1298" s="240"/>
      <c r="M1298" s="241"/>
      <c r="N1298" s="242"/>
      <c r="O1298" s="242"/>
      <c r="P1298" s="242"/>
      <c r="Q1298" s="242"/>
      <c r="R1298" s="242"/>
      <c r="S1298" s="242"/>
      <c r="T1298" s="24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44" t="s">
        <v>218</v>
      </c>
      <c r="AU1298" s="244" t="s">
        <v>80</v>
      </c>
      <c r="AV1298" s="13" t="s">
        <v>76</v>
      </c>
      <c r="AW1298" s="13" t="s">
        <v>33</v>
      </c>
      <c r="AX1298" s="13" t="s">
        <v>71</v>
      </c>
      <c r="AY1298" s="244" t="s">
        <v>207</v>
      </c>
    </row>
    <row r="1299" s="14" customFormat="1">
      <c r="A1299" s="14"/>
      <c r="B1299" s="245"/>
      <c r="C1299" s="246"/>
      <c r="D1299" s="236" t="s">
        <v>218</v>
      </c>
      <c r="E1299" s="247" t="s">
        <v>18</v>
      </c>
      <c r="F1299" s="248" t="s">
        <v>347</v>
      </c>
      <c r="G1299" s="246"/>
      <c r="H1299" s="249">
        <v>18</v>
      </c>
      <c r="I1299" s="250"/>
      <c r="J1299" s="246"/>
      <c r="K1299" s="246"/>
      <c r="L1299" s="251"/>
      <c r="M1299" s="252"/>
      <c r="N1299" s="253"/>
      <c r="O1299" s="253"/>
      <c r="P1299" s="253"/>
      <c r="Q1299" s="253"/>
      <c r="R1299" s="253"/>
      <c r="S1299" s="253"/>
      <c r="T1299" s="254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5" t="s">
        <v>218</v>
      </c>
      <c r="AU1299" s="255" t="s">
        <v>80</v>
      </c>
      <c r="AV1299" s="14" t="s">
        <v>80</v>
      </c>
      <c r="AW1299" s="14" t="s">
        <v>33</v>
      </c>
      <c r="AX1299" s="14" t="s">
        <v>71</v>
      </c>
      <c r="AY1299" s="255" t="s">
        <v>207</v>
      </c>
    </row>
    <row r="1300" s="14" customFormat="1">
      <c r="A1300" s="14"/>
      <c r="B1300" s="245"/>
      <c r="C1300" s="246"/>
      <c r="D1300" s="236" t="s">
        <v>218</v>
      </c>
      <c r="E1300" s="247" t="s">
        <v>18</v>
      </c>
      <c r="F1300" s="248" t="s">
        <v>320</v>
      </c>
      <c r="G1300" s="246"/>
      <c r="H1300" s="249">
        <v>15</v>
      </c>
      <c r="I1300" s="250"/>
      <c r="J1300" s="246"/>
      <c r="K1300" s="246"/>
      <c r="L1300" s="251"/>
      <c r="M1300" s="252"/>
      <c r="N1300" s="253"/>
      <c r="O1300" s="253"/>
      <c r="P1300" s="253"/>
      <c r="Q1300" s="253"/>
      <c r="R1300" s="253"/>
      <c r="S1300" s="253"/>
      <c r="T1300" s="254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55" t="s">
        <v>218</v>
      </c>
      <c r="AU1300" s="255" t="s">
        <v>80</v>
      </c>
      <c r="AV1300" s="14" t="s">
        <v>80</v>
      </c>
      <c r="AW1300" s="14" t="s">
        <v>33</v>
      </c>
      <c r="AX1300" s="14" t="s">
        <v>71</v>
      </c>
      <c r="AY1300" s="255" t="s">
        <v>207</v>
      </c>
    </row>
    <row r="1301" s="13" customFormat="1">
      <c r="A1301" s="13"/>
      <c r="B1301" s="234"/>
      <c r="C1301" s="235"/>
      <c r="D1301" s="236" t="s">
        <v>218</v>
      </c>
      <c r="E1301" s="237" t="s">
        <v>18</v>
      </c>
      <c r="F1301" s="238" t="s">
        <v>2194</v>
      </c>
      <c r="G1301" s="235"/>
      <c r="H1301" s="237" t="s">
        <v>18</v>
      </c>
      <c r="I1301" s="239"/>
      <c r="J1301" s="235"/>
      <c r="K1301" s="235"/>
      <c r="L1301" s="240"/>
      <c r="M1301" s="241"/>
      <c r="N1301" s="242"/>
      <c r="O1301" s="242"/>
      <c r="P1301" s="242"/>
      <c r="Q1301" s="242"/>
      <c r="R1301" s="242"/>
      <c r="S1301" s="242"/>
      <c r="T1301" s="243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44" t="s">
        <v>218</v>
      </c>
      <c r="AU1301" s="244" t="s">
        <v>80</v>
      </c>
      <c r="AV1301" s="13" t="s">
        <v>76</v>
      </c>
      <c r="AW1301" s="13" t="s">
        <v>33</v>
      </c>
      <c r="AX1301" s="13" t="s">
        <v>71</v>
      </c>
      <c r="AY1301" s="244" t="s">
        <v>207</v>
      </c>
    </row>
    <row r="1302" s="14" customFormat="1">
      <c r="A1302" s="14"/>
      <c r="B1302" s="245"/>
      <c r="C1302" s="246"/>
      <c r="D1302" s="236" t="s">
        <v>218</v>
      </c>
      <c r="E1302" s="247" t="s">
        <v>18</v>
      </c>
      <c r="F1302" s="248" t="s">
        <v>2195</v>
      </c>
      <c r="G1302" s="246"/>
      <c r="H1302" s="249">
        <v>29</v>
      </c>
      <c r="I1302" s="250"/>
      <c r="J1302" s="246"/>
      <c r="K1302" s="246"/>
      <c r="L1302" s="251"/>
      <c r="M1302" s="252"/>
      <c r="N1302" s="253"/>
      <c r="O1302" s="253"/>
      <c r="P1302" s="253"/>
      <c r="Q1302" s="253"/>
      <c r="R1302" s="253"/>
      <c r="S1302" s="253"/>
      <c r="T1302" s="254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55" t="s">
        <v>218</v>
      </c>
      <c r="AU1302" s="255" t="s">
        <v>80</v>
      </c>
      <c r="AV1302" s="14" t="s">
        <v>80</v>
      </c>
      <c r="AW1302" s="14" t="s">
        <v>33</v>
      </c>
      <c r="AX1302" s="14" t="s">
        <v>71</v>
      </c>
      <c r="AY1302" s="255" t="s">
        <v>207</v>
      </c>
    </row>
    <row r="1303" s="2" customFormat="1" ht="16.5" customHeight="1">
      <c r="A1303" s="42"/>
      <c r="B1303" s="43"/>
      <c r="C1303" s="217" t="s">
        <v>2196</v>
      </c>
      <c r="D1303" s="217" t="s">
        <v>211</v>
      </c>
      <c r="E1303" s="218" t="s">
        <v>2197</v>
      </c>
      <c r="F1303" s="219" t="s">
        <v>2198</v>
      </c>
      <c r="G1303" s="220" t="s">
        <v>381</v>
      </c>
      <c r="H1303" s="221">
        <v>36</v>
      </c>
      <c r="I1303" s="222"/>
      <c r="J1303" s="221">
        <f>ROUND(I1303*H1303,2)</f>
        <v>0</v>
      </c>
      <c r="K1303" s="219" t="s">
        <v>214</v>
      </c>
      <c r="L1303" s="48"/>
      <c r="M1303" s="223" t="s">
        <v>18</v>
      </c>
      <c r="N1303" s="224" t="s">
        <v>42</v>
      </c>
      <c r="O1303" s="88"/>
      <c r="P1303" s="225">
        <f>O1303*H1303</f>
        <v>0</v>
      </c>
      <c r="Q1303" s="225">
        <v>0</v>
      </c>
      <c r="R1303" s="225">
        <f>Q1303*H1303</f>
        <v>0</v>
      </c>
      <c r="S1303" s="225">
        <v>0</v>
      </c>
      <c r="T1303" s="226">
        <f>S1303*H1303</f>
        <v>0</v>
      </c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R1303" s="227" t="s">
        <v>327</v>
      </c>
      <c r="AT1303" s="227" t="s">
        <v>211</v>
      </c>
      <c r="AU1303" s="227" t="s">
        <v>80</v>
      </c>
      <c r="AY1303" s="21" t="s">
        <v>207</v>
      </c>
      <c r="BE1303" s="228">
        <f>IF(N1303="základní",J1303,0)</f>
        <v>0</v>
      </c>
      <c r="BF1303" s="228">
        <f>IF(N1303="snížená",J1303,0)</f>
        <v>0</v>
      </c>
      <c r="BG1303" s="228">
        <f>IF(N1303="zákl. přenesená",J1303,0)</f>
        <v>0</v>
      </c>
      <c r="BH1303" s="228">
        <f>IF(N1303="sníž. přenesená",J1303,0)</f>
        <v>0</v>
      </c>
      <c r="BI1303" s="228">
        <f>IF(N1303="nulová",J1303,0)</f>
        <v>0</v>
      </c>
      <c r="BJ1303" s="21" t="s">
        <v>76</v>
      </c>
      <c r="BK1303" s="228">
        <f>ROUND(I1303*H1303,2)</f>
        <v>0</v>
      </c>
      <c r="BL1303" s="21" t="s">
        <v>327</v>
      </c>
      <c r="BM1303" s="227" t="s">
        <v>2199</v>
      </c>
    </row>
    <row r="1304" s="2" customFormat="1">
      <c r="A1304" s="42"/>
      <c r="B1304" s="43"/>
      <c r="C1304" s="44"/>
      <c r="D1304" s="229" t="s">
        <v>216</v>
      </c>
      <c r="E1304" s="44"/>
      <c r="F1304" s="230" t="s">
        <v>2200</v>
      </c>
      <c r="G1304" s="44"/>
      <c r="H1304" s="44"/>
      <c r="I1304" s="231"/>
      <c r="J1304" s="44"/>
      <c r="K1304" s="44"/>
      <c r="L1304" s="48"/>
      <c r="M1304" s="232"/>
      <c r="N1304" s="233"/>
      <c r="O1304" s="88"/>
      <c r="P1304" s="88"/>
      <c r="Q1304" s="88"/>
      <c r="R1304" s="88"/>
      <c r="S1304" s="88"/>
      <c r="T1304" s="89"/>
      <c r="U1304" s="42"/>
      <c r="V1304" s="42"/>
      <c r="W1304" s="42"/>
      <c r="X1304" s="42"/>
      <c r="Y1304" s="42"/>
      <c r="Z1304" s="42"/>
      <c r="AA1304" s="42"/>
      <c r="AB1304" s="42"/>
      <c r="AC1304" s="42"/>
      <c r="AD1304" s="42"/>
      <c r="AE1304" s="42"/>
      <c r="AT1304" s="21" t="s">
        <v>216</v>
      </c>
      <c r="AU1304" s="21" t="s">
        <v>80</v>
      </c>
    </row>
    <row r="1305" s="14" customFormat="1">
      <c r="A1305" s="14"/>
      <c r="B1305" s="245"/>
      <c r="C1305" s="246"/>
      <c r="D1305" s="236" t="s">
        <v>218</v>
      </c>
      <c r="E1305" s="247" t="s">
        <v>18</v>
      </c>
      <c r="F1305" s="248" t="s">
        <v>103</v>
      </c>
      <c r="G1305" s="246"/>
      <c r="H1305" s="249">
        <v>6</v>
      </c>
      <c r="I1305" s="250"/>
      <c r="J1305" s="246"/>
      <c r="K1305" s="246"/>
      <c r="L1305" s="251"/>
      <c r="M1305" s="252"/>
      <c r="N1305" s="253"/>
      <c r="O1305" s="253"/>
      <c r="P1305" s="253"/>
      <c r="Q1305" s="253"/>
      <c r="R1305" s="253"/>
      <c r="S1305" s="253"/>
      <c r="T1305" s="254"/>
      <c r="U1305" s="14"/>
      <c r="V1305" s="14"/>
      <c r="W1305" s="14"/>
      <c r="X1305" s="14"/>
      <c r="Y1305" s="14"/>
      <c r="Z1305" s="14"/>
      <c r="AA1305" s="14"/>
      <c r="AB1305" s="14"/>
      <c r="AC1305" s="14"/>
      <c r="AD1305" s="14"/>
      <c r="AE1305" s="14"/>
      <c r="AT1305" s="255" t="s">
        <v>218</v>
      </c>
      <c r="AU1305" s="255" t="s">
        <v>80</v>
      </c>
      <c r="AV1305" s="14" t="s">
        <v>80</v>
      </c>
      <c r="AW1305" s="14" t="s">
        <v>33</v>
      </c>
      <c r="AX1305" s="14" t="s">
        <v>71</v>
      </c>
      <c r="AY1305" s="255" t="s">
        <v>207</v>
      </c>
    </row>
    <row r="1306" s="14" customFormat="1">
      <c r="A1306" s="14"/>
      <c r="B1306" s="245"/>
      <c r="C1306" s="246"/>
      <c r="D1306" s="236" t="s">
        <v>218</v>
      </c>
      <c r="E1306" s="247" t="s">
        <v>18</v>
      </c>
      <c r="F1306" s="248" t="s">
        <v>2201</v>
      </c>
      <c r="G1306" s="246"/>
      <c r="H1306" s="249">
        <v>24</v>
      </c>
      <c r="I1306" s="250"/>
      <c r="J1306" s="246"/>
      <c r="K1306" s="246"/>
      <c r="L1306" s="251"/>
      <c r="M1306" s="252"/>
      <c r="N1306" s="253"/>
      <c r="O1306" s="253"/>
      <c r="P1306" s="253"/>
      <c r="Q1306" s="253"/>
      <c r="R1306" s="253"/>
      <c r="S1306" s="253"/>
      <c r="T1306" s="254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5" t="s">
        <v>218</v>
      </c>
      <c r="AU1306" s="255" t="s">
        <v>80</v>
      </c>
      <c r="AV1306" s="14" t="s">
        <v>80</v>
      </c>
      <c r="AW1306" s="14" t="s">
        <v>33</v>
      </c>
      <c r="AX1306" s="14" t="s">
        <v>71</v>
      </c>
      <c r="AY1306" s="255" t="s">
        <v>207</v>
      </c>
    </row>
    <row r="1307" s="14" customFormat="1">
      <c r="A1307" s="14"/>
      <c r="B1307" s="245"/>
      <c r="C1307" s="246"/>
      <c r="D1307" s="236" t="s">
        <v>218</v>
      </c>
      <c r="E1307" s="247" t="s">
        <v>18</v>
      </c>
      <c r="F1307" s="248" t="s">
        <v>89</v>
      </c>
      <c r="G1307" s="246"/>
      <c r="H1307" s="249">
        <v>4</v>
      </c>
      <c r="I1307" s="250"/>
      <c r="J1307" s="246"/>
      <c r="K1307" s="246"/>
      <c r="L1307" s="251"/>
      <c r="M1307" s="252"/>
      <c r="N1307" s="253"/>
      <c r="O1307" s="253"/>
      <c r="P1307" s="253"/>
      <c r="Q1307" s="253"/>
      <c r="R1307" s="253"/>
      <c r="S1307" s="253"/>
      <c r="T1307" s="254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5" t="s">
        <v>218</v>
      </c>
      <c r="AU1307" s="255" t="s">
        <v>80</v>
      </c>
      <c r="AV1307" s="14" t="s">
        <v>80</v>
      </c>
      <c r="AW1307" s="14" t="s">
        <v>33</v>
      </c>
      <c r="AX1307" s="14" t="s">
        <v>71</v>
      </c>
      <c r="AY1307" s="255" t="s">
        <v>207</v>
      </c>
    </row>
    <row r="1308" s="14" customFormat="1">
      <c r="A1308" s="14"/>
      <c r="B1308" s="245"/>
      <c r="C1308" s="246"/>
      <c r="D1308" s="236" t="s">
        <v>218</v>
      </c>
      <c r="E1308" s="247" t="s">
        <v>18</v>
      </c>
      <c r="F1308" s="248" t="s">
        <v>80</v>
      </c>
      <c r="G1308" s="246"/>
      <c r="H1308" s="249">
        <v>2</v>
      </c>
      <c r="I1308" s="250"/>
      <c r="J1308" s="246"/>
      <c r="K1308" s="246"/>
      <c r="L1308" s="251"/>
      <c r="M1308" s="252"/>
      <c r="N1308" s="253"/>
      <c r="O1308" s="253"/>
      <c r="P1308" s="253"/>
      <c r="Q1308" s="253"/>
      <c r="R1308" s="253"/>
      <c r="S1308" s="253"/>
      <c r="T1308" s="254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55" t="s">
        <v>218</v>
      </c>
      <c r="AU1308" s="255" t="s">
        <v>80</v>
      </c>
      <c r="AV1308" s="14" t="s">
        <v>80</v>
      </c>
      <c r="AW1308" s="14" t="s">
        <v>33</v>
      </c>
      <c r="AX1308" s="14" t="s">
        <v>71</v>
      </c>
      <c r="AY1308" s="255" t="s">
        <v>207</v>
      </c>
    </row>
    <row r="1309" s="16" customFormat="1">
      <c r="A1309" s="16"/>
      <c r="B1309" s="267"/>
      <c r="C1309" s="268"/>
      <c r="D1309" s="236" t="s">
        <v>218</v>
      </c>
      <c r="E1309" s="269" t="s">
        <v>18</v>
      </c>
      <c r="F1309" s="270" t="s">
        <v>244</v>
      </c>
      <c r="G1309" s="268"/>
      <c r="H1309" s="271">
        <v>36</v>
      </c>
      <c r="I1309" s="272"/>
      <c r="J1309" s="268"/>
      <c r="K1309" s="268"/>
      <c r="L1309" s="273"/>
      <c r="M1309" s="274"/>
      <c r="N1309" s="275"/>
      <c r="O1309" s="275"/>
      <c r="P1309" s="275"/>
      <c r="Q1309" s="275"/>
      <c r="R1309" s="275"/>
      <c r="S1309" s="275"/>
      <c r="T1309" s="276"/>
      <c r="U1309" s="16"/>
      <c r="V1309" s="16"/>
      <c r="W1309" s="16"/>
      <c r="X1309" s="16"/>
      <c r="Y1309" s="16"/>
      <c r="Z1309" s="16"/>
      <c r="AA1309" s="16"/>
      <c r="AB1309" s="16"/>
      <c r="AC1309" s="16"/>
      <c r="AD1309" s="16"/>
      <c r="AE1309" s="16"/>
      <c r="AT1309" s="277" t="s">
        <v>218</v>
      </c>
      <c r="AU1309" s="277" t="s">
        <v>80</v>
      </c>
      <c r="AV1309" s="16" t="s">
        <v>89</v>
      </c>
      <c r="AW1309" s="16" t="s">
        <v>33</v>
      </c>
      <c r="AX1309" s="16" t="s">
        <v>76</v>
      </c>
      <c r="AY1309" s="277" t="s">
        <v>207</v>
      </c>
    </row>
    <row r="1310" s="2" customFormat="1" ht="16.5" customHeight="1">
      <c r="A1310" s="42"/>
      <c r="B1310" s="43"/>
      <c r="C1310" s="217" t="s">
        <v>2202</v>
      </c>
      <c r="D1310" s="217" t="s">
        <v>211</v>
      </c>
      <c r="E1310" s="218" t="s">
        <v>2203</v>
      </c>
      <c r="F1310" s="219" t="s">
        <v>2204</v>
      </c>
      <c r="G1310" s="220" t="s">
        <v>381</v>
      </c>
      <c r="H1310" s="221">
        <v>18</v>
      </c>
      <c r="I1310" s="222"/>
      <c r="J1310" s="221">
        <f>ROUND(I1310*H1310,2)</f>
        <v>0</v>
      </c>
      <c r="K1310" s="219" t="s">
        <v>214</v>
      </c>
      <c r="L1310" s="48"/>
      <c r="M1310" s="223" t="s">
        <v>18</v>
      </c>
      <c r="N1310" s="224" t="s">
        <v>42</v>
      </c>
      <c r="O1310" s="88"/>
      <c r="P1310" s="225">
        <f>O1310*H1310</f>
        <v>0</v>
      </c>
      <c r="Q1310" s="225">
        <v>0</v>
      </c>
      <c r="R1310" s="225">
        <f>Q1310*H1310</f>
        <v>0</v>
      </c>
      <c r="S1310" s="225">
        <v>0</v>
      </c>
      <c r="T1310" s="226">
        <f>S1310*H1310</f>
        <v>0</v>
      </c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R1310" s="227" t="s">
        <v>327</v>
      </c>
      <c r="AT1310" s="227" t="s">
        <v>211</v>
      </c>
      <c r="AU1310" s="227" t="s">
        <v>80</v>
      </c>
      <c r="AY1310" s="21" t="s">
        <v>207</v>
      </c>
      <c r="BE1310" s="228">
        <f>IF(N1310="základní",J1310,0)</f>
        <v>0</v>
      </c>
      <c r="BF1310" s="228">
        <f>IF(N1310="snížená",J1310,0)</f>
        <v>0</v>
      </c>
      <c r="BG1310" s="228">
        <f>IF(N1310="zákl. přenesená",J1310,0)</f>
        <v>0</v>
      </c>
      <c r="BH1310" s="228">
        <f>IF(N1310="sníž. přenesená",J1310,0)</f>
        <v>0</v>
      </c>
      <c r="BI1310" s="228">
        <f>IF(N1310="nulová",J1310,0)</f>
        <v>0</v>
      </c>
      <c r="BJ1310" s="21" t="s">
        <v>76</v>
      </c>
      <c r="BK1310" s="228">
        <f>ROUND(I1310*H1310,2)</f>
        <v>0</v>
      </c>
      <c r="BL1310" s="21" t="s">
        <v>327</v>
      </c>
      <c r="BM1310" s="227" t="s">
        <v>2205</v>
      </c>
    </row>
    <row r="1311" s="2" customFormat="1">
      <c r="A1311" s="42"/>
      <c r="B1311" s="43"/>
      <c r="C1311" s="44"/>
      <c r="D1311" s="229" t="s">
        <v>216</v>
      </c>
      <c r="E1311" s="44"/>
      <c r="F1311" s="230" t="s">
        <v>2206</v>
      </c>
      <c r="G1311" s="44"/>
      <c r="H1311" s="44"/>
      <c r="I1311" s="231"/>
      <c r="J1311" s="44"/>
      <c r="K1311" s="44"/>
      <c r="L1311" s="48"/>
      <c r="M1311" s="232"/>
      <c r="N1311" s="233"/>
      <c r="O1311" s="88"/>
      <c r="P1311" s="88"/>
      <c r="Q1311" s="88"/>
      <c r="R1311" s="88"/>
      <c r="S1311" s="88"/>
      <c r="T1311" s="89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T1311" s="21" t="s">
        <v>216</v>
      </c>
      <c r="AU1311" s="21" t="s">
        <v>80</v>
      </c>
    </row>
    <row r="1312" s="14" customFormat="1">
      <c r="A1312" s="14"/>
      <c r="B1312" s="245"/>
      <c r="C1312" s="246"/>
      <c r="D1312" s="236" t="s">
        <v>218</v>
      </c>
      <c r="E1312" s="247" t="s">
        <v>18</v>
      </c>
      <c r="F1312" s="248" t="s">
        <v>2207</v>
      </c>
      <c r="G1312" s="246"/>
      <c r="H1312" s="249">
        <v>4</v>
      </c>
      <c r="I1312" s="250"/>
      <c r="J1312" s="246"/>
      <c r="K1312" s="246"/>
      <c r="L1312" s="251"/>
      <c r="M1312" s="252"/>
      <c r="N1312" s="253"/>
      <c r="O1312" s="253"/>
      <c r="P1312" s="253"/>
      <c r="Q1312" s="253"/>
      <c r="R1312" s="253"/>
      <c r="S1312" s="253"/>
      <c r="T1312" s="254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T1312" s="255" t="s">
        <v>218</v>
      </c>
      <c r="AU1312" s="255" t="s">
        <v>80</v>
      </c>
      <c r="AV1312" s="14" t="s">
        <v>80</v>
      </c>
      <c r="AW1312" s="14" t="s">
        <v>33</v>
      </c>
      <c r="AX1312" s="14" t="s">
        <v>71</v>
      </c>
      <c r="AY1312" s="255" t="s">
        <v>207</v>
      </c>
    </row>
    <row r="1313" s="14" customFormat="1">
      <c r="A1313" s="14"/>
      <c r="B1313" s="245"/>
      <c r="C1313" s="246"/>
      <c r="D1313" s="236" t="s">
        <v>218</v>
      </c>
      <c r="E1313" s="247" t="s">
        <v>18</v>
      </c>
      <c r="F1313" s="248" t="s">
        <v>8</v>
      </c>
      <c r="G1313" s="246"/>
      <c r="H1313" s="249">
        <v>12</v>
      </c>
      <c r="I1313" s="250"/>
      <c r="J1313" s="246"/>
      <c r="K1313" s="246"/>
      <c r="L1313" s="251"/>
      <c r="M1313" s="252"/>
      <c r="N1313" s="253"/>
      <c r="O1313" s="253"/>
      <c r="P1313" s="253"/>
      <c r="Q1313" s="253"/>
      <c r="R1313" s="253"/>
      <c r="S1313" s="253"/>
      <c r="T1313" s="254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255" t="s">
        <v>218</v>
      </c>
      <c r="AU1313" s="255" t="s">
        <v>80</v>
      </c>
      <c r="AV1313" s="14" t="s">
        <v>80</v>
      </c>
      <c r="AW1313" s="14" t="s">
        <v>33</v>
      </c>
      <c r="AX1313" s="14" t="s">
        <v>71</v>
      </c>
      <c r="AY1313" s="255" t="s">
        <v>207</v>
      </c>
    </row>
    <row r="1314" s="14" customFormat="1">
      <c r="A1314" s="14"/>
      <c r="B1314" s="245"/>
      <c r="C1314" s="246"/>
      <c r="D1314" s="236" t="s">
        <v>218</v>
      </c>
      <c r="E1314" s="247" t="s">
        <v>18</v>
      </c>
      <c r="F1314" s="248" t="s">
        <v>76</v>
      </c>
      <c r="G1314" s="246"/>
      <c r="H1314" s="249">
        <v>1</v>
      </c>
      <c r="I1314" s="250"/>
      <c r="J1314" s="246"/>
      <c r="K1314" s="246"/>
      <c r="L1314" s="251"/>
      <c r="M1314" s="252"/>
      <c r="N1314" s="253"/>
      <c r="O1314" s="253"/>
      <c r="P1314" s="253"/>
      <c r="Q1314" s="253"/>
      <c r="R1314" s="253"/>
      <c r="S1314" s="253"/>
      <c r="T1314" s="25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55" t="s">
        <v>218</v>
      </c>
      <c r="AU1314" s="255" t="s">
        <v>80</v>
      </c>
      <c r="AV1314" s="14" t="s">
        <v>80</v>
      </c>
      <c r="AW1314" s="14" t="s">
        <v>33</v>
      </c>
      <c r="AX1314" s="14" t="s">
        <v>71</v>
      </c>
      <c r="AY1314" s="255" t="s">
        <v>207</v>
      </c>
    </row>
    <row r="1315" s="14" customFormat="1">
      <c r="A1315" s="14"/>
      <c r="B1315" s="245"/>
      <c r="C1315" s="246"/>
      <c r="D1315" s="236" t="s">
        <v>218</v>
      </c>
      <c r="E1315" s="247" t="s">
        <v>18</v>
      </c>
      <c r="F1315" s="248" t="s">
        <v>76</v>
      </c>
      <c r="G1315" s="246"/>
      <c r="H1315" s="249">
        <v>1</v>
      </c>
      <c r="I1315" s="250"/>
      <c r="J1315" s="246"/>
      <c r="K1315" s="246"/>
      <c r="L1315" s="251"/>
      <c r="M1315" s="252"/>
      <c r="N1315" s="253"/>
      <c r="O1315" s="253"/>
      <c r="P1315" s="253"/>
      <c r="Q1315" s="253"/>
      <c r="R1315" s="253"/>
      <c r="S1315" s="253"/>
      <c r="T1315" s="254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55" t="s">
        <v>218</v>
      </c>
      <c r="AU1315" s="255" t="s">
        <v>80</v>
      </c>
      <c r="AV1315" s="14" t="s">
        <v>80</v>
      </c>
      <c r="AW1315" s="14" t="s">
        <v>33</v>
      </c>
      <c r="AX1315" s="14" t="s">
        <v>71</v>
      </c>
      <c r="AY1315" s="255" t="s">
        <v>207</v>
      </c>
    </row>
    <row r="1316" s="16" customFormat="1">
      <c r="A1316" s="16"/>
      <c r="B1316" s="267"/>
      <c r="C1316" s="268"/>
      <c r="D1316" s="236" t="s">
        <v>218</v>
      </c>
      <c r="E1316" s="269" t="s">
        <v>18</v>
      </c>
      <c r="F1316" s="270" t="s">
        <v>244</v>
      </c>
      <c r="G1316" s="268"/>
      <c r="H1316" s="271">
        <v>18</v>
      </c>
      <c r="I1316" s="272"/>
      <c r="J1316" s="268"/>
      <c r="K1316" s="268"/>
      <c r="L1316" s="273"/>
      <c r="M1316" s="274"/>
      <c r="N1316" s="275"/>
      <c r="O1316" s="275"/>
      <c r="P1316" s="275"/>
      <c r="Q1316" s="275"/>
      <c r="R1316" s="275"/>
      <c r="S1316" s="275"/>
      <c r="T1316" s="276"/>
      <c r="U1316" s="16"/>
      <c r="V1316" s="16"/>
      <c r="W1316" s="16"/>
      <c r="X1316" s="16"/>
      <c r="Y1316" s="16"/>
      <c r="Z1316" s="16"/>
      <c r="AA1316" s="16"/>
      <c r="AB1316" s="16"/>
      <c r="AC1316" s="16"/>
      <c r="AD1316" s="16"/>
      <c r="AE1316" s="16"/>
      <c r="AT1316" s="277" t="s">
        <v>218</v>
      </c>
      <c r="AU1316" s="277" t="s">
        <v>80</v>
      </c>
      <c r="AV1316" s="16" t="s">
        <v>89</v>
      </c>
      <c r="AW1316" s="16" t="s">
        <v>33</v>
      </c>
      <c r="AX1316" s="16" t="s">
        <v>76</v>
      </c>
      <c r="AY1316" s="277" t="s">
        <v>207</v>
      </c>
    </row>
    <row r="1317" s="2" customFormat="1" ht="16.5" customHeight="1">
      <c r="A1317" s="42"/>
      <c r="B1317" s="43"/>
      <c r="C1317" s="217" t="s">
        <v>2208</v>
      </c>
      <c r="D1317" s="217" t="s">
        <v>211</v>
      </c>
      <c r="E1317" s="218" t="s">
        <v>2209</v>
      </c>
      <c r="F1317" s="219" t="s">
        <v>2210</v>
      </c>
      <c r="G1317" s="220" t="s">
        <v>381</v>
      </c>
      <c r="H1317" s="221">
        <v>5</v>
      </c>
      <c r="I1317" s="222"/>
      <c r="J1317" s="221">
        <f>ROUND(I1317*H1317,2)</f>
        <v>0</v>
      </c>
      <c r="K1317" s="219" t="s">
        <v>214</v>
      </c>
      <c r="L1317" s="48"/>
      <c r="M1317" s="223" t="s">
        <v>18</v>
      </c>
      <c r="N1317" s="224" t="s">
        <v>42</v>
      </c>
      <c r="O1317" s="88"/>
      <c r="P1317" s="225">
        <f>O1317*H1317</f>
        <v>0</v>
      </c>
      <c r="Q1317" s="225">
        <v>0</v>
      </c>
      <c r="R1317" s="225">
        <f>Q1317*H1317</f>
        <v>0</v>
      </c>
      <c r="S1317" s="225">
        <v>0</v>
      </c>
      <c r="T1317" s="226">
        <f>S1317*H1317</f>
        <v>0</v>
      </c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R1317" s="227" t="s">
        <v>327</v>
      </c>
      <c r="AT1317" s="227" t="s">
        <v>211</v>
      </c>
      <c r="AU1317" s="227" t="s">
        <v>80</v>
      </c>
      <c r="AY1317" s="21" t="s">
        <v>207</v>
      </c>
      <c r="BE1317" s="228">
        <f>IF(N1317="základní",J1317,0)</f>
        <v>0</v>
      </c>
      <c r="BF1317" s="228">
        <f>IF(N1317="snížená",J1317,0)</f>
        <v>0</v>
      </c>
      <c r="BG1317" s="228">
        <f>IF(N1317="zákl. přenesená",J1317,0)</f>
        <v>0</v>
      </c>
      <c r="BH1317" s="228">
        <f>IF(N1317="sníž. přenesená",J1317,0)</f>
        <v>0</v>
      </c>
      <c r="BI1317" s="228">
        <f>IF(N1317="nulová",J1317,0)</f>
        <v>0</v>
      </c>
      <c r="BJ1317" s="21" t="s">
        <v>76</v>
      </c>
      <c r="BK1317" s="228">
        <f>ROUND(I1317*H1317,2)</f>
        <v>0</v>
      </c>
      <c r="BL1317" s="21" t="s">
        <v>327</v>
      </c>
      <c r="BM1317" s="227" t="s">
        <v>2211</v>
      </c>
    </row>
    <row r="1318" s="2" customFormat="1">
      <c r="A1318" s="42"/>
      <c r="B1318" s="43"/>
      <c r="C1318" s="44"/>
      <c r="D1318" s="229" t="s">
        <v>216</v>
      </c>
      <c r="E1318" s="44"/>
      <c r="F1318" s="230" t="s">
        <v>2212</v>
      </c>
      <c r="G1318" s="44"/>
      <c r="H1318" s="44"/>
      <c r="I1318" s="231"/>
      <c r="J1318" s="44"/>
      <c r="K1318" s="44"/>
      <c r="L1318" s="48"/>
      <c r="M1318" s="232"/>
      <c r="N1318" s="233"/>
      <c r="O1318" s="88"/>
      <c r="P1318" s="88"/>
      <c r="Q1318" s="88"/>
      <c r="R1318" s="88"/>
      <c r="S1318" s="88"/>
      <c r="T1318" s="89"/>
      <c r="U1318" s="42"/>
      <c r="V1318" s="42"/>
      <c r="W1318" s="42"/>
      <c r="X1318" s="42"/>
      <c r="Y1318" s="42"/>
      <c r="Z1318" s="42"/>
      <c r="AA1318" s="42"/>
      <c r="AB1318" s="42"/>
      <c r="AC1318" s="42"/>
      <c r="AD1318" s="42"/>
      <c r="AE1318" s="42"/>
      <c r="AT1318" s="21" t="s">
        <v>216</v>
      </c>
      <c r="AU1318" s="21" t="s">
        <v>80</v>
      </c>
    </row>
    <row r="1319" s="14" customFormat="1">
      <c r="A1319" s="14"/>
      <c r="B1319" s="245"/>
      <c r="C1319" s="246"/>
      <c r="D1319" s="236" t="s">
        <v>218</v>
      </c>
      <c r="E1319" s="247" t="s">
        <v>18</v>
      </c>
      <c r="F1319" s="248" t="s">
        <v>94</v>
      </c>
      <c r="G1319" s="246"/>
      <c r="H1319" s="249">
        <v>5</v>
      </c>
      <c r="I1319" s="250"/>
      <c r="J1319" s="246"/>
      <c r="K1319" s="246"/>
      <c r="L1319" s="251"/>
      <c r="M1319" s="252"/>
      <c r="N1319" s="253"/>
      <c r="O1319" s="253"/>
      <c r="P1319" s="253"/>
      <c r="Q1319" s="253"/>
      <c r="R1319" s="253"/>
      <c r="S1319" s="253"/>
      <c r="T1319" s="25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55" t="s">
        <v>218</v>
      </c>
      <c r="AU1319" s="255" t="s">
        <v>80</v>
      </c>
      <c r="AV1319" s="14" t="s">
        <v>80</v>
      </c>
      <c r="AW1319" s="14" t="s">
        <v>33</v>
      </c>
      <c r="AX1319" s="14" t="s">
        <v>76</v>
      </c>
      <c r="AY1319" s="255" t="s">
        <v>207</v>
      </c>
    </row>
    <row r="1320" s="2" customFormat="1" ht="16.5" customHeight="1">
      <c r="A1320" s="42"/>
      <c r="B1320" s="43"/>
      <c r="C1320" s="217" t="s">
        <v>2213</v>
      </c>
      <c r="D1320" s="217" t="s">
        <v>211</v>
      </c>
      <c r="E1320" s="218" t="s">
        <v>2214</v>
      </c>
      <c r="F1320" s="219" t="s">
        <v>2215</v>
      </c>
      <c r="G1320" s="220" t="s">
        <v>129</v>
      </c>
      <c r="H1320" s="221">
        <v>124.59999999999999</v>
      </c>
      <c r="I1320" s="222"/>
      <c r="J1320" s="221">
        <f>ROUND(I1320*H1320,2)</f>
        <v>0</v>
      </c>
      <c r="K1320" s="219" t="s">
        <v>214</v>
      </c>
      <c r="L1320" s="48"/>
      <c r="M1320" s="223" t="s">
        <v>18</v>
      </c>
      <c r="N1320" s="224" t="s">
        <v>42</v>
      </c>
      <c r="O1320" s="88"/>
      <c r="P1320" s="225">
        <f>O1320*H1320</f>
        <v>0</v>
      </c>
      <c r="Q1320" s="225">
        <v>5.0000000000000002E-05</v>
      </c>
      <c r="R1320" s="225">
        <f>Q1320*H1320</f>
        <v>0.0062300000000000003</v>
      </c>
      <c r="S1320" s="225">
        <v>0</v>
      </c>
      <c r="T1320" s="226">
        <f>S1320*H1320</f>
        <v>0</v>
      </c>
      <c r="U1320" s="42"/>
      <c r="V1320" s="42"/>
      <c r="W1320" s="42"/>
      <c r="X1320" s="42"/>
      <c r="Y1320" s="42"/>
      <c r="Z1320" s="42"/>
      <c r="AA1320" s="42"/>
      <c r="AB1320" s="42"/>
      <c r="AC1320" s="42"/>
      <c r="AD1320" s="42"/>
      <c r="AE1320" s="42"/>
      <c r="AR1320" s="227" t="s">
        <v>327</v>
      </c>
      <c r="AT1320" s="227" t="s">
        <v>211</v>
      </c>
      <c r="AU1320" s="227" t="s">
        <v>80</v>
      </c>
      <c r="AY1320" s="21" t="s">
        <v>207</v>
      </c>
      <c r="BE1320" s="228">
        <f>IF(N1320="základní",J1320,0)</f>
        <v>0</v>
      </c>
      <c r="BF1320" s="228">
        <f>IF(N1320="snížená",J1320,0)</f>
        <v>0</v>
      </c>
      <c r="BG1320" s="228">
        <f>IF(N1320="zákl. přenesená",J1320,0)</f>
        <v>0</v>
      </c>
      <c r="BH1320" s="228">
        <f>IF(N1320="sníž. přenesená",J1320,0)</f>
        <v>0</v>
      </c>
      <c r="BI1320" s="228">
        <f>IF(N1320="nulová",J1320,0)</f>
        <v>0</v>
      </c>
      <c r="BJ1320" s="21" t="s">
        <v>76</v>
      </c>
      <c r="BK1320" s="228">
        <f>ROUND(I1320*H1320,2)</f>
        <v>0</v>
      </c>
      <c r="BL1320" s="21" t="s">
        <v>327</v>
      </c>
      <c r="BM1320" s="227" t="s">
        <v>2216</v>
      </c>
    </row>
    <row r="1321" s="2" customFormat="1">
      <c r="A1321" s="42"/>
      <c r="B1321" s="43"/>
      <c r="C1321" s="44"/>
      <c r="D1321" s="229" t="s">
        <v>216</v>
      </c>
      <c r="E1321" s="44"/>
      <c r="F1321" s="230" t="s">
        <v>2217</v>
      </c>
      <c r="G1321" s="44"/>
      <c r="H1321" s="44"/>
      <c r="I1321" s="231"/>
      <c r="J1321" s="44"/>
      <c r="K1321" s="44"/>
      <c r="L1321" s="48"/>
      <c r="M1321" s="232"/>
      <c r="N1321" s="233"/>
      <c r="O1321" s="88"/>
      <c r="P1321" s="88"/>
      <c r="Q1321" s="88"/>
      <c r="R1321" s="88"/>
      <c r="S1321" s="88"/>
      <c r="T1321" s="89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T1321" s="21" t="s">
        <v>216</v>
      </c>
      <c r="AU1321" s="21" t="s">
        <v>80</v>
      </c>
    </row>
    <row r="1322" s="14" customFormat="1">
      <c r="A1322" s="14"/>
      <c r="B1322" s="245"/>
      <c r="C1322" s="246"/>
      <c r="D1322" s="236" t="s">
        <v>218</v>
      </c>
      <c r="E1322" s="247" t="s">
        <v>18</v>
      </c>
      <c r="F1322" s="248" t="s">
        <v>902</v>
      </c>
      <c r="G1322" s="246"/>
      <c r="H1322" s="249">
        <v>87.560000000000002</v>
      </c>
      <c r="I1322" s="250"/>
      <c r="J1322" s="246"/>
      <c r="K1322" s="246"/>
      <c r="L1322" s="251"/>
      <c r="M1322" s="252"/>
      <c r="N1322" s="253"/>
      <c r="O1322" s="253"/>
      <c r="P1322" s="253"/>
      <c r="Q1322" s="253"/>
      <c r="R1322" s="253"/>
      <c r="S1322" s="253"/>
      <c r="T1322" s="25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5" t="s">
        <v>218</v>
      </c>
      <c r="AU1322" s="255" t="s">
        <v>80</v>
      </c>
      <c r="AV1322" s="14" t="s">
        <v>80</v>
      </c>
      <c r="AW1322" s="14" t="s">
        <v>33</v>
      </c>
      <c r="AX1322" s="14" t="s">
        <v>71</v>
      </c>
      <c r="AY1322" s="255" t="s">
        <v>207</v>
      </c>
    </row>
    <row r="1323" s="14" customFormat="1">
      <c r="A1323" s="14"/>
      <c r="B1323" s="245"/>
      <c r="C1323" s="246"/>
      <c r="D1323" s="236" t="s">
        <v>218</v>
      </c>
      <c r="E1323" s="247" t="s">
        <v>18</v>
      </c>
      <c r="F1323" s="248" t="s">
        <v>908</v>
      </c>
      <c r="G1323" s="246"/>
      <c r="H1323" s="249">
        <v>25.969999999999999</v>
      </c>
      <c r="I1323" s="250"/>
      <c r="J1323" s="246"/>
      <c r="K1323" s="246"/>
      <c r="L1323" s="251"/>
      <c r="M1323" s="252"/>
      <c r="N1323" s="253"/>
      <c r="O1323" s="253"/>
      <c r="P1323" s="253"/>
      <c r="Q1323" s="253"/>
      <c r="R1323" s="253"/>
      <c r="S1323" s="253"/>
      <c r="T1323" s="254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T1323" s="255" t="s">
        <v>218</v>
      </c>
      <c r="AU1323" s="255" t="s">
        <v>80</v>
      </c>
      <c r="AV1323" s="14" t="s">
        <v>80</v>
      </c>
      <c r="AW1323" s="14" t="s">
        <v>33</v>
      </c>
      <c r="AX1323" s="14" t="s">
        <v>71</v>
      </c>
      <c r="AY1323" s="255" t="s">
        <v>207</v>
      </c>
    </row>
    <row r="1324" s="14" customFormat="1">
      <c r="A1324" s="14"/>
      <c r="B1324" s="245"/>
      <c r="C1324" s="246"/>
      <c r="D1324" s="236" t="s">
        <v>218</v>
      </c>
      <c r="E1324" s="247" t="s">
        <v>18</v>
      </c>
      <c r="F1324" s="248" t="s">
        <v>911</v>
      </c>
      <c r="G1324" s="246"/>
      <c r="H1324" s="249">
        <v>11.07</v>
      </c>
      <c r="I1324" s="250"/>
      <c r="J1324" s="246"/>
      <c r="K1324" s="246"/>
      <c r="L1324" s="251"/>
      <c r="M1324" s="252"/>
      <c r="N1324" s="253"/>
      <c r="O1324" s="253"/>
      <c r="P1324" s="253"/>
      <c r="Q1324" s="253"/>
      <c r="R1324" s="253"/>
      <c r="S1324" s="253"/>
      <c r="T1324" s="25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55" t="s">
        <v>218</v>
      </c>
      <c r="AU1324" s="255" t="s">
        <v>80</v>
      </c>
      <c r="AV1324" s="14" t="s">
        <v>80</v>
      </c>
      <c r="AW1324" s="14" t="s">
        <v>33</v>
      </c>
      <c r="AX1324" s="14" t="s">
        <v>71</v>
      </c>
      <c r="AY1324" s="255" t="s">
        <v>207</v>
      </c>
    </row>
    <row r="1325" s="2" customFormat="1" ht="24.15" customHeight="1">
      <c r="A1325" s="42"/>
      <c r="B1325" s="43"/>
      <c r="C1325" s="217" t="s">
        <v>2218</v>
      </c>
      <c r="D1325" s="217" t="s">
        <v>211</v>
      </c>
      <c r="E1325" s="218" t="s">
        <v>2219</v>
      </c>
      <c r="F1325" s="219" t="s">
        <v>2220</v>
      </c>
      <c r="G1325" s="220" t="s">
        <v>697</v>
      </c>
      <c r="H1325" s="222"/>
      <c r="I1325" s="222"/>
      <c r="J1325" s="221">
        <f>ROUND(I1325*H1325,2)</f>
        <v>0</v>
      </c>
      <c r="K1325" s="219" t="s">
        <v>214</v>
      </c>
      <c r="L1325" s="48"/>
      <c r="M1325" s="223" t="s">
        <v>18</v>
      </c>
      <c r="N1325" s="224" t="s">
        <v>42</v>
      </c>
      <c r="O1325" s="88"/>
      <c r="P1325" s="225">
        <f>O1325*H1325</f>
        <v>0</v>
      </c>
      <c r="Q1325" s="225">
        <v>0</v>
      </c>
      <c r="R1325" s="225">
        <f>Q1325*H1325</f>
        <v>0</v>
      </c>
      <c r="S1325" s="225">
        <v>0</v>
      </c>
      <c r="T1325" s="226">
        <f>S1325*H1325</f>
        <v>0</v>
      </c>
      <c r="U1325" s="42"/>
      <c r="V1325" s="42"/>
      <c r="W1325" s="42"/>
      <c r="X1325" s="42"/>
      <c r="Y1325" s="42"/>
      <c r="Z1325" s="42"/>
      <c r="AA1325" s="42"/>
      <c r="AB1325" s="42"/>
      <c r="AC1325" s="42"/>
      <c r="AD1325" s="42"/>
      <c r="AE1325" s="42"/>
      <c r="AR1325" s="227" t="s">
        <v>327</v>
      </c>
      <c r="AT1325" s="227" t="s">
        <v>211</v>
      </c>
      <c r="AU1325" s="227" t="s">
        <v>80</v>
      </c>
      <c r="AY1325" s="21" t="s">
        <v>207</v>
      </c>
      <c r="BE1325" s="228">
        <f>IF(N1325="základní",J1325,0)</f>
        <v>0</v>
      </c>
      <c r="BF1325" s="228">
        <f>IF(N1325="snížená",J1325,0)</f>
        <v>0</v>
      </c>
      <c r="BG1325" s="228">
        <f>IF(N1325="zákl. přenesená",J1325,0)</f>
        <v>0</v>
      </c>
      <c r="BH1325" s="228">
        <f>IF(N1325="sníž. přenesená",J1325,0)</f>
        <v>0</v>
      </c>
      <c r="BI1325" s="228">
        <f>IF(N1325="nulová",J1325,0)</f>
        <v>0</v>
      </c>
      <c r="BJ1325" s="21" t="s">
        <v>76</v>
      </c>
      <c r="BK1325" s="228">
        <f>ROUND(I1325*H1325,2)</f>
        <v>0</v>
      </c>
      <c r="BL1325" s="21" t="s">
        <v>327</v>
      </c>
      <c r="BM1325" s="227" t="s">
        <v>2221</v>
      </c>
    </row>
    <row r="1326" s="2" customFormat="1">
      <c r="A1326" s="42"/>
      <c r="B1326" s="43"/>
      <c r="C1326" s="44"/>
      <c r="D1326" s="229" t="s">
        <v>216</v>
      </c>
      <c r="E1326" s="44"/>
      <c r="F1326" s="230" t="s">
        <v>2222</v>
      </c>
      <c r="G1326" s="44"/>
      <c r="H1326" s="44"/>
      <c r="I1326" s="231"/>
      <c r="J1326" s="44"/>
      <c r="K1326" s="44"/>
      <c r="L1326" s="48"/>
      <c r="M1326" s="232"/>
      <c r="N1326" s="233"/>
      <c r="O1326" s="88"/>
      <c r="P1326" s="88"/>
      <c r="Q1326" s="88"/>
      <c r="R1326" s="88"/>
      <c r="S1326" s="88"/>
      <c r="T1326" s="89"/>
      <c r="U1326" s="42"/>
      <c r="V1326" s="42"/>
      <c r="W1326" s="42"/>
      <c r="X1326" s="42"/>
      <c r="Y1326" s="42"/>
      <c r="Z1326" s="42"/>
      <c r="AA1326" s="42"/>
      <c r="AB1326" s="42"/>
      <c r="AC1326" s="42"/>
      <c r="AD1326" s="42"/>
      <c r="AE1326" s="42"/>
      <c r="AT1326" s="21" t="s">
        <v>216</v>
      </c>
      <c r="AU1326" s="21" t="s">
        <v>80</v>
      </c>
    </row>
    <row r="1327" s="12" customFormat="1" ht="22.8" customHeight="1">
      <c r="A1327" s="12"/>
      <c r="B1327" s="201"/>
      <c r="C1327" s="202"/>
      <c r="D1327" s="203" t="s">
        <v>70</v>
      </c>
      <c r="E1327" s="215" t="s">
        <v>849</v>
      </c>
      <c r="F1327" s="215" t="s">
        <v>2223</v>
      </c>
      <c r="G1327" s="202"/>
      <c r="H1327" s="202"/>
      <c r="I1327" s="205"/>
      <c r="J1327" s="216">
        <f>BK1327</f>
        <v>0</v>
      </c>
      <c r="K1327" s="202"/>
      <c r="L1327" s="207"/>
      <c r="M1327" s="208"/>
      <c r="N1327" s="209"/>
      <c r="O1327" s="209"/>
      <c r="P1327" s="210">
        <f>SUM(P1328:P1415)</f>
        <v>0</v>
      </c>
      <c r="Q1327" s="209"/>
      <c r="R1327" s="210">
        <f>SUM(R1328:R1415)</f>
        <v>4.452184400000001</v>
      </c>
      <c r="S1327" s="209"/>
      <c r="T1327" s="211">
        <f>SUM(T1328:T1415)</f>
        <v>0</v>
      </c>
      <c r="U1327" s="12"/>
      <c r="V1327" s="12"/>
      <c r="W1327" s="12"/>
      <c r="X1327" s="12"/>
      <c r="Y1327" s="12"/>
      <c r="Z1327" s="12"/>
      <c r="AA1327" s="12"/>
      <c r="AB1327" s="12"/>
      <c r="AC1327" s="12"/>
      <c r="AD1327" s="12"/>
      <c r="AE1327" s="12"/>
      <c r="AR1327" s="212" t="s">
        <v>80</v>
      </c>
      <c r="AT1327" s="213" t="s">
        <v>70</v>
      </c>
      <c r="AU1327" s="213" t="s">
        <v>76</v>
      </c>
      <c r="AY1327" s="212" t="s">
        <v>207</v>
      </c>
      <c r="BK1327" s="214">
        <f>SUM(BK1328:BK1415)</f>
        <v>0</v>
      </c>
    </row>
    <row r="1328" s="2" customFormat="1" ht="21.75" customHeight="1">
      <c r="A1328" s="42"/>
      <c r="B1328" s="43"/>
      <c r="C1328" s="217" t="s">
        <v>2224</v>
      </c>
      <c r="D1328" s="217" t="s">
        <v>211</v>
      </c>
      <c r="E1328" s="218" t="s">
        <v>2225</v>
      </c>
      <c r="F1328" s="219" t="s">
        <v>2226</v>
      </c>
      <c r="G1328" s="220" t="s">
        <v>129</v>
      </c>
      <c r="H1328" s="221">
        <v>3.3900000000000001</v>
      </c>
      <c r="I1328" s="222"/>
      <c r="J1328" s="221">
        <f>ROUND(I1328*H1328,2)</f>
        <v>0</v>
      </c>
      <c r="K1328" s="219" t="s">
        <v>214</v>
      </c>
      <c r="L1328" s="48"/>
      <c r="M1328" s="223" t="s">
        <v>18</v>
      </c>
      <c r="N1328" s="224" t="s">
        <v>42</v>
      </c>
      <c r="O1328" s="88"/>
      <c r="P1328" s="225">
        <f>O1328*H1328</f>
        <v>0</v>
      </c>
      <c r="Q1328" s="225">
        <v>6.9999999999999994E-05</v>
      </c>
      <c r="R1328" s="225">
        <f>Q1328*H1328</f>
        <v>0.0002373</v>
      </c>
      <c r="S1328" s="225">
        <v>0</v>
      </c>
      <c r="T1328" s="226">
        <f>S1328*H1328</f>
        <v>0</v>
      </c>
      <c r="U1328" s="42"/>
      <c r="V1328" s="42"/>
      <c r="W1328" s="42"/>
      <c r="X1328" s="42"/>
      <c r="Y1328" s="42"/>
      <c r="Z1328" s="42"/>
      <c r="AA1328" s="42"/>
      <c r="AB1328" s="42"/>
      <c r="AC1328" s="42"/>
      <c r="AD1328" s="42"/>
      <c r="AE1328" s="42"/>
      <c r="AR1328" s="227" t="s">
        <v>327</v>
      </c>
      <c r="AT1328" s="227" t="s">
        <v>211</v>
      </c>
      <c r="AU1328" s="227" t="s">
        <v>80</v>
      </c>
      <c r="AY1328" s="21" t="s">
        <v>207</v>
      </c>
      <c r="BE1328" s="228">
        <f>IF(N1328="základní",J1328,0)</f>
        <v>0</v>
      </c>
      <c r="BF1328" s="228">
        <f>IF(N1328="snížená",J1328,0)</f>
        <v>0</v>
      </c>
      <c r="BG1328" s="228">
        <f>IF(N1328="zákl. přenesená",J1328,0)</f>
        <v>0</v>
      </c>
      <c r="BH1328" s="228">
        <f>IF(N1328="sníž. přenesená",J1328,0)</f>
        <v>0</v>
      </c>
      <c r="BI1328" s="228">
        <f>IF(N1328="nulová",J1328,0)</f>
        <v>0</v>
      </c>
      <c r="BJ1328" s="21" t="s">
        <v>76</v>
      </c>
      <c r="BK1328" s="228">
        <f>ROUND(I1328*H1328,2)</f>
        <v>0</v>
      </c>
      <c r="BL1328" s="21" t="s">
        <v>327</v>
      </c>
      <c r="BM1328" s="227" t="s">
        <v>2227</v>
      </c>
    </row>
    <row r="1329" s="2" customFormat="1">
      <c r="A1329" s="42"/>
      <c r="B1329" s="43"/>
      <c r="C1329" s="44"/>
      <c r="D1329" s="229" t="s">
        <v>216</v>
      </c>
      <c r="E1329" s="44"/>
      <c r="F1329" s="230" t="s">
        <v>2228</v>
      </c>
      <c r="G1329" s="44"/>
      <c r="H1329" s="44"/>
      <c r="I1329" s="231"/>
      <c r="J1329" s="44"/>
      <c r="K1329" s="44"/>
      <c r="L1329" s="48"/>
      <c r="M1329" s="232"/>
      <c r="N1329" s="233"/>
      <c r="O1329" s="88"/>
      <c r="P1329" s="88"/>
      <c r="Q1329" s="88"/>
      <c r="R1329" s="88"/>
      <c r="S1329" s="88"/>
      <c r="T1329" s="89"/>
      <c r="U1329" s="42"/>
      <c r="V1329" s="42"/>
      <c r="W1329" s="42"/>
      <c r="X1329" s="42"/>
      <c r="Y1329" s="42"/>
      <c r="Z1329" s="42"/>
      <c r="AA1329" s="42"/>
      <c r="AB1329" s="42"/>
      <c r="AC1329" s="42"/>
      <c r="AD1329" s="42"/>
      <c r="AE1329" s="42"/>
      <c r="AT1329" s="21" t="s">
        <v>216</v>
      </c>
      <c r="AU1329" s="21" t="s">
        <v>80</v>
      </c>
    </row>
    <row r="1330" s="13" customFormat="1">
      <c r="A1330" s="13"/>
      <c r="B1330" s="234"/>
      <c r="C1330" s="235"/>
      <c r="D1330" s="236" t="s">
        <v>218</v>
      </c>
      <c r="E1330" s="237" t="s">
        <v>18</v>
      </c>
      <c r="F1330" s="238" t="s">
        <v>384</v>
      </c>
      <c r="G1330" s="235"/>
      <c r="H1330" s="237" t="s">
        <v>18</v>
      </c>
      <c r="I1330" s="239"/>
      <c r="J1330" s="235"/>
      <c r="K1330" s="235"/>
      <c r="L1330" s="240"/>
      <c r="M1330" s="241"/>
      <c r="N1330" s="242"/>
      <c r="O1330" s="242"/>
      <c r="P1330" s="242"/>
      <c r="Q1330" s="242"/>
      <c r="R1330" s="242"/>
      <c r="S1330" s="242"/>
      <c r="T1330" s="24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44" t="s">
        <v>218</v>
      </c>
      <c r="AU1330" s="244" t="s">
        <v>80</v>
      </c>
      <c r="AV1330" s="13" t="s">
        <v>76</v>
      </c>
      <c r="AW1330" s="13" t="s">
        <v>33</v>
      </c>
      <c r="AX1330" s="13" t="s">
        <v>71</v>
      </c>
      <c r="AY1330" s="244" t="s">
        <v>207</v>
      </c>
    </row>
    <row r="1331" s="14" customFormat="1">
      <c r="A1331" s="14"/>
      <c r="B1331" s="245"/>
      <c r="C1331" s="246"/>
      <c r="D1331" s="236" t="s">
        <v>218</v>
      </c>
      <c r="E1331" s="247" t="s">
        <v>18</v>
      </c>
      <c r="F1331" s="248" t="s">
        <v>2229</v>
      </c>
      <c r="G1331" s="246"/>
      <c r="H1331" s="249">
        <v>3.1499999999999999</v>
      </c>
      <c r="I1331" s="250"/>
      <c r="J1331" s="246"/>
      <c r="K1331" s="246"/>
      <c r="L1331" s="251"/>
      <c r="M1331" s="252"/>
      <c r="N1331" s="253"/>
      <c r="O1331" s="253"/>
      <c r="P1331" s="253"/>
      <c r="Q1331" s="253"/>
      <c r="R1331" s="253"/>
      <c r="S1331" s="253"/>
      <c r="T1331" s="254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T1331" s="255" t="s">
        <v>218</v>
      </c>
      <c r="AU1331" s="255" t="s">
        <v>80</v>
      </c>
      <c r="AV1331" s="14" t="s">
        <v>80</v>
      </c>
      <c r="AW1331" s="14" t="s">
        <v>33</v>
      </c>
      <c r="AX1331" s="14" t="s">
        <v>71</v>
      </c>
      <c r="AY1331" s="255" t="s">
        <v>207</v>
      </c>
    </row>
    <row r="1332" s="14" customFormat="1">
      <c r="A1332" s="14"/>
      <c r="B1332" s="245"/>
      <c r="C1332" s="246"/>
      <c r="D1332" s="236" t="s">
        <v>218</v>
      </c>
      <c r="E1332" s="247" t="s">
        <v>18</v>
      </c>
      <c r="F1332" s="248" t="s">
        <v>2230</v>
      </c>
      <c r="G1332" s="246"/>
      <c r="H1332" s="249">
        <v>0.23999999999999999</v>
      </c>
      <c r="I1332" s="250"/>
      <c r="J1332" s="246"/>
      <c r="K1332" s="246"/>
      <c r="L1332" s="251"/>
      <c r="M1332" s="252"/>
      <c r="N1332" s="253"/>
      <c r="O1332" s="253"/>
      <c r="P1332" s="253"/>
      <c r="Q1332" s="253"/>
      <c r="R1332" s="253"/>
      <c r="S1332" s="253"/>
      <c r="T1332" s="254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5" t="s">
        <v>218</v>
      </c>
      <c r="AU1332" s="255" t="s">
        <v>80</v>
      </c>
      <c r="AV1332" s="14" t="s">
        <v>80</v>
      </c>
      <c r="AW1332" s="14" t="s">
        <v>33</v>
      </c>
      <c r="AX1332" s="14" t="s">
        <v>71</v>
      </c>
      <c r="AY1332" s="255" t="s">
        <v>207</v>
      </c>
    </row>
    <row r="1333" s="16" customFormat="1">
      <c r="A1333" s="16"/>
      <c r="B1333" s="267"/>
      <c r="C1333" s="268"/>
      <c r="D1333" s="236" t="s">
        <v>218</v>
      </c>
      <c r="E1333" s="269" t="s">
        <v>18</v>
      </c>
      <c r="F1333" s="270" t="s">
        <v>244</v>
      </c>
      <c r="G1333" s="268"/>
      <c r="H1333" s="271">
        <v>3.3899999999999997</v>
      </c>
      <c r="I1333" s="272"/>
      <c r="J1333" s="268"/>
      <c r="K1333" s="268"/>
      <c r="L1333" s="273"/>
      <c r="M1333" s="274"/>
      <c r="N1333" s="275"/>
      <c r="O1333" s="275"/>
      <c r="P1333" s="275"/>
      <c r="Q1333" s="275"/>
      <c r="R1333" s="275"/>
      <c r="S1333" s="275"/>
      <c r="T1333" s="276"/>
      <c r="U1333" s="16"/>
      <c r="V1333" s="16"/>
      <c r="W1333" s="16"/>
      <c r="X1333" s="16"/>
      <c r="Y1333" s="16"/>
      <c r="Z1333" s="16"/>
      <c r="AA1333" s="16"/>
      <c r="AB1333" s="16"/>
      <c r="AC1333" s="16"/>
      <c r="AD1333" s="16"/>
      <c r="AE1333" s="16"/>
      <c r="AT1333" s="277" t="s">
        <v>218</v>
      </c>
      <c r="AU1333" s="277" t="s">
        <v>80</v>
      </c>
      <c r="AV1333" s="16" t="s">
        <v>89</v>
      </c>
      <c r="AW1333" s="16" t="s">
        <v>33</v>
      </c>
      <c r="AX1333" s="16" t="s">
        <v>76</v>
      </c>
      <c r="AY1333" s="277" t="s">
        <v>207</v>
      </c>
    </row>
    <row r="1334" s="2" customFormat="1" ht="16.5" customHeight="1">
      <c r="A1334" s="42"/>
      <c r="B1334" s="43"/>
      <c r="C1334" s="217" t="s">
        <v>2231</v>
      </c>
      <c r="D1334" s="217" t="s">
        <v>211</v>
      </c>
      <c r="E1334" s="218" t="s">
        <v>2232</v>
      </c>
      <c r="F1334" s="219" t="s">
        <v>2233</v>
      </c>
      <c r="G1334" s="220" t="s">
        <v>129</v>
      </c>
      <c r="H1334" s="221">
        <v>3.3900000000000001</v>
      </c>
      <c r="I1334" s="222"/>
      <c r="J1334" s="221">
        <f>ROUND(I1334*H1334,2)</f>
        <v>0</v>
      </c>
      <c r="K1334" s="219" t="s">
        <v>214</v>
      </c>
      <c r="L1334" s="48"/>
      <c r="M1334" s="223" t="s">
        <v>18</v>
      </c>
      <c r="N1334" s="224" t="s">
        <v>42</v>
      </c>
      <c r="O1334" s="88"/>
      <c r="P1334" s="225">
        <f>O1334*H1334</f>
        <v>0</v>
      </c>
      <c r="Q1334" s="225">
        <v>0.00013999999999999999</v>
      </c>
      <c r="R1334" s="225">
        <f>Q1334*H1334</f>
        <v>0.00047459999999999999</v>
      </c>
      <c r="S1334" s="225">
        <v>0</v>
      </c>
      <c r="T1334" s="226">
        <f>S1334*H1334</f>
        <v>0</v>
      </c>
      <c r="U1334" s="42"/>
      <c r="V1334" s="42"/>
      <c r="W1334" s="42"/>
      <c r="X1334" s="42"/>
      <c r="Y1334" s="42"/>
      <c r="Z1334" s="42"/>
      <c r="AA1334" s="42"/>
      <c r="AB1334" s="42"/>
      <c r="AC1334" s="42"/>
      <c r="AD1334" s="42"/>
      <c r="AE1334" s="42"/>
      <c r="AR1334" s="227" t="s">
        <v>327</v>
      </c>
      <c r="AT1334" s="227" t="s">
        <v>211</v>
      </c>
      <c r="AU1334" s="227" t="s">
        <v>80</v>
      </c>
      <c r="AY1334" s="21" t="s">
        <v>207</v>
      </c>
      <c r="BE1334" s="228">
        <f>IF(N1334="základní",J1334,0)</f>
        <v>0</v>
      </c>
      <c r="BF1334" s="228">
        <f>IF(N1334="snížená",J1334,0)</f>
        <v>0</v>
      </c>
      <c r="BG1334" s="228">
        <f>IF(N1334="zákl. přenesená",J1334,0)</f>
        <v>0</v>
      </c>
      <c r="BH1334" s="228">
        <f>IF(N1334="sníž. přenesená",J1334,0)</f>
        <v>0</v>
      </c>
      <c r="BI1334" s="228">
        <f>IF(N1334="nulová",J1334,0)</f>
        <v>0</v>
      </c>
      <c r="BJ1334" s="21" t="s">
        <v>76</v>
      </c>
      <c r="BK1334" s="228">
        <f>ROUND(I1334*H1334,2)</f>
        <v>0</v>
      </c>
      <c r="BL1334" s="21" t="s">
        <v>327</v>
      </c>
      <c r="BM1334" s="227" t="s">
        <v>2234</v>
      </c>
    </row>
    <row r="1335" s="2" customFormat="1">
      <c r="A1335" s="42"/>
      <c r="B1335" s="43"/>
      <c r="C1335" s="44"/>
      <c r="D1335" s="229" t="s">
        <v>216</v>
      </c>
      <c r="E1335" s="44"/>
      <c r="F1335" s="230" t="s">
        <v>2235</v>
      </c>
      <c r="G1335" s="44"/>
      <c r="H1335" s="44"/>
      <c r="I1335" s="231"/>
      <c r="J1335" s="44"/>
      <c r="K1335" s="44"/>
      <c r="L1335" s="48"/>
      <c r="M1335" s="232"/>
      <c r="N1335" s="233"/>
      <c r="O1335" s="88"/>
      <c r="P1335" s="88"/>
      <c r="Q1335" s="88"/>
      <c r="R1335" s="88"/>
      <c r="S1335" s="88"/>
      <c r="T1335" s="89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T1335" s="21" t="s">
        <v>216</v>
      </c>
      <c r="AU1335" s="21" t="s">
        <v>80</v>
      </c>
    </row>
    <row r="1336" s="13" customFormat="1">
      <c r="A1336" s="13"/>
      <c r="B1336" s="234"/>
      <c r="C1336" s="235"/>
      <c r="D1336" s="236" t="s">
        <v>218</v>
      </c>
      <c r="E1336" s="237" t="s">
        <v>18</v>
      </c>
      <c r="F1336" s="238" t="s">
        <v>384</v>
      </c>
      <c r="G1336" s="235"/>
      <c r="H1336" s="237" t="s">
        <v>18</v>
      </c>
      <c r="I1336" s="239"/>
      <c r="J1336" s="235"/>
      <c r="K1336" s="235"/>
      <c r="L1336" s="240"/>
      <c r="M1336" s="241"/>
      <c r="N1336" s="242"/>
      <c r="O1336" s="242"/>
      <c r="P1336" s="242"/>
      <c r="Q1336" s="242"/>
      <c r="R1336" s="242"/>
      <c r="S1336" s="242"/>
      <c r="T1336" s="24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44" t="s">
        <v>218</v>
      </c>
      <c r="AU1336" s="244" t="s">
        <v>80</v>
      </c>
      <c r="AV1336" s="13" t="s">
        <v>76</v>
      </c>
      <c r="AW1336" s="13" t="s">
        <v>33</v>
      </c>
      <c r="AX1336" s="13" t="s">
        <v>71</v>
      </c>
      <c r="AY1336" s="244" t="s">
        <v>207</v>
      </c>
    </row>
    <row r="1337" s="14" customFormat="1">
      <c r="A1337" s="14"/>
      <c r="B1337" s="245"/>
      <c r="C1337" s="246"/>
      <c r="D1337" s="236" t="s">
        <v>218</v>
      </c>
      <c r="E1337" s="247" t="s">
        <v>18</v>
      </c>
      <c r="F1337" s="248" t="s">
        <v>2236</v>
      </c>
      <c r="G1337" s="246"/>
      <c r="H1337" s="249">
        <v>3.3900000000000001</v>
      </c>
      <c r="I1337" s="250"/>
      <c r="J1337" s="246"/>
      <c r="K1337" s="246"/>
      <c r="L1337" s="251"/>
      <c r="M1337" s="252"/>
      <c r="N1337" s="253"/>
      <c r="O1337" s="253"/>
      <c r="P1337" s="253"/>
      <c r="Q1337" s="253"/>
      <c r="R1337" s="253"/>
      <c r="S1337" s="253"/>
      <c r="T1337" s="25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55" t="s">
        <v>218</v>
      </c>
      <c r="AU1337" s="255" t="s">
        <v>80</v>
      </c>
      <c r="AV1337" s="14" t="s">
        <v>80</v>
      </c>
      <c r="AW1337" s="14" t="s">
        <v>33</v>
      </c>
      <c r="AX1337" s="14" t="s">
        <v>76</v>
      </c>
      <c r="AY1337" s="255" t="s">
        <v>207</v>
      </c>
    </row>
    <row r="1338" s="2" customFormat="1" ht="16.5" customHeight="1">
      <c r="A1338" s="42"/>
      <c r="B1338" s="43"/>
      <c r="C1338" s="217" t="s">
        <v>2237</v>
      </c>
      <c r="D1338" s="217" t="s">
        <v>211</v>
      </c>
      <c r="E1338" s="218" t="s">
        <v>2238</v>
      </c>
      <c r="F1338" s="219" t="s">
        <v>2239</v>
      </c>
      <c r="G1338" s="220" t="s">
        <v>129</v>
      </c>
      <c r="H1338" s="221">
        <v>3.3900000000000001</v>
      </c>
      <c r="I1338" s="222"/>
      <c r="J1338" s="221">
        <f>ROUND(I1338*H1338,2)</f>
        <v>0</v>
      </c>
      <c r="K1338" s="219" t="s">
        <v>214</v>
      </c>
      <c r="L1338" s="48"/>
      <c r="M1338" s="223" t="s">
        <v>18</v>
      </c>
      <c r="N1338" s="224" t="s">
        <v>42</v>
      </c>
      <c r="O1338" s="88"/>
      <c r="P1338" s="225">
        <f>O1338*H1338</f>
        <v>0</v>
      </c>
      <c r="Q1338" s="225">
        <v>0.00012</v>
      </c>
      <c r="R1338" s="225">
        <f>Q1338*H1338</f>
        <v>0.00040680000000000002</v>
      </c>
      <c r="S1338" s="225">
        <v>0</v>
      </c>
      <c r="T1338" s="226">
        <f>S1338*H1338</f>
        <v>0</v>
      </c>
      <c r="U1338" s="42"/>
      <c r="V1338" s="42"/>
      <c r="W1338" s="42"/>
      <c r="X1338" s="42"/>
      <c r="Y1338" s="42"/>
      <c r="Z1338" s="42"/>
      <c r="AA1338" s="42"/>
      <c r="AB1338" s="42"/>
      <c r="AC1338" s="42"/>
      <c r="AD1338" s="42"/>
      <c r="AE1338" s="42"/>
      <c r="AR1338" s="227" t="s">
        <v>327</v>
      </c>
      <c r="AT1338" s="227" t="s">
        <v>211</v>
      </c>
      <c r="AU1338" s="227" t="s">
        <v>80</v>
      </c>
      <c r="AY1338" s="21" t="s">
        <v>207</v>
      </c>
      <c r="BE1338" s="228">
        <f>IF(N1338="základní",J1338,0)</f>
        <v>0</v>
      </c>
      <c r="BF1338" s="228">
        <f>IF(N1338="snížená",J1338,0)</f>
        <v>0</v>
      </c>
      <c r="BG1338" s="228">
        <f>IF(N1338="zákl. přenesená",J1338,0)</f>
        <v>0</v>
      </c>
      <c r="BH1338" s="228">
        <f>IF(N1338="sníž. přenesená",J1338,0)</f>
        <v>0</v>
      </c>
      <c r="BI1338" s="228">
        <f>IF(N1338="nulová",J1338,0)</f>
        <v>0</v>
      </c>
      <c r="BJ1338" s="21" t="s">
        <v>76</v>
      </c>
      <c r="BK1338" s="228">
        <f>ROUND(I1338*H1338,2)</f>
        <v>0</v>
      </c>
      <c r="BL1338" s="21" t="s">
        <v>327</v>
      </c>
      <c r="BM1338" s="227" t="s">
        <v>2240</v>
      </c>
    </row>
    <row r="1339" s="2" customFormat="1">
      <c r="A1339" s="42"/>
      <c r="B1339" s="43"/>
      <c r="C1339" s="44"/>
      <c r="D1339" s="229" t="s">
        <v>216</v>
      </c>
      <c r="E1339" s="44"/>
      <c r="F1339" s="230" t="s">
        <v>2241</v>
      </c>
      <c r="G1339" s="44"/>
      <c r="H1339" s="44"/>
      <c r="I1339" s="231"/>
      <c r="J1339" s="44"/>
      <c r="K1339" s="44"/>
      <c r="L1339" s="48"/>
      <c r="M1339" s="232"/>
      <c r="N1339" s="233"/>
      <c r="O1339" s="88"/>
      <c r="P1339" s="88"/>
      <c r="Q1339" s="88"/>
      <c r="R1339" s="88"/>
      <c r="S1339" s="88"/>
      <c r="T1339" s="89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T1339" s="21" t="s">
        <v>216</v>
      </c>
      <c r="AU1339" s="21" t="s">
        <v>80</v>
      </c>
    </row>
    <row r="1340" s="13" customFormat="1">
      <c r="A1340" s="13"/>
      <c r="B1340" s="234"/>
      <c r="C1340" s="235"/>
      <c r="D1340" s="236" t="s">
        <v>218</v>
      </c>
      <c r="E1340" s="237" t="s">
        <v>18</v>
      </c>
      <c r="F1340" s="238" t="s">
        <v>384</v>
      </c>
      <c r="G1340" s="235"/>
      <c r="H1340" s="237" t="s">
        <v>18</v>
      </c>
      <c r="I1340" s="239"/>
      <c r="J1340" s="235"/>
      <c r="K1340" s="235"/>
      <c r="L1340" s="240"/>
      <c r="M1340" s="241"/>
      <c r="N1340" s="242"/>
      <c r="O1340" s="242"/>
      <c r="P1340" s="242"/>
      <c r="Q1340" s="242"/>
      <c r="R1340" s="242"/>
      <c r="S1340" s="242"/>
      <c r="T1340" s="24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44" t="s">
        <v>218</v>
      </c>
      <c r="AU1340" s="244" t="s">
        <v>80</v>
      </c>
      <c r="AV1340" s="13" t="s">
        <v>76</v>
      </c>
      <c r="AW1340" s="13" t="s">
        <v>33</v>
      </c>
      <c r="AX1340" s="13" t="s">
        <v>71</v>
      </c>
      <c r="AY1340" s="244" t="s">
        <v>207</v>
      </c>
    </row>
    <row r="1341" s="14" customFormat="1">
      <c r="A1341" s="14"/>
      <c r="B1341" s="245"/>
      <c r="C1341" s="246"/>
      <c r="D1341" s="236" t="s">
        <v>218</v>
      </c>
      <c r="E1341" s="247" t="s">
        <v>18</v>
      </c>
      <c r="F1341" s="248" t="s">
        <v>2236</v>
      </c>
      <c r="G1341" s="246"/>
      <c r="H1341" s="249">
        <v>3.3900000000000001</v>
      </c>
      <c r="I1341" s="250"/>
      <c r="J1341" s="246"/>
      <c r="K1341" s="246"/>
      <c r="L1341" s="251"/>
      <c r="M1341" s="252"/>
      <c r="N1341" s="253"/>
      <c r="O1341" s="253"/>
      <c r="P1341" s="253"/>
      <c r="Q1341" s="253"/>
      <c r="R1341" s="253"/>
      <c r="S1341" s="253"/>
      <c r="T1341" s="25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55" t="s">
        <v>218</v>
      </c>
      <c r="AU1341" s="255" t="s">
        <v>80</v>
      </c>
      <c r="AV1341" s="14" t="s">
        <v>80</v>
      </c>
      <c r="AW1341" s="14" t="s">
        <v>33</v>
      </c>
      <c r="AX1341" s="14" t="s">
        <v>76</v>
      </c>
      <c r="AY1341" s="255" t="s">
        <v>207</v>
      </c>
    </row>
    <row r="1342" s="2" customFormat="1" ht="16.5" customHeight="1">
      <c r="A1342" s="42"/>
      <c r="B1342" s="43"/>
      <c r="C1342" s="217" t="s">
        <v>2242</v>
      </c>
      <c r="D1342" s="217" t="s">
        <v>211</v>
      </c>
      <c r="E1342" s="218" t="s">
        <v>2243</v>
      </c>
      <c r="F1342" s="219" t="s">
        <v>2244</v>
      </c>
      <c r="G1342" s="220" t="s">
        <v>129</v>
      </c>
      <c r="H1342" s="221">
        <v>3.3900000000000001</v>
      </c>
      <c r="I1342" s="222"/>
      <c r="J1342" s="221">
        <f>ROUND(I1342*H1342,2)</f>
        <v>0</v>
      </c>
      <c r="K1342" s="219" t="s">
        <v>214</v>
      </c>
      <c r="L1342" s="48"/>
      <c r="M1342" s="223" t="s">
        <v>18</v>
      </c>
      <c r="N1342" s="224" t="s">
        <v>42</v>
      </c>
      <c r="O1342" s="88"/>
      <c r="P1342" s="225">
        <f>O1342*H1342</f>
        <v>0</v>
      </c>
      <c r="Q1342" s="225">
        <v>3.0000000000000001E-05</v>
      </c>
      <c r="R1342" s="225">
        <f>Q1342*H1342</f>
        <v>0.00010170000000000001</v>
      </c>
      <c r="S1342" s="225">
        <v>0</v>
      </c>
      <c r="T1342" s="226">
        <f>S1342*H1342</f>
        <v>0</v>
      </c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R1342" s="227" t="s">
        <v>327</v>
      </c>
      <c r="AT1342" s="227" t="s">
        <v>211</v>
      </c>
      <c r="AU1342" s="227" t="s">
        <v>80</v>
      </c>
      <c r="AY1342" s="21" t="s">
        <v>207</v>
      </c>
      <c r="BE1342" s="228">
        <f>IF(N1342="základní",J1342,0)</f>
        <v>0</v>
      </c>
      <c r="BF1342" s="228">
        <f>IF(N1342="snížená",J1342,0)</f>
        <v>0</v>
      </c>
      <c r="BG1342" s="228">
        <f>IF(N1342="zákl. přenesená",J1342,0)</f>
        <v>0</v>
      </c>
      <c r="BH1342" s="228">
        <f>IF(N1342="sníž. přenesená",J1342,0)</f>
        <v>0</v>
      </c>
      <c r="BI1342" s="228">
        <f>IF(N1342="nulová",J1342,0)</f>
        <v>0</v>
      </c>
      <c r="BJ1342" s="21" t="s">
        <v>76</v>
      </c>
      <c r="BK1342" s="228">
        <f>ROUND(I1342*H1342,2)</f>
        <v>0</v>
      </c>
      <c r="BL1342" s="21" t="s">
        <v>327</v>
      </c>
      <c r="BM1342" s="227" t="s">
        <v>2245</v>
      </c>
    </row>
    <row r="1343" s="2" customFormat="1">
      <c r="A1343" s="42"/>
      <c r="B1343" s="43"/>
      <c r="C1343" s="44"/>
      <c r="D1343" s="229" t="s">
        <v>216</v>
      </c>
      <c r="E1343" s="44"/>
      <c r="F1343" s="230" t="s">
        <v>2246</v>
      </c>
      <c r="G1343" s="44"/>
      <c r="H1343" s="44"/>
      <c r="I1343" s="231"/>
      <c r="J1343" s="44"/>
      <c r="K1343" s="44"/>
      <c r="L1343" s="48"/>
      <c r="M1343" s="232"/>
      <c r="N1343" s="233"/>
      <c r="O1343" s="88"/>
      <c r="P1343" s="88"/>
      <c r="Q1343" s="88"/>
      <c r="R1343" s="88"/>
      <c r="S1343" s="88"/>
      <c r="T1343" s="89"/>
      <c r="U1343" s="42"/>
      <c r="V1343" s="42"/>
      <c r="W1343" s="42"/>
      <c r="X1343" s="42"/>
      <c r="Y1343" s="42"/>
      <c r="Z1343" s="42"/>
      <c r="AA1343" s="42"/>
      <c r="AB1343" s="42"/>
      <c r="AC1343" s="42"/>
      <c r="AD1343" s="42"/>
      <c r="AE1343" s="42"/>
      <c r="AT1343" s="21" t="s">
        <v>216</v>
      </c>
      <c r="AU1343" s="21" t="s">
        <v>80</v>
      </c>
    </row>
    <row r="1344" s="14" customFormat="1">
      <c r="A1344" s="14"/>
      <c r="B1344" s="245"/>
      <c r="C1344" s="246"/>
      <c r="D1344" s="236" t="s">
        <v>218</v>
      </c>
      <c r="E1344" s="247" t="s">
        <v>18</v>
      </c>
      <c r="F1344" s="248" t="s">
        <v>2236</v>
      </c>
      <c r="G1344" s="246"/>
      <c r="H1344" s="249">
        <v>3.3900000000000001</v>
      </c>
      <c r="I1344" s="250"/>
      <c r="J1344" s="246"/>
      <c r="K1344" s="246"/>
      <c r="L1344" s="251"/>
      <c r="M1344" s="252"/>
      <c r="N1344" s="253"/>
      <c r="O1344" s="253"/>
      <c r="P1344" s="253"/>
      <c r="Q1344" s="253"/>
      <c r="R1344" s="253"/>
      <c r="S1344" s="253"/>
      <c r="T1344" s="254"/>
      <c r="U1344" s="14"/>
      <c r="V1344" s="14"/>
      <c r="W1344" s="14"/>
      <c r="X1344" s="14"/>
      <c r="Y1344" s="14"/>
      <c r="Z1344" s="14"/>
      <c r="AA1344" s="14"/>
      <c r="AB1344" s="14"/>
      <c r="AC1344" s="14"/>
      <c r="AD1344" s="14"/>
      <c r="AE1344" s="14"/>
      <c r="AT1344" s="255" t="s">
        <v>218</v>
      </c>
      <c r="AU1344" s="255" t="s">
        <v>80</v>
      </c>
      <c r="AV1344" s="14" t="s">
        <v>80</v>
      </c>
      <c r="AW1344" s="14" t="s">
        <v>33</v>
      </c>
      <c r="AX1344" s="14" t="s">
        <v>76</v>
      </c>
      <c r="AY1344" s="255" t="s">
        <v>207</v>
      </c>
    </row>
    <row r="1345" s="2" customFormat="1" ht="24.15" customHeight="1">
      <c r="A1345" s="42"/>
      <c r="B1345" s="43"/>
      <c r="C1345" s="217" t="s">
        <v>2247</v>
      </c>
      <c r="D1345" s="217" t="s">
        <v>211</v>
      </c>
      <c r="E1345" s="218" t="s">
        <v>2248</v>
      </c>
      <c r="F1345" s="219" t="s">
        <v>2249</v>
      </c>
      <c r="G1345" s="220" t="s">
        <v>317</v>
      </c>
      <c r="H1345" s="221">
        <v>350</v>
      </c>
      <c r="I1345" s="222"/>
      <c r="J1345" s="221">
        <f>ROUND(I1345*H1345,2)</f>
        <v>0</v>
      </c>
      <c r="K1345" s="219" t="s">
        <v>214</v>
      </c>
      <c r="L1345" s="48"/>
      <c r="M1345" s="223" t="s">
        <v>18</v>
      </c>
      <c r="N1345" s="224" t="s">
        <v>42</v>
      </c>
      <c r="O1345" s="88"/>
      <c r="P1345" s="225">
        <f>O1345*H1345</f>
        <v>0</v>
      </c>
      <c r="Q1345" s="225">
        <v>2.0000000000000002E-05</v>
      </c>
      <c r="R1345" s="225">
        <f>Q1345*H1345</f>
        <v>0.0070000000000000001</v>
      </c>
      <c r="S1345" s="225">
        <v>0</v>
      </c>
      <c r="T1345" s="226">
        <f>S1345*H1345</f>
        <v>0</v>
      </c>
      <c r="U1345" s="42"/>
      <c r="V1345" s="42"/>
      <c r="W1345" s="42"/>
      <c r="X1345" s="42"/>
      <c r="Y1345" s="42"/>
      <c r="Z1345" s="42"/>
      <c r="AA1345" s="42"/>
      <c r="AB1345" s="42"/>
      <c r="AC1345" s="42"/>
      <c r="AD1345" s="42"/>
      <c r="AE1345" s="42"/>
      <c r="AR1345" s="227" t="s">
        <v>327</v>
      </c>
      <c r="AT1345" s="227" t="s">
        <v>211</v>
      </c>
      <c r="AU1345" s="227" t="s">
        <v>80</v>
      </c>
      <c r="AY1345" s="21" t="s">
        <v>207</v>
      </c>
      <c r="BE1345" s="228">
        <f>IF(N1345="základní",J1345,0)</f>
        <v>0</v>
      </c>
      <c r="BF1345" s="228">
        <f>IF(N1345="snížená",J1345,0)</f>
        <v>0</v>
      </c>
      <c r="BG1345" s="228">
        <f>IF(N1345="zákl. přenesená",J1345,0)</f>
        <v>0</v>
      </c>
      <c r="BH1345" s="228">
        <f>IF(N1345="sníž. přenesená",J1345,0)</f>
        <v>0</v>
      </c>
      <c r="BI1345" s="228">
        <f>IF(N1345="nulová",J1345,0)</f>
        <v>0</v>
      </c>
      <c r="BJ1345" s="21" t="s">
        <v>76</v>
      </c>
      <c r="BK1345" s="228">
        <f>ROUND(I1345*H1345,2)</f>
        <v>0</v>
      </c>
      <c r="BL1345" s="21" t="s">
        <v>327</v>
      </c>
      <c r="BM1345" s="227" t="s">
        <v>2250</v>
      </c>
    </row>
    <row r="1346" s="2" customFormat="1">
      <c r="A1346" s="42"/>
      <c r="B1346" s="43"/>
      <c r="C1346" s="44"/>
      <c r="D1346" s="229" t="s">
        <v>216</v>
      </c>
      <c r="E1346" s="44"/>
      <c r="F1346" s="230" t="s">
        <v>2251</v>
      </c>
      <c r="G1346" s="44"/>
      <c r="H1346" s="44"/>
      <c r="I1346" s="231"/>
      <c r="J1346" s="44"/>
      <c r="K1346" s="44"/>
      <c r="L1346" s="48"/>
      <c r="M1346" s="232"/>
      <c r="N1346" s="233"/>
      <c r="O1346" s="88"/>
      <c r="P1346" s="88"/>
      <c r="Q1346" s="88"/>
      <c r="R1346" s="88"/>
      <c r="S1346" s="88"/>
      <c r="T1346" s="89"/>
      <c r="U1346" s="42"/>
      <c r="V1346" s="42"/>
      <c r="W1346" s="42"/>
      <c r="X1346" s="42"/>
      <c r="Y1346" s="42"/>
      <c r="Z1346" s="42"/>
      <c r="AA1346" s="42"/>
      <c r="AB1346" s="42"/>
      <c r="AC1346" s="42"/>
      <c r="AD1346" s="42"/>
      <c r="AE1346" s="42"/>
      <c r="AT1346" s="21" t="s">
        <v>216</v>
      </c>
      <c r="AU1346" s="21" t="s">
        <v>80</v>
      </c>
    </row>
    <row r="1347" s="13" customFormat="1">
      <c r="A1347" s="13"/>
      <c r="B1347" s="234"/>
      <c r="C1347" s="235"/>
      <c r="D1347" s="236" t="s">
        <v>218</v>
      </c>
      <c r="E1347" s="237" t="s">
        <v>18</v>
      </c>
      <c r="F1347" s="238" t="s">
        <v>2252</v>
      </c>
      <c r="G1347" s="235"/>
      <c r="H1347" s="237" t="s">
        <v>18</v>
      </c>
      <c r="I1347" s="239"/>
      <c r="J1347" s="235"/>
      <c r="K1347" s="235"/>
      <c r="L1347" s="240"/>
      <c r="M1347" s="241"/>
      <c r="N1347" s="242"/>
      <c r="O1347" s="242"/>
      <c r="P1347" s="242"/>
      <c r="Q1347" s="242"/>
      <c r="R1347" s="242"/>
      <c r="S1347" s="242"/>
      <c r="T1347" s="243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44" t="s">
        <v>218</v>
      </c>
      <c r="AU1347" s="244" t="s">
        <v>80</v>
      </c>
      <c r="AV1347" s="13" t="s">
        <v>76</v>
      </c>
      <c r="AW1347" s="13" t="s">
        <v>33</v>
      </c>
      <c r="AX1347" s="13" t="s">
        <v>71</v>
      </c>
      <c r="AY1347" s="244" t="s">
        <v>207</v>
      </c>
    </row>
    <row r="1348" s="14" customFormat="1">
      <c r="A1348" s="14"/>
      <c r="B1348" s="245"/>
      <c r="C1348" s="246"/>
      <c r="D1348" s="236" t="s">
        <v>218</v>
      </c>
      <c r="E1348" s="247" t="s">
        <v>18</v>
      </c>
      <c r="F1348" s="248" t="s">
        <v>1875</v>
      </c>
      <c r="G1348" s="246"/>
      <c r="H1348" s="249">
        <v>150</v>
      </c>
      <c r="I1348" s="250"/>
      <c r="J1348" s="246"/>
      <c r="K1348" s="246"/>
      <c r="L1348" s="251"/>
      <c r="M1348" s="252"/>
      <c r="N1348" s="253"/>
      <c r="O1348" s="253"/>
      <c r="P1348" s="253"/>
      <c r="Q1348" s="253"/>
      <c r="R1348" s="253"/>
      <c r="S1348" s="253"/>
      <c r="T1348" s="254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T1348" s="255" t="s">
        <v>218</v>
      </c>
      <c r="AU1348" s="255" t="s">
        <v>80</v>
      </c>
      <c r="AV1348" s="14" t="s">
        <v>80</v>
      </c>
      <c r="AW1348" s="14" t="s">
        <v>33</v>
      </c>
      <c r="AX1348" s="14" t="s">
        <v>71</v>
      </c>
      <c r="AY1348" s="255" t="s">
        <v>207</v>
      </c>
    </row>
    <row r="1349" s="14" customFormat="1">
      <c r="A1349" s="14"/>
      <c r="B1349" s="245"/>
      <c r="C1349" s="246"/>
      <c r="D1349" s="236" t="s">
        <v>218</v>
      </c>
      <c r="E1349" s="247" t="s">
        <v>18</v>
      </c>
      <c r="F1349" s="248" t="s">
        <v>2167</v>
      </c>
      <c r="G1349" s="246"/>
      <c r="H1349" s="249">
        <v>200</v>
      </c>
      <c r="I1349" s="250"/>
      <c r="J1349" s="246"/>
      <c r="K1349" s="246"/>
      <c r="L1349" s="251"/>
      <c r="M1349" s="252"/>
      <c r="N1349" s="253"/>
      <c r="O1349" s="253"/>
      <c r="P1349" s="253"/>
      <c r="Q1349" s="253"/>
      <c r="R1349" s="253"/>
      <c r="S1349" s="253"/>
      <c r="T1349" s="254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5" t="s">
        <v>218</v>
      </c>
      <c r="AU1349" s="255" t="s">
        <v>80</v>
      </c>
      <c r="AV1349" s="14" t="s">
        <v>80</v>
      </c>
      <c r="AW1349" s="14" t="s">
        <v>33</v>
      </c>
      <c r="AX1349" s="14" t="s">
        <v>71</v>
      </c>
      <c r="AY1349" s="255" t="s">
        <v>207</v>
      </c>
    </row>
    <row r="1350" s="16" customFormat="1">
      <c r="A1350" s="16"/>
      <c r="B1350" s="267"/>
      <c r="C1350" s="268"/>
      <c r="D1350" s="236" t="s">
        <v>218</v>
      </c>
      <c r="E1350" s="269" t="s">
        <v>18</v>
      </c>
      <c r="F1350" s="270" t="s">
        <v>244</v>
      </c>
      <c r="G1350" s="268"/>
      <c r="H1350" s="271">
        <v>350</v>
      </c>
      <c r="I1350" s="272"/>
      <c r="J1350" s="268"/>
      <c r="K1350" s="268"/>
      <c r="L1350" s="273"/>
      <c r="M1350" s="274"/>
      <c r="N1350" s="275"/>
      <c r="O1350" s="275"/>
      <c r="P1350" s="275"/>
      <c r="Q1350" s="275"/>
      <c r="R1350" s="275"/>
      <c r="S1350" s="275"/>
      <c r="T1350" s="276"/>
      <c r="U1350" s="16"/>
      <c r="V1350" s="16"/>
      <c r="W1350" s="16"/>
      <c r="X1350" s="16"/>
      <c r="Y1350" s="16"/>
      <c r="Z1350" s="16"/>
      <c r="AA1350" s="16"/>
      <c r="AB1350" s="16"/>
      <c r="AC1350" s="16"/>
      <c r="AD1350" s="16"/>
      <c r="AE1350" s="16"/>
      <c r="AT1350" s="277" t="s">
        <v>218</v>
      </c>
      <c r="AU1350" s="277" t="s">
        <v>80</v>
      </c>
      <c r="AV1350" s="16" t="s">
        <v>89</v>
      </c>
      <c r="AW1350" s="16" t="s">
        <v>33</v>
      </c>
      <c r="AX1350" s="16" t="s">
        <v>76</v>
      </c>
      <c r="AY1350" s="277" t="s">
        <v>207</v>
      </c>
    </row>
    <row r="1351" s="2" customFormat="1" ht="21.75" customHeight="1">
      <c r="A1351" s="42"/>
      <c r="B1351" s="43"/>
      <c r="C1351" s="217" t="s">
        <v>2253</v>
      </c>
      <c r="D1351" s="217" t="s">
        <v>211</v>
      </c>
      <c r="E1351" s="218" t="s">
        <v>2254</v>
      </c>
      <c r="F1351" s="219" t="s">
        <v>2255</v>
      </c>
      <c r="G1351" s="220" t="s">
        <v>317</v>
      </c>
      <c r="H1351" s="221">
        <v>350</v>
      </c>
      <c r="I1351" s="222"/>
      <c r="J1351" s="221">
        <f>ROUND(I1351*H1351,2)</f>
        <v>0</v>
      </c>
      <c r="K1351" s="219" t="s">
        <v>214</v>
      </c>
      <c r="L1351" s="48"/>
      <c r="M1351" s="223" t="s">
        <v>18</v>
      </c>
      <c r="N1351" s="224" t="s">
        <v>42</v>
      </c>
      <c r="O1351" s="88"/>
      <c r="P1351" s="225">
        <f>O1351*H1351</f>
        <v>0</v>
      </c>
      <c r="Q1351" s="225">
        <v>3.0000000000000001E-05</v>
      </c>
      <c r="R1351" s="225">
        <f>Q1351*H1351</f>
        <v>0.010500000000000001</v>
      </c>
      <c r="S1351" s="225">
        <v>0</v>
      </c>
      <c r="T1351" s="226">
        <f>S1351*H1351</f>
        <v>0</v>
      </c>
      <c r="U1351" s="42"/>
      <c r="V1351" s="42"/>
      <c r="W1351" s="42"/>
      <c r="X1351" s="42"/>
      <c r="Y1351" s="42"/>
      <c r="Z1351" s="42"/>
      <c r="AA1351" s="42"/>
      <c r="AB1351" s="42"/>
      <c r="AC1351" s="42"/>
      <c r="AD1351" s="42"/>
      <c r="AE1351" s="42"/>
      <c r="AR1351" s="227" t="s">
        <v>327</v>
      </c>
      <c r="AT1351" s="227" t="s">
        <v>211</v>
      </c>
      <c r="AU1351" s="227" t="s">
        <v>80</v>
      </c>
      <c r="AY1351" s="21" t="s">
        <v>207</v>
      </c>
      <c r="BE1351" s="228">
        <f>IF(N1351="základní",J1351,0)</f>
        <v>0</v>
      </c>
      <c r="BF1351" s="228">
        <f>IF(N1351="snížená",J1351,0)</f>
        <v>0</v>
      </c>
      <c r="BG1351" s="228">
        <f>IF(N1351="zákl. přenesená",J1351,0)</f>
        <v>0</v>
      </c>
      <c r="BH1351" s="228">
        <f>IF(N1351="sníž. přenesená",J1351,0)</f>
        <v>0</v>
      </c>
      <c r="BI1351" s="228">
        <f>IF(N1351="nulová",J1351,0)</f>
        <v>0</v>
      </c>
      <c r="BJ1351" s="21" t="s">
        <v>76</v>
      </c>
      <c r="BK1351" s="228">
        <f>ROUND(I1351*H1351,2)</f>
        <v>0</v>
      </c>
      <c r="BL1351" s="21" t="s">
        <v>327</v>
      </c>
      <c r="BM1351" s="227" t="s">
        <v>2256</v>
      </c>
    </row>
    <row r="1352" s="2" customFormat="1">
      <c r="A1352" s="42"/>
      <c r="B1352" s="43"/>
      <c r="C1352" s="44"/>
      <c r="D1352" s="229" t="s">
        <v>216</v>
      </c>
      <c r="E1352" s="44"/>
      <c r="F1352" s="230" t="s">
        <v>2257</v>
      </c>
      <c r="G1352" s="44"/>
      <c r="H1352" s="44"/>
      <c r="I1352" s="231"/>
      <c r="J1352" s="44"/>
      <c r="K1352" s="44"/>
      <c r="L1352" s="48"/>
      <c r="M1352" s="232"/>
      <c r="N1352" s="233"/>
      <c r="O1352" s="88"/>
      <c r="P1352" s="88"/>
      <c r="Q1352" s="88"/>
      <c r="R1352" s="88"/>
      <c r="S1352" s="88"/>
      <c r="T1352" s="89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T1352" s="21" t="s">
        <v>216</v>
      </c>
      <c r="AU1352" s="21" t="s">
        <v>80</v>
      </c>
    </row>
    <row r="1353" s="14" customFormat="1">
      <c r="A1353" s="14"/>
      <c r="B1353" s="245"/>
      <c r="C1353" s="246"/>
      <c r="D1353" s="236" t="s">
        <v>218</v>
      </c>
      <c r="E1353" s="247" t="s">
        <v>18</v>
      </c>
      <c r="F1353" s="248" t="s">
        <v>2258</v>
      </c>
      <c r="G1353" s="246"/>
      <c r="H1353" s="249">
        <v>350</v>
      </c>
      <c r="I1353" s="250"/>
      <c r="J1353" s="246"/>
      <c r="K1353" s="246"/>
      <c r="L1353" s="251"/>
      <c r="M1353" s="252"/>
      <c r="N1353" s="253"/>
      <c r="O1353" s="253"/>
      <c r="P1353" s="253"/>
      <c r="Q1353" s="253"/>
      <c r="R1353" s="253"/>
      <c r="S1353" s="253"/>
      <c r="T1353" s="254"/>
      <c r="U1353" s="14"/>
      <c r="V1353" s="14"/>
      <c r="W1353" s="14"/>
      <c r="X1353" s="14"/>
      <c r="Y1353" s="14"/>
      <c r="Z1353" s="14"/>
      <c r="AA1353" s="14"/>
      <c r="AB1353" s="14"/>
      <c r="AC1353" s="14"/>
      <c r="AD1353" s="14"/>
      <c r="AE1353" s="14"/>
      <c r="AT1353" s="255" t="s">
        <v>218</v>
      </c>
      <c r="AU1353" s="255" t="s">
        <v>80</v>
      </c>
      <c r="AV1353" s="14" t="s">
        <v>80</v>
      </c>
      <c r="AW1353" s="14" t="s">
        <v>33</v>
      </c>
      <c r="AX1353" s="14" t="s">
        <v>76</v>
      </c>
      <c r="AY1353" s="255" t="s">
        <v>207</v>
      </c>
    </row>
    <row r="1354" s="2" customFormat="1" ht="16.5" customHeight="1">
      <c r="A1354" s="42"/>
      <c r="B1354" s="43"/>
      <c r="C1354" s="217" t="s">
        <v>2259</v>
      </c>
      <c r="D1354" s="217" t="s">
        <v>211</v>
      </c>
      <c r="E1354" s="218" t="s">
        <v>2260</v>
      </c>
      <c r="F1354" s="219" t="s">
        <v>2261</v>
      </c>
      <c r="G1354" s="220" t="s">
        <v>129</v>
      </c>
      <c r="H1354" s="221">
        <v>791.69000000000005</v>
      </c>
      <c r="I1354" s="222"/>
      <c r="J1354" s="221">
        <f>ROUND(I1354*H1354,2)</f>
        <v>0</v>
      </c>
      <c r="K1354" s="219" t="s">
        <v>214</v>
      </c>
      <c r="L1354" s="48"/>
      <c r="M1354" s="223" t="s">
        <v>18</v>
      </c>
      <c r="N1354" s="224" t="s">
        <v>42</v>
      </c>
      <c r="O1354" s="88"/>
      <c r="P1354" s="225">
        <f>O1354*H1354</f>
        <v>0</v>
      </c>
      <c r="Q1354" s="225">
        <v>0</v>
      </c>
      <c r="R1354" s="225">
        <f>Q1354*H1354</f>
        <v>0</v>
      </c>
      <c r="S1354" s="225">
        <v>0</v>
      </c>
      <c r="T1354" s="226">
        <f>S1354*H1354</f>
        <v>0</v>
      </c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R1354" s="227" t="s">
        <v>327</v>
      </c>
      <c r="AT1354" s="227" t="s">
        <v>211</v>
      </c>
      <c r="AU1354" s="227" t="s">
        <v>80</v>
      </c>
      <c r="AY1354" s="21" t="s">
        <v>207</v>
      </c>
      <c r="BE1354" s="228">
        <f>IF(N1354="základní",J1354,0)</f>
        <v>0</v>
      </c>
      <c r="BF1354" s="228">
        <f>IF(N1354="snížená",J1354,0)</f>
        <v>0</v>
      </c>
      <c r="BG1354" s="228">
        <f>IF(N1354="zákl. přenesená",J1354,0)</f>
        <v>0</v>
      </c>
      <c r="BH1354" s="228">
        <f>IF(N1354="sníž. přenesená",J1354,0)</f>
        <v>0</v>
      </c>
      <c r="BI1354" s="228">
        <f>IF(N1354="nulová",J1354,0)</f>
        <v>0</v>
      </c>
      <c r="BJ1354" s="21" t="s">
        <v>76</v>
      </c>
      <c r="BK1354" s="228">
        <f>ROUND(I1354*H1354,2)</f>
        <v>0</v>
      </c>
      <c r="BL1354" s="21" t="s">
        <v>327</v>
      </c>
      <c r="BM1354" s="227" t="s">
        <v>2262</v>
      </c>
    </row>
    <row r="1355" s="2" customFormat="1">
      <c r="A1355" s="42"/>
      <c r="B1355" s="43"/>
      <c r="C1355" s="44"/>
      <c r="D1355" s="229" t="s">
        <v>216</v>
      </c>
      <c r="E1355" s="44"/>
      <c r="F1355" s="230" t="s">
        <v>2263</v>
      </c>
      <c r="G1355" s="44"/>
      <c r="H1355" s="44"/>
      <c r="I1355" s="231"/>
      <c r="J1355" s="44"/>
      <c r="K1355" s="44"/>
      <c r="L1355" s="48"/>
      <c r="M1355" s="232"/>
      <c r="N1355" s="233"/>
      <c r="O1355" s="88"/>
      <c r="P1355" s="88"/>
      <c r="Q1355" s="88"/>
      <c r="R1355" s="88"/>
      <c r="S1355" s="88"/>
      <c r="T1355" s="89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T1355" s="21" t="s">
        <v>216</v>
      </c>
      <c r="AU1355" s="21" t="s">
        <v>80</v>
      </c>
    </row>
    <row r="1356" s="13" customFormat="1">
      <c r="A1356" s="13"/>
      <c r="B1356" s="234"/>
      <c r="C1356" s="235"/>
      <c r="D1356" s="236" t="s">
        <v>218</v>
      </c>
      <c r="E1356" s="237" t="s">
        <v>18</v>
      </c>
      <c r="F1356" s="238" t="s">
        <v>2264</v>
      </c>
      <c r="G1356" s="235"/>
      <c r="H1356" s="237" t="s">
        <v>18</v>
      </c>
      <c r="I1356" s="239"/>
      <c r="J1356" s="235"/>
      <c r="K1356" s="235"/>
      <c r="L1356" s="240"/>
      <c r="M1356" s="241"/>
      <c r="N1356" s="242"/>
      <c r="O1356" s="242"/>
      <c r="P1356" s="242"/>
      <c r="Q1356" s="242"/>
      <c r="R1356" s="242"/>
      <c r="S1356" s="242"/>
      <c r="T1356" s="24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44" t="s">
        <v>218</v>
      </c>
      <c r="AU1356" s="244" t="s">
        <v>80</v>
      </c>
      <c r="AV1356" s="13" t="s">
        <v>76</v>
      </c>
      <c r="AW1356" s="13" t="s">
        <v>33</v>
      </c>
      <c r="AX1356" s="13" t="s">
        <v>71</v>
      </c>
      <c r="AY1356" s="244" t="s">
        <v>207</v>
      </c>
    </row>
    <row r="1357" s="13" customFormat="1">
      <c r="A1357" s="13"/>
      <c r="B1357" s="234"/>
      <c r="C1357" s="235"/>
      <c r="D1357" s="236" t="s">
        <v>218</v>
      </c>
      <c r="E1357" s="237" t="s">
        <v>18</v>
      </c>
      <c r="F1357" s="238" t="s">
        <v>442</v>
      </c>
      <c r="G1357" s="235"/>
      <c r="H1357" s="237" t="s">
        <v>18</v>
      </c>
      <c r="I1357" s="239"/>
      <c r="J1357" s="235"/>
      <c r="K1357" s="235"/>
      <c r="L1357" s="240"/>
      <c r="M1357" s="241"/>
      <c r="N1357" s="242"/>
      <c r="O1357" s="242"/>
      <c r="P1357" s="242"/>
      <c r="Q1357" s="242"/>
      <c r="R1357" s="242"/>
      <c r="S1357" s="242"/>
      <c r="T1357" s="24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44" t="s">
        <v>218</v>
      </c>
      <c r="AU1357" s="244" t="s">
        <v>80</v>
      </c>
      <c r="AV1357" s="13" t="s">
        <v>76</v>
      </c>
      <c r="AW1357" s="13" t="s">
        <v>33</v>
      </c>
      <c r="AX1357" s="13" t="s">
        <v>71</v>
      </c>
      <c r="AY1357" s="244" t="s">
        <v>207</v>
      </c>
    </row>
    <row r="1358" s="14" customFormat="1">
      <c r="A1358" s="14"/>
      <c r="B1358" s="245"/>
      <c r="C1358" s="246"/>
      <c r="D1358" s="236" t="s">
        <v>218</v>
      </c>
      <c r="E1358" s="247" t="s">
        <v>18</v>
      </c>
      <c r="F1358" s="248" t="s">
        <v>2265</v>
      </c>
      <c r="G1358" s="246"/>
      <c r="H1358" s="249">
        <v>63.420000000000002</v>
      </c>
      <c r="I1358" s="250"/>
      <c r="J1358" s="246"/>
      <c r="K1358" s="246"/>
      <c r="L1358" s="251"/>
      <c r="M1358" s="252"/>
      <c r="N1358" s="253"/>
      <c r="O1358" s="253"/>
      <c r="P1358" s="253"/>
      <c r="Q1358" s="253"/>
      <c r="R1358" s="253"/>
      <c r="S1358" s="253"/>
      <c r="T1358" s="254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T1358" s="255" t="s">
        <v>218</v>
      </c>
      <c r="AU1358" s="255" t="s">
        <v>80</v>
      </c>
      <c r="AV1358" s="14" t="s">
        <v>80</v>
      </c>
      <c r="AW1358" s="14" t="s">
        <v>33</v>
      </c>
      <c r="AX1358" s="14" t="s">
        <v>71</v>
      </c>
      <c r="AY1358" s="255" t="s">
        <v>207</v>
      </c>
    </row>
    <row r="1359" s="14" customFormat="1">
      <c r="A1359" s="14"/>
      <c r="B1359" s="245"/>
      <c r="C1359" s="246"/>
      <c r="D1359" s="236" t="s">
        <v>218</v>
      </c>
      <c r="E1359" s="247" t="s">
        <v>18</v>
      </c>
      <c r="F1359" s="248" t="s">
        <v>2266</v>
      </c>
      <c r="G1359" s="246"/>
      <c r="H1359" s="249">
        <v>10.18</v>
      </c>
      <c r="I1359" s="250"/>
      <c r="J1359" s="246"/>
      <c r="K1359" s="246"/>
      <c r="L1359" s="251"/>
      <c r="M1359" s="252"/>
      <c r="N1359" s="253"/>
      <c r="O1359" s="253"/>
      <c r="P1359" s="253"/>
      <c r="Q1359" s="253"/>
      <c r="R1359" s="253"/>
      <c r="S1359" s="253"/>
      <c r="T1359" s="25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5" t="s">
        <v>218</v>
      </c>
      <c r="AU1359" s="255" t="s">
        <v>80</v>
      </c>
      <c r="AV1359" s="14" t="s">
        <v>80</v>
      </c>
      <c r="AW1359" s="14" t="s">
        <v>33</v>
      </c>
      <c r="AX1359" s="14" t="s">
        <v>71</v>
      </c>
      <c r="AY1359" s="255" t="s">
        <v>207</v>
      </c>
    </row>
    <row r="1360" s="13" customFormat="1">
      <c r="A1360" s="13"/>
      <c r="B1360" s="234"/>
      <c r="C1360" s="235"/>
      <c r="D1360" s="236" t="s">
        <v>218</v>
      </c>
      <c r="E1360" s="237" t="s">
        <v>18</v>
      </c>
      <c r="F1360" s="238" t="s">
        <v>444</v>
      </c>
      <c r="G1360" s="235"/>
      <c r="H1360" s="237" t="s">
        <v>18</v>
      </c>
      <c r="I1360" s="239"/>
      <c r="J1360" s="235"/>
      <c r="K1360" s="235"/>
      <c r="L1360" s="240"/>
      <c r="M1360" s="241"/>
      <c r="N1360" s="242"/>
      <c r="O1360" s="242"/>
      <c r="P1360" s="242"/>
      <c r="Q1360" s="242"/>
      <c r="R1360" s="242"/>
      <c r="S1360" s="242"/>
      <c r="T1360" s="24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44" t="s">
        <v>218</v>
      </c>
      <c r="AU1360" s="244" t="s">
        <v>80</v>
      </c>
      <c r="AV1360" s="13" t="s">
        <v>76</v>
      </c>
      <c r="AW1360" s="13" t="s">
        <v>33</v>
      </c>
      <c r="AX1360" s="13" t="s">
        <v>71</v>
      </c>
      <c r="AY1360" s="244" t="s">
        <v>207</v>
      </c>
    </row>
    <row r="1361" s="14" customFormat="1">
      <c r="A1361" s="14"/>
      <c r="B1361" s="245"/>
      <c r="C1361" s="246"/>
      <c r="D1361" s="236" t="s">
        <v>218</v>
      </c>
      <c r="E1361" s="247" t="s">
        <v>18</v>
      </c>
      <c r="F1361" s="248" t="s">
        <v>2267</v>
      </c>
      <c r="G1361" s="246"/>
      <c r="H1361" s="249">
        <v>8.8399999999999999</v>
      </c>
      <c r="I1361" s="250"/>
      <c r="J1361" s="246"/>
      <c r="K1361" s="246"/>
      <c r="L1361" s="251"/>
      <c r="M1361" s="252"/>
      <c r="N1361" s="253"/>
      <c r="O1361" s="253"/>
      <c r="P1361" s="253"/>
      <c r="Q1361" s="253"/>
      <c r="R1361" s="253"/>
      <c r="S1361" s="253"/>
      <c r="T1361" s="25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5" t="s">
        <v>218</v>
      </c>
      <c r="AU1361" s="255" t="s">
        <v>80</v>
      </c>
      <c r="AV1361" s="14" t="s">
        <v>80</v>
      </c>
      <c r="AW1361" s="14" t="s">
        <v>33</v>
      </c>
      <c r="AX1361" s="14" t="s">
        <v>71</v>
      </c>
      <c r="AY1361" s="255" t="s">
        <v>207</v>
      </c>
    </row>
    <row r="1362" s="14" customFormat="1">
      <c r="A1362" s="14"/>
      <c r="B1362" s="245"/>
      <c r="C1362" s="246"/>
      <c r="D1362" s="236" t="s">
        <v>218</v>
      </c>
      <c r="E1362" s="247" t="s">
        <v>18</v>
      </c>
      <c r="F1362" s="248" t="s">
        <v>2268</v>
      </c>
      <c r="G1362" s="246"/>
      <c r="H1362" s="249">
        <v>15.029999999999999</v>
      </c>
      <c r="I1362" s="250"/>
      <c r="J1362" s="246"/>
      <c r="K1362" s="246"/>
      <c r="L1362" s="251"/>
      <c r="M1362" s="252"/>
      <c r="N1362" s="253"/>
      <c r="O1362" s="253"/>
      <c r="P1362" s="253"/>
      <c r="Q1362" s="253"/>
      <c r="R1362" s="253"/>
      <c r="S1362" s="253"/>
      <c r="T1362" s="254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55" t="s">
        <v>218</v>
      </c>
      <c r="AU1362" s="255" t="s">
        <v>80</v>
      </c>
      <c r="AV1362" s="14" t="s">
        <v>80</v>
      </c>
      <c r="AW1362" s="14" t="s">
        <v>33</v>
      </c>
      <c r="AX1362" s="14" t="s">
        <v>71</v>
      </c>
      <c r="AY1362" s="255" t="s">
        <v>207</v>
      </c>
    </row>
    <row r="1363" s="14" customFormat="1">
      <c r="A1363" s="14"/>
      <c r="B1363" s="245"/>
      <c r="C1363" s="246"/>
      <c r="D1363" s="236" t="s">
        <v>218</v>
      </c>
      <c r="E1363" s="247" t="s">
        <v>18</v>
      </c>
      <c r="F1363" s="248" t="s">
        <v>2269</v>
      </c>
      <c r="G1363" s="246"/>
      <c r="H1363" s="249">
        <v>5.6399999999999997</v>
      </c>
      <c r="I1363" s="250"/>
      <c r="J1363" s="246"/>
      <c r="K1363" s="246"/>
      <c r="L1363" s="251"/>
      <c r="M1363" s="252"/>
      <c r="N1363" s="253"/>
      <c r="O1363" s="253"/>
      <c r="P1363" s="253"/>
      <c r="Q1363" s="253"/>
      <c r="R1363" s="253"/>
      <c r="S1363" s="253"/>
      <c r="T1363" s="25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55" t="s">
        <v>218</v>
      </c>
      <c r="AU1363" s="255" t="s">
        <v>80</v>
      </c>
      <c r="AV1363" s="14" t="s">
        <v>80</v>
      </c>
      <c r="AW1363" s="14" t="s">
        <v>33</v>
      </c>
      <c r="AX1363" s="14" t="s">
        <v>71</v>
      </c>
      <c r="AY1363" s="255" t="s">
        <v>207</v>
      </c>
    </row>
    <row r="1364" s="13" customFormat="1">
      <c r="A1364" s="13"/>
      <c r="B1364" s="234"/>
      <c r="C1364" s="235"/>
      <c r="D1364" s="236" t="s">
        <v>218</v>
      </c>
      <c r="E1364" s="237" t="s">
        <v>18</v>
      </c>
      <c r="F1364" s="238" t="s">
        <v>2270</v>
      </c>
      <c r="G1364" s="235"/>
      <c r="H1364" s="237" t="s">
        <v>18</v>
      </c>
      <c r="I1364" s="239"/>
      <c r="J1364" s="235"/>
      <c r="K1364" s="235"/>
      <c r="L1364" s="240"/>
      <c r="M1364" s="241"/>
      <c r="N1364" s="242"/>
      <c r="O1364" s="242"/>
      <c r="P1364" s="242"/>
      <c r="Q1364" s="242"/>
      <c r="R1364" s="242"/>
      <c r="S1364" s="242"/>
      <c r="T1364" s="24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44" t="s">
        <v>218</v>
      </c>
      <c r="AU1364" s="244" t="s">
        <v>80</v>
      </c>
      <c r="AV1364" s="13" t="s">
        <v>76</v>
      </c>
      <c r="AW1364" s="13" t="s">
        <v>33</v>
      </c>
      <c r="AX1364" s="13" t="s">
        <v>71</v>
      </c>
      <c r="AY1364" s="244" t="s">
        <v>207</v>
      </c>
    </row>
    <row r="1365" s="14" customFormat="1">
      <c r="A1365" s="14"/>
      <c r="B1365" s="245"/>
      <c r="C1365" s="246"/>
      <c r="D1365" s="236" t="s">
        <v>218</v>
      </c>
      <c r="E1365" s="247" t="s">
        <v>18</v>
      </c>
      <c r="F1365" s="248" t="s">
        <v>2271</v>
      </c>
      <c r="G1365" s="246"/>
      <c r="H1365" s="249">
        <v>105.83</v>
      </c>
      <c r="I1365" s="250"/>
      <c r="J1365" s="246"/>
      <c r="K1365" s="246"/>
      <c r="L1365" s="251"/>
      <c r="M1365" s="252"/>
      <c r="N1365" s="253"/>
      <c r="O1365" s="253"/>
      <c r="P1365" s="253"/>
      <c r="Q1365" s="253"/>
      <c r="R1365" s="253"/>
      <c r="S1365" s="253"/>
      <c r="T1365" s="254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T1365" s="255" t="s">
        <v>218</v>
      </c>
      <c r="AU1365" s="255" t="s">
        <v>80</v>
      </c>
      <c r="AV1365" s="14" t="s">
        <v>80</v>
      </c>
      <c r="AW1365" s="14" t="s">
        <v>33</v>
      </c>
      <c r="AX1365" s="14" t="s">
        <v>71</v>
      </c>
      <c r="AY1365" s="255" t="s">
        <v>207</v>
      </c>
    </row>
    <row r="1366" s="14" customFormat="1">
      <c r="A1366" s="14"/>
      <c r="B1366" s="245"/>
      <c r="C1366" s="246"/>
      <c r="D1366" s="236" t="s">
        <v>218</v>
      </c>
      <c r="E1366" s="247" t="s">
        <v>18</v>
      </c>
      <c r="F1366" s="248" t="s">
        <v>2272</v>
      </c>
      <c r="G1366" s="246"/>
      <c r="H1366" s="249">
        <v>22</v>
      </c>
      <c r="I1366" s="250"/>
      <c r="J1366" s="246"/>
      <c r="K1366" s="246"/>
      <c r="L1366" s="251"/>
      <c r="M1366" s="252"/>
      <c r="N1366" s="253"/>
      <c r="O1366" s="253"/>
      <c r="P1366" s="253"/>
      <c r="Q1366" s="253"/>
      <c r="R1366" s="253"/>
      <c r="S1366" s="253"/>
      <c r="T1366" s="254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55" t="s">
        <v>218</v>
      </c>
      <c r="AU1366" s="255" t="s">
        <v>80</v>
      </c>
      <c r="AV1366" s="14" t="s">
        <v>80</v>
      </c>
      <c r="AW1366" s="14" t="s">
        <v>33</v>
      </c>
      <c r="AX1366" s="14" t="s">
        <v>71</v>
      </c>
      <c r="AY1366" s="255" t="s">
        <v>207</v>
      </c>
    </row>
    <row r="1367" s="13" customFormat="1">
      <c r="A1367" s="13"/>
      <c r="B1367" s="234"/>
      <c r="C1367" s="235"/>
      <c r="D1367" s="236" t="s">
        <v>218</v>
      </c>
      <c r="E1367" s="237" t="s">
        <v>18</v>
      </c>
      <c r="F1367" s="238" t="s">
        <v>2273</v>
      </c>
      <c r="G1367" s="235"/>
      <c r="H1367" s="237" t="s">
        <v>18</v>
      </c>
      <c r="I1367" s="239"/>
      <c r="J1367" s="235"/>
      <c r="K1367" s="235"/>
      <c r="L1367" s="240"/>
      <c r="M1367" s="241"/>
      <c r="N1367" s="242"/>
      <c r="O1367" s="242"/>
      <c r="P1367" s="242"/>
      <c r="Q1367" s="242"/>
      <c r="R1367" s="242"/>
      <c r="S1367" s="242"/>
      <c r="T1367" s="24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44" t="s">
        <v>218</v>
      </c>
      <c r="AU1367" s="244" t="s">
        <v>80</v>
      </c>
      <c r="AV1367" s="13" t="s">
        <v>76</v>
      </c>
      <c r="AW1367" s="13" t="s">
        <v>33</v>
      </c>
      <c r="AX1367" s="13" t="s">
        <v>71</v>
      </c>
      <c r="AY1367" s="244" t="s">
        <v>207</v>
      </c>
    </row>
    <row r="1368" s="14" customFormat="1">
      <c r="A1368" s="14"/>
      <c r="B1368" s="245"/>
      <c r="C1368" s="246"/>
      <c r="D1368" s="236" t="s">
        <v>218</v>
      </c>
      <c r="E1368" s="247" t="s">
        <v>18</v>
      </c>
      <c r="F1368" s="248" t="s">
        <v>2274</v>
      </c>
      <c r="G1368" s="246"/>
      <c r="H1368" s="249">
        <v>20.670000000000002</v>
      </c>
      <c r="I1368" s="250"/>
      <c r="J1368" s="246"/>
      <c r="K1368" s="246"/>
      <c r="L1368" s="251"/>
      <c r="M1368" s="252"/>
      <c r="N1368" s="253"/>
      <c r="O1368" s="253"/>
      <c r="P1368" s="253"/>
      <c r="Q1368" s="253"/>
      <c r="R1368" s="253"/>
      <c r="S1368" s="253"/>
      <c r="T1368" s="254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55" t="s">
        <v>218</v>
      </c>
      <c r="AU1368" s="255" t="s">
        <v>80</v>
      </c>
      <c r="AV1368" s="14" t="s">
        <v>80</v>
      </c>
      <c r="AW1368" s="14" t="s">
        <v>33</v>
      </c>
      <c r="AX1368" s="14" t="s">
        <v>71</v>
      </c>
      <c r="AY1368" s="255" t="s">
        <v>207</v>
      </c>
    </row>
    <row r="1369" s="14" customFormat="1">
      <c r="A1369" s="14"/>
      <c r="B1369" s="245"/>
      <c r="C1369" s="246"/>
      <c r="D1369" s="236" t="s">
        <v>218</v>
      </c>
      <c r="E1369" s="247" t="s">
        <v>18</v>
      </c>
      <c r="F1369" s="248" t="s">
        <v>2275</v>
      </c>
      <c r="G1369" s="246"/>
      <c r="H1369" s="249">
        <v>20.75</v>
      </c>
      <c r="I1369" s="250"/>
      <c r="J1369" s="246"/>
      <c r="K1369" s="246"/>
      <c r="L1369" s="251"/>
      <c r="M1369" s="252"/>
      <c r="N1369" s="253"/>
      <c r="O1369" s="253"/>
      <c r="P1369" s="253"/>
      <c r="Q1369" s="253"/>
      <c r="R1369" s="253"/>
      <c r="S1369" s="253"/>
      <c r="T1369" s="25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5" t="s">
        <v>218</v>
      </c>
      <c r="AU1369" s="255" t="s">
        <v>80</v>
      </c>
      <c r="AV1369" s="14" t="s">
        <v>80</v>
      </c>
      <c r="AW1369" s="14" t="s">
        <v>33</v>
      </c>
      <c r="AX1369" s="14" t="s">
        <v>71</v>
      </c>
      <c r="AY1369" s="255" t="s">
        <v>207</v>
      </c>
    </row>
    <row r="1370" s="14" customFormat="1">
      <c r="A1370" s="14"/>
      <c r="B1370" s="245"/>
      <c r="C1370" s="246"/>
      <c r="D1370" s="236" t="s">
        <v>218</v>
      </c>
      <c r="E1370" s="247" t="s">
        <v>18</v>
      </c>
      <c r="F1370" s="248" t="s">
        <v>2276</v>
      </c>
      <c r="G1370" s="246"/>
      <c r="H1370" s="249">
        <v>26.899999999999999</v>
      </c>
      <c r="I1370" s="250"/>
      <c r="J1370" s="246"/>
      <c r="K1370" s="246"/>
      <c r="L1370" s="251"/>
      <c r="M1370" s="252"/>
      <c r="N1370" s="253"/>
      <c r="O1370" s="253"/>
      <c r="P1370" s="253"/>
      <c r="Q1370" s="253"/>
      <c r="R1370" s="253"/>
      <c r="S1370" s="253"/>
      <c r="T1370" s="254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T1370" s="255" t="s">
        <v>218</v>
      </c>
      <c r="AU1370" s="255" t="s">
        <v>80</v>
      </c>
      <c r="AV1370" s="14" t="s">
        <v>80</v>
      </c>
      <c r="AW1370" s="14" t="s">
        <v>33</v>
      </c>
      <c r="AX1370" s="14" t="s">
        <v>71</v>
      </c>
      <c r="AY1370" s="255" t="s">
        <v>207</v>
      </c>
    </row>
    <row r="1371" s="14" customFormat="1">
      <c r="A1371" s="14"/>
      <c r="B1371" s="245"/>
      <c r="C1371" s="246"/>
      <c r="D1371" s="236" t="s">
        <v>218</v>
      </c>
      <c r="E1371" s="247" t="s">
        <v>18</v>
      </c>
      <c r="F1371" s="248" t="s">
        <v>2277</v>
      </c>
      <c r="G1371" s="246"/>
      <c r="H1371" s="249">
        <v>18.23</v>
      </c>
      <c r="I1371" s="250"/>
      <c r="J1371" s="246"/>
      <c r="K1371" s="246"/>
      <c r="L1371" s="251"/>
      <c r="M1371" s="252"/>
      <c r="N1371" s="253"/>
      <c r="O1371" s="253"/>
      <c r="P1371" s="253"/>
      <c r="Q1371" s="253"/>
      <c r="R1371" s="253"/>
      <c r="S1371" s="253"/>
      <c r="T1371" s="254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255" t="s">
        <v>218</v>
      </c>
      <c r="AU1371" s="255" t="s">
        <v>80</v>
      </c>
      <c r="AV1371" s="14" t="s">
        <v>80</v>
      </c>
      <c r="AW1371" s="14" t="s">
        <v>33</v>
      </c>
      <c r="AX1371" s="14" t="s">
        <v>71</v>
      </c>
      <c r="AY1371" s="255" t="s">
        <v>207</v>
      </c>
    </row>
    <row r="1372" s="14" customFormat="1">
      <c r="A1372" s="14"/>
      <c r="B1372" s="245"/>
      <c r="C1372" s="246"/>
      <c r="D1372" s="236" t="s">
        <v>218</v>
      </c>
      <c r="E1372" s="247" t="s">
        <v>18</v>
      </c>
      <c r="F1372" s="248" t="s">
        <v>2278</v>
      </c>
      <c r="G1372" s="246"/>
      <c r="H1372" s="249">
        <v>15.220000000000001</v>
      </c>
      <c r="I1372" s="250"/>
      <c r="J1372" s="246"/>
      <c r="K1372" s="246"/>
      <c r="L1372" s="251"/>
      <c r="M1372" s="252"/>
      <c r="N1372" s="253"/>
      <c r="O1372" s="253"/>
      <c r="P1372" s="253"/>
      <c r="Q1372" s="253"/>
      <c r="R1372" s="253"/>
      <c r="S1372" s="253"/>
      <c r="T1372" s="254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55" t="s">
        <v>218</v>
      </c>
      <c r="AU1372" s="255" t="s">
        <v>80</v>
      </c>
      <c r="AV1372" s="14" t="s">
        <v>80</v>
      </c>
      <c r="AW1372" s="14" t="s">
        <v>33</v>
      </c>
      <c r="AX1372" s="14" t="s">
        <v>71</v>
      </c>
      <c r="AY1372" s="255" t="s">
        <v>207</v>
      </c>
    </row>
    <row r="1373" s="14" customFormat="1">
      <c r="A1373" s="14"/>
      <c r="B1373" s="245"/>
      <c r="C1373" s="246"/>
      <c r="D1373" s="236" t="s">
        <v>218</v>
      </c>
      <c r="E1373" s="247" t="s">
        <v>18</v>
      </c>
      <c r="F1373" s="248" t="s">
        <v>2279</v>
      </c>
      <c r="G1373" s="246"/>
      <c r="H1373" s="249">
        <v>25.23</v>
      </c>
      <c r="I1373" s="250"/>
      <c r="J1373" s="246"/>
      <c r="K1373" s="246"/>
      <c r="L1373" s="251"/>
      <c r="M1373" s="252"/>
      <c r="N1373" s="253"/>
      <c r="O1373" s="253"/>
      <c r="P1373" s="253"/>
      <c r="Q1373" s="253"/>
      <c r="R1373" s="253"/>
      <c r="S1373" s="253"/>
      <c r="T1373" s="254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T1373" s="255" t="s">
        <v>218</v>
      </c>
      <c r="AU1373" s="255" t="s">
        <v>80</v>
      </c>
      <c r="AV1373" s="14" t="s">
        <v>80</v>
      </c>
      <c r="AW1373" s="14" t="s">
        <v>33</v>
      </c>
      <c r="AX1373" s="14" t="s">
        <v>71</v>
      </c>
      <c r="AY1373" s="255" t="s">
        <v>207</v>
      </c>
    </row>
    <row r="1374" s="13" customFormat="1">
      <c r="A1374" s="13"/>
      <c r="B1374" s="234"/>
      <c r="C1374" s="235"/>
      <c r="D1374" s="236" t="s">
        <v>218</v>
      </c>
      <c r="E1374" s="237" t="s">
        <v>18</v>
      </c>
      <c r="F1374" s="238" t="s">
        <v>225</v>
      </c>
      <c r="G1374" s="235"/>
      <c r="H1374" s="237" t="s">
        <v>18</v>
      </c>
      <c r="I1374" s="239"/>
      <c r="J1374" s="235"/>
      <c r="K1374" s="235"/>
      <c r="L1374" s="240"/>
      <c r="M1374" s="241"/>
      <c r="N1374" s="242"/>
      <c r="O1374" s="242"/>
      <c r="P1374" s="242"/>
      <c r="Q1374" s="242"/>
      <c r="R1374" s="242"/>
      <c r="S1374" s="242"/>
      <c r="T1374" s="24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T1374" s="244" t="s">
        <v>218</v>
      </c>
      <c r="AU1374" s="244" t="s">
        <v>80</v>
      </c>
      <c r="AV1374" s="13" t="s">
        <v>76</v>
      </c>
      <c r="AW1374" s="13" t="s">
        <v>33</v>
      </c>
      <c r="AX1374" s="13" t="s">
        <v>71</v>
      </c>
      <c r="AY1374" s="244" t="s">
        <v>207</v>
      </c>
    </row>
    <row r="1375" s="14" customFormat="1">
      <c r="A1375" s="14"/>
      <c r="B1375" s="245"/>
      <c r="C1375" s="246"/>
      <c r="D1375" s="236" t="s">
        <v>218</v>
      </c>
      <c r="E1375" s="247" t="s">
        <v>18</v>
      </c>
      <c r="F1375" s="248" t="s">
        <v>2280</v>
      </c>
      <c r="G1375" s="246"/>
      <c r="H1375" s="249">
        <v>24.52</v>
      </c>
      <c r="I1375" s="250"/>
      <c r="J1375" s="246"/>
      <c r="K1375" s="246"/>
      <c r="L1375" s="251"/>
      <c r="M1375" s="252"/>
      <c r="N1375" s="253"/>
      <c r="O1375" s="253"/>
      <c r="P1375" s="253"/>
      <c r="Q1375" s="253"/>
      <c r="R1375" s="253"/>
      <c r="S1375" s="253"/>
      <c r="T1375" s="254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T1375" s="255" t="s">
        <v>218</v>
      </c>
      <c r="AU1375" s="255" t="s">
        <v>80</v>
      </c>
      <c r="AV1375" s="14" t="s">
        <v>80</v>
      </c>
      <c r="AW1375" s="14" t="s">
        <v>33</v>
      </c>
      <c r="AX1375" s="14" t="s">
        <v>71</v>
      </c>
      <c r="AY1375" s="255" t="s">
        <v>207</v>
      </c>
    </row>
    <row r="1376" s="13" customFormat="1">
      <c r="A1376" s="13"/>
      <c r="B1376" s="234"/>
      <c r="C1376" s="235"/>
      <c r="D1376" s="236" t="s">
        <v>218</v>
      </c>
      <c r="E1376" s="237" t="s">
        <v>18</v>
      </c>
      <c r="F1376" s="238" t="s">
        <v>780</v>
      </c>
      <c r="G1376" s="235"/>
      <c r="H1376" s="237" t="s">
        <v>18</v>
      </c>
      <c r="I1376" s="239"/>
      <c r="J1376" s="235"/>
      <c r="K1376" s="235"/>
      <c r="L1376" s="240"/>
      <c r="M1376" s="241"/>
      <c r="N1376" s="242"/>
      <c r="O1376" s="242"/>
      <c r="P1376" s="242"/>
      <c r="Q1376" s="242"/>
      <c r="R1376" s="242"/>
      <c r="S1376" s="242"/>
      <c r="T1376" s="24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44" t="s">
        <v>218</v>
      </c>
      <c r="AU1376" s="244" t="s">
        <v>80</v>
      </c>
      <c r="AV1376" s="13" t="s">
        <v>76</v>
      </c>
      <c r="AW1376" s="13" t="s">
        <v>33</v>
      </c>
      <c r="AX1376" s="13" t="s">
        <v>71</v>
      </c>
      <c r="AY1376" s="244" t="s">
        <v>207</v>
      </c>
    </row>
    <row r="1377" s="14" customFormat="1">
      <c r="A1377" s="14"/>
      <c r="B1377" s="245"/>
      <c r="C1377" s="246"/>
      <c r="D1377" s="236" t="s">
        <v>218</v>
      </c>
      <c r="E1377" s="247" t="s">
        <v>18</v>
      </c>
      <c r="F1377" s="248" t="s">
        <v>2281</v>
      </c>
      <c r="G1377" s="246"/>
      <c r="H1377" s="249">
        <v>28.59</v>
      </c>
      <c r="I1377" s="250"/>
      <c r="J1377" s="246"/>
      <c r="K1377" s="246"/>
      <c r="L1377" s="251"/>
      <c r="M1377" s="252"/>
      <c r="N1377" s="253"/>
      <c r="O1377" s="253"/>
      <c r="P1377" s="253"/>
      <c r="Q1377" s="253"/>
      <c r="R1377" s="253"/>
      <c r="S1377" s="253"/>
      <c r="T1377" s="254"/>
      <c r="U1377" s="14"/>
      <c r="V1377" s="14"/>
      <c r="W1377" s="14"/>
      <c r="X1377" s="14"/>
      <c r="Y1377" s="14"/>
      <c r="Z1377" s="14"/>
      <c r="AA1377" s="14"/>
      <c r="AB1377" s="14"/>
      <c r="AC1377" s="14"/>
      <c r="AD1377" s="14"/>
      <c r="AE1377" s="14"/>
      <c r="AT1377" s="255" t="s">
        <v>218</v>
      </c>
      <c r="AU1377" s="255" t="s">
        <v>80</v>
      </c>
      <c r="AV1377" s="14" t="s">
        <v>80</v>
      </c>
      <c r="AW1377" s="14" t="s">
        <v>33</v>
      </c>
      <c r="AX1377" s="14" t="s">
        <v>71</v>
      </c>
      <c r="AY1377" s="255" t="s">
        <v>207</v>
      </c>
    </row>
    <row r="1378" s="13" customFormat="1">
      <c r="A1378" s="13"/>
      <c r="B1378" s="234"/>
      <c r="C1378" s="235"/>
      <c r="D1378" s="236" t="s">
        <v>218</v>
      </c>
      <c r="E1378" s="237" t="s">
        <v>18</v>
      </c>
      <c r="F1378" s="238" t="s">
        <v>2282</v>
      </c>
      <c r="G1378" s="235"/>
      <c r="H1378" s="237" t="s">
        <v>18</v>
      </c>
      <c r="I1378" s="239"/>
      <c r="J1378" s="235"/>
      <c r="K1378" s="235"/>
      <c r="L1378" s="240"/>
      <c r="M1378" s="241"/>
      <c r="N1378" s="242"/>
      <c r="O1378" s="242"/>
      <c r="P1378" s="242"/>
      <c r="Q1378" s="242"/>
      <c r="R1378" s="242"/>
      <c r="S1378" s="242"/>
      <c r="T1378" s="24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44" t="s">
        <v>218</v>
      </c>
      <c r="AU1378" s="244" t="s">
        <v>80</v>
      </c>
      <c r="AV1378" s="13" t="s">
        <v>76</v>
      </c>
      <c r="AW1378" s="13" t="s">
        <v>33</v>
      </c>
      <c r="AX1378" s="13" t="s">
        <v>71</v>
      </c>
      <c r="AY1378" s="244" t="s">
        <v>207</v>
      </c>
    </row>
    <row r="1379" s="14" customFormat="1">
      <c r="A1379" s="14"/>
      <c r="B1379" s="245"/>
      <c r="C1379" s="246"/>
      <c r="D1379" s="236" t="s">
        <v>218</v>
      </c>
      <c r="E1379" s="247" t="s">
        <v>18</v>
      </c>
      <c r="F1379" s="248" t="s">
        <v>2283</v>
      </c>
      <c r="G1379" s="246"/>
      <c r="H1379" s="249">
        <v>30.18</v>
      </c>
      <c r="I1379" s="250"/>
      <c r="J1379" s="246"/>
      <c r="K1379" s="246"/>
      <c r="L1379" s="251"/>
      <c r="M1379" s="252"/>
      <c r="N1379" s="253"/>
      <c r="O1379" s="253"/>
      <c r="P1379" s="253"/>
      <c r="Q1379" s="253"/>
      <c r="R1379" s="253"/>
      <c r="S1379" s="253"/>
      <c r="T1379" s="25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55" t="s">
        <v>218</v>
      </c>
      <c r="AU1379" s="255" t="s">
        <v>80</v>
      </c>
      <c r="AV1379" s="14" t="s">
        <v>80</v>
      </c>
      <c r="AW1379" s="14" t="s">
        <v>33</v>
      </c>
      <c r="AX1379" s="14" t="s">
        <v>71</v>
      </c>
      <c r="AY1379" s="255" t="s">
        <v>207</v>
      </c>
    </row>
    <row r="1380" s="14" customFormat="1">
      <c r="A1380" s="14"/>
      <c r="B1380" s="245"/>
      <c r="C1380" s="246"/>
      <c r="D1380" s="236" t="s">
        <v>218</v>
      </c>
      <c r="E1380" s="247" t="s">
        <v>18</v>
      </c>
      <c r="F1380" s="248" t="s">
        <v>2284</v>
      </c>
      <c r="G1380" s="246"/>
      <c r="H1380" s="249">
        <v>18.91</v>
      </c>
      <c r="I1380" s="250"/>
      <c r="J1380" s="246"/>
      <c r="K1380" s="246"/>
      <c r="L1380" s="251"/>
      <c r="M1380" s="252"/>
      <c r="N1380" s="253"/>
      <c r="O1380" s="253"/>
      <c r="P1380" s="253"/>
      <c r="Q1380" s="253"/>
      <c r="R1380" s="253"/>
      <c r="S1380" s="253"/>
      <c r="T1380" s="254"/>
      <c r="U1380" s="14"/>
      <c r="V1380" s="14"/>
      <c r="W1380" s="14"/>
      <c r="X1380" s="14"/>
      <c r="Y1380" s="14"/>
      <c r="Z1380" s="14"/>
      <c r="AA1380" s="14"/>
      <c r="AB1380" s="14"/>
      <c r="AC1380" s="14"/>
      <c r="AD1380" s="14"/>
      <c r="AE1380" s="14"/>
      <c r="AT1380" s="255" t="s">
        <v>218</v>
      </c>
      <c r="AU1380" s="255" t="s">
        <v>80</v>
      </c>
      <c r="AV1380" s="14" t="s">
        <v>80</v>
      </c>
      <c r="AW1380" s="14" t="s">
        <v>33</v>
      </c>
      <c r="AX1380" s="14" t="s">
        <v>71</v>
      </c>
      <c r="AY1380" s="255" t="s">
        <v>207</v>
      </c>
    </row>
    <row r="1381" s="13" customFormat="1">
      <c r="A1381" s="13"/>
      <c r="B1381" s="234"/>
      <c r="C1381" s="235"/>
      <c r="D1381" s="236" t="s">
        <v>218</v>
      </c>
      <c r="E1381" s="237" t="s">
        <v>18</v>
      </c>
      <c r="F1381" s="238" t="s">
        <v>493</v>
      </c>
      <c r="G1381" s="235"/>
      <c r="H1381" s="237" t="s">
        <v>18</v>
      </c>
      <c r="I1381" s="239"/>
      <c r="J1381" s="235"/>
      <c r="K1381" s="235"/>
      <c r="L1381" s="240"/>
      <c r="M1381" s="241"/>
      <c r="N1381" s="242"/>
      <c r="O1381" s="242"/>
      <c r="P1381" s="242"/>
      <c r="Q1381" s="242"/>
      <c r="R1381" s="242"/>
      <c r="S1381" s="242"/>
      <c r="T1381" s="243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44" t="s">
        <v>218</v>
      </c>
      <c r="AU1381" s="244" t="s">
        <v>80</v>
      </c>
      <c r="AV1381" s="13" t="s">
        <v>76</v>
      </c>
      <c r="AW1381" s="13" t="s">
        <v>33</v>
      </c>
      <c r="AX1381" s="13" t="s">
        <v>71</v>
      </c>
      <c r="AY1381" s="244" t="s">
        <v>207</v>
      </c>
    </row>
    <row r="1382" s="14" customFormat="1">
      <c r="A1382" s="14"/>
      <c r="B1382" s="245"/>
      <c r="C1382" s="246"/>
      <c r="D1382" s="236" t="s">
        <v>218</v>
      </c>
      <c r="E1382" s="247" t="s">
        <v>18</v>
      </c>
      <c r="F1382" s="248" t="s">
        <v>2285</v>
      </c>
      <c r="G1382" s="246"/>
      <c r="H1382" s="249">
        <v>14.1</v>
      </c>
      <c r="I1382" s="250"/>
      <c r="J1382" s="246"/>
      <c r="K1382" s="246"/>
      <c r="L1382" s="251"/>
      <c r="M1382" s="252"/>
      <c r="N1382" s="253"/>
      <c r="O1382" s="253"/>
      <c r="P1382" s="253"/>
      <c r="Q1382" s="253"/>
      <c r="R1382" s="253"/>
      <c r="S1382" s="253"/>
      <c r="T1382" s="254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T1382" s="255" t="s">
        <v>218</v>
      </c>
      <c r="AU1382" s="255" t="s">
        <v>80</v>
      </c>
      <c r="AV1382" s="14" t="s">
        <v>80</v>
      </c>
      <c r="AW1382" s="14" t="s">
        <v>33</v>
      </c>
      <c r="AX1382" s="14" t="s">
        <v>71</v>
      </c>
      <c r="AY1382" s="255" t="s">
        <v>207</v>
      </c>
    </row>
    <row r="1383" s="13" customFormat="1">
      <c r="A1383" s="13"/>
      <c r="B1383" s="234"/>
      <c r="C1383" s="235"/>
      <c r="D1383" s="236" t="s">
        <v>218</v>
      </c>
      <c r="E1383" s="237" t="s">
        <v>18</v>
      </c>
      <c r="F1383" s="238" t="s">
        <v>495</v>
      </c>
      <c r="G1383" s="235"/>
      <c r="H1383" s="237" t="s">
        <v>18</v>
      </c>
      <c r="I1383" s="239"/>
      <c r="J1383" s="235"/>
      <c r="K1383" s="235"/>
      <c r="L1383" s="240"/>
      <c r="M1383" s="241"/>
      <c r="N1383" s="242"/>
      <c r="O1383" s="242"/>
      <c r="P1383" s="242"/>
      <c r="Q1383" s="242"/>
      <c r="R1383" s="242"/>
      <c r="S1383" s="242"/>
      <c r="T1383" s="243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244" t="s">
        <v>218</v>
      </c>
      <c r="AU1383" s="244" t="s">
        <v>80</v>
      </c>
      <c r="AV1383" s="13" t="s">
        <v>76</v>
      </c>
      <c r="AW1383" s="13" t="s">
        <v>33</v>
      </c>
      <c r="AX1383" s="13" t="s">
        <v>71</v>
      </c>
      <c r="AY1383" s="244" t="s">
        <v>207</v>
      </c>
    </row>
    <row r="1384" s="14" customFormat="1">
      <c r="A1384" s="14"/>
      <c r="B1384" s="245"/>
      <c r="C1384" s="246"/>
      <c r="D1384" s="236" t="s">
        <v>218</v>
      </c>
      <c r="E1384" s="247" t="s">
        <v>18</v>
      </c>
      <c r="F1384" s="248" t="s">
        <v>2286</v>
      </c>
      <c r="G1384" s="246"/>
      <c r="H1384" s="249">
        <v>8.7599999999999998</v>
      </c>
      <c r="I1384" s="250"/>
      <c r="J1384" s="246"/>
      <c r="K1384" s="246"/>
      <c r="L1384" s="251"/>
      <c r="M1384" s="252"/>
      <c r="N1384" s="253"/>
      <c r="O1384" s="253"/>
      <c r="P1384" s="253"/>
      <c r="Q1384" s="253"/>
      <c r="R1384" s="253"/>
      <c r="S1384" s="253"/>
      <c r="T1384" s="254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55" t="s">
        <v>218</v>
      </c>
      <c r="AU1384" s="255" t="s">
        <v>80</v>
      </c>
      <c r="AV1384" s="14" t="s">
        <v>80</v>
      </c>
      <c r="AW1384" s="14" t="s">
        <v>33</v>
      </c>
      <c r="AX1384" s="14" t="s">
        <v>71</v>
      </c>
      <c r="AY1384" s="255" t="s">
        <v>207</v>
      </c>
    </row>
    <row r="1385" s="13" customFormat="1">
      <c r="A1385" s="13"/>
      <c r="B1385" s="234"/>
      <c r="C1385" s="235"/>
      <c r="D1385" s="236" t="s">
        <v>218</v>
      </c>
      <c r="E1385" s="237" t="s">
        <v>18</v>
      </c>
      <c r="F1385" s="238" t="s">
        <v>232</v>
      </c>
      <c r="G1385" s="235"/>
      <c r="H1385" s="237" t="s">
        <v>18</v>
      </c>
      <c r="I1385" s="239"/>
      <c r="J1385" s="235"/>
      <c r="K1385" s="235"/>
      <c r="L1385" s="240"/>
      <c r="M1385" s="241"/>
      <c r="N1385" s="242"/>
      <c r="O1385" s="242"/>
      <c r="P1385" s="242"/>
      <c r="Q1385" s="242"/>
      <c r="R1385" s="242"/>
      <c r="S1385" s="242"/>
      <c r="T1385" s="24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44" t="s">
        <v>218</v>
      </c>
      <c r="AU1385" s="244" t="s">
        <v>80</v>
      </c>
      <c r="AV1385" s="13" t="s">
        <v>76</v>
      </c>
      <c r="AW1385" s="13" t="s">
        <v>33</v>
      </c>
      <c r="AX1385" s="13" t="s">
        <v>71</v>
      </c>
      <c r="AY1385" s="244" t="s">
        <v>207</v>
      </c>
    </row>
    <row r="1386" s="14" customFormat="1">
      <c r="A1386" s="14"/>
      <c r="B1386" s="245"/>
      <c r="C1386" s="246"/>
      <c r="D1386" s="236" t="s">
        <v>218</v>
      </c>
      <c r="E1386" s="247" t="s">
        <v>18</v>
      </c>
      <c r="F1386" s="248" t="s">
        <v>2287</v>
      </c>
      <c r="G1386" s="246"/>
      <c r="H1386" s="249">
        <v>30.02</v>
      </c>
      <c r="I1386" s="250"/>
      <c r="J1386" s="246"/>
      <c r="K1386" s="246"/>
      <c r="L1386" s="251"/>
      <c r="M1386" s="252"/>
      <c r="N1386" s="253"/>
      <c r="O1386" s="253"/>
      <c r="P1386" s="253"/>
      <c r="Q1386" s="253"/>
      <c r="R1386" s="253"/>
      <c r="S1386" s="253"/>
      <c r="T1386" s="254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55" t="s">
        <v>218</v>
      </c>
      <c r="AU1386" s="255" t="s">
        <v>80</v>
      </c>
      <c r="AV1386" s="14" t="s">
        <v>80</v>
      </c>
      <c r="AW1386" s="14" t="s">
        <v>33</v>
      </c>
      <c r="AX1386" s="14" t="s">
        <v>71</v>
      </c>
      <c r="AY1386" s="255" t="s">
        <v>207</v>
      </c>
    </row>
    <row r="1387" s="13" customFormat="1">
      <c r="A1387" s="13"/>
      <c r="B1387" s="234"/>
      <c r="C1387" s="235"/>
      <c r="D1387" s="236" t="s">
        <v>218</v>
      </c>
      <c r="E1387" s="237" t="s">
        <v>18</v>
      </c>
      <c r="F1387" s="238" t="s">
        <v>2288</v>
      </c>
      <c r="G1387" s="235"/>
      <c r="H1387" s="237" t="s">
        <v>18</v>
      </c>
      <c r="I1387" s="239"/>
      <c r="J1387" s="235"/>
      <c r="K1387" s="235"/>
      <c r="L1387" s="240"/>
      <c r="M1387" s="241"/>
      <c r="N1387" s="242"/>
      <c r="O1387" s="242"/>
      <c r="P1387" s="242"/>
      <c r="Q1387" s="242"/>
      <c r="R1387" s="242"/>
      <c r="S1387" s="242"/>
      <c r="T1387" s="24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44" t="s">
        <v>218</v>
      </c>
      <c r="AU1387" s="244" t="s">
        <v>80</v>
      </c>
      <c r="AV1387" s="13" t="s">
        <v>76</v>
      </c>
      <c r="AW1387" s="13" t="s">
        <v>33</v>
      </c>
      <c r="AX1387" s="13" t="s">
        <v>71</v>
      </c>
      <c r="AY1387" s="244" t="s">
        <v>207</v>
      </c>
    </row>
    <row r="1388" s="14" customFormat="1">
      <c r="A1388" s="14"/>
      <c r="B1388" s="245"/>
      <c r="C1388" s="246"/>
      <c r="D1388" s="236" t="s">
        <v>218</v>
      </c>
      <c r="E1388" s="247" t="s">
        <v>18</v>
      </c>
      <c r="F1388" s="248" t="s">
        <v>2289</v>
      </c>
      <c r="G1388" s="246"/>
      <c r="H1388" s="249">
        <v>75.370000000000005</v>
      </c>
      <c r="I1388" s="250"/>
      <c r="J1388" s="246"/>
      <c r="K1388" s="246"/>
      <c r="L1388" s="251"/>
      <c r="M1388" s="252"/>
      <c r="N1388" s="253"/>
      <c r="O1388" s="253"/>
      <c r="P1388" s="253"/>
      <c r="Q1388" s="253"/>
      <c r="R1388" s="253"/>
      <c r="S1388" s="253"/>
      <c r="T1388" s="254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55" t="s">
        <v>218</v>
      </c>
      <c r="AU1388" s="255" t="s">
        <v>80</v>
      </c>
      <c r="AV1388" s="14" t="s">
        <v>80</v>
      </c>
      <c r="AW1388" s="14" t="s">
        <v>33</v>
      </c>
      <c r="AX1388" s="14" t="s">
        <v>71</v>
      </c>
      <c r="AY1388" s="255" t="s">
        <v>207</v>
      </c>
    </row>
    <row r="1389" s="14" customFormat="1">
      <c r="A1389" s="14"/>
      <c r="B1389" s="245"/>
      <c r="C1389" s="246"/>
      <c r="D1389" s="236" t="s">
        <v>218</v>
      </c>
      <c r="E1389" s="247" t="s">
        <v>18</v>
      </c>
      <c r="F1389" s="248" t="s">
        <v>2290</v>
      </c>
      <c r="G1389" s="246"/>
      <c r="H1389" s="249">
        <v>13.310000000000001</v>
      </c>
      <c r="I1389" s="250"/>
      <c r="J1389" s="246"/>
      <c r="K1389" s="246"/>
      <c r="L1389" s="251"/>
      <c r="M1389" s="252"/>
      <c r="N1389" s="253"/>
      <c r="O1389" s="253"/>
      <c r="P1389" s="253"/>
      <c r="Q1389" s="253"/>
      <c r="R1389" s="253"/>
      <c r="S1389" s="253"/>
      <c r="T1389" s="254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55" t="s">
        <v>218</v>
      </c>
      <c r="AU1389" s="255" t="s">
        <v>80</v>
      </c>
      <c r="AV1389" s="14" t="s">
        <v>80</v>
      </c>
      <c r="AW1389" s="14" t="s">
        <v>33</v>
      </c>
      <c r="AX1389" s="14" t="s">
        <v>71</v>
      </c>
      <c r="AY1389" s="255" t="s">
        <v>207</v>
      </c>
    </row>
    <row r="1390" s="13" customFormat="1">
      <c r="A1390" s="13"/>
      <c r="B1390" s="234"/>
      <c r="C1390" s="235"/>
      <c r="D1390" s="236" t="s">
        <v>218</v>
      </c>
      <c r="E1390" s="237" t="s">
        <v>18</v>
      </c>
      <c r="F1390" s="238" t="s">
        <v>2291</v>
      </c>
      <c r="G1390" s="235"/>
      <c r="H1390" s="237" t="s">
        <v>18</v>
      </c>
      <c r="I1390" s="239"/>
      <c r="J1390" s="235"/>
      <c r="K1390" s="235"/>
      <c r="L1390" s="240"/>
      <c r="M1390" s="241"/>
      <c r="N1390" s="242"/>
      <c r="O1390" s="242"/>
      <c r="P1390" s="242"/>
      <c r="Q1390" s="242"/>
      <c r="R1390" s="242"/>
      <c r="S1390" s="242"/>
      <c r="T1390" s="24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44" t="s">
        <v>218</v>
      </c>
      <c r="AU1390" s="244" t="s">
        <v>80</v>
      </c>
      <c r="AV1390" s="13" t="s">
        <v>76</v>
      </c>
      <c r="AW1390" s="13" t="s">
        <v>33</v>
      </c>
      <c r="AX1390" s="13" t="s">
        <v>71</v>
      </c>
      <c r="AY1390" s="244" t="s">
        <v>207</v>
      </c>
    </row>
    <row r="1391" s="14" customFormat="1">
      <c r="A1391" s="14"/>
      <c r="B1391" s="245"/>
      <c r="C1391" s="246"/>
      <c r="D1391" s="236" t="s">
        <v>218</v>
      </c>
      <c r="E1391" s="247" t="s">
        <v>18</v>
      </c>
      <c r="F1391" s="248" t="s">
        <v>2292</v>
      </c>
      <c r="G1391" s="246"/>
      <c r="H1391" s="249">
        <v>24.579999999999998</v>
      </c>
      <c r="I1391" s="250"/>
      <c r="J1391" s="246"/>
      <c r="K1391" s="246"/>
      <c r="L1391" s="251"/>
      <c r="M1391" s="252"/>
      <c r="N1391" s="253"/>
      <c r="O1391" s="253"/>
      <c r="P1391" s="253"/>
      <c r="Q1391" s="253"/>
      <c r="R1391" s="253"/>
      <c r="S1391" s="253"/>
      <c r="T1391" s="25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T1391" s="255" t="s">
        <v>218</v>
      </c>
      <c r="AU1391" s="255" t="s">
        <v>80</v>
      </c>
      <c r="AV1391" s="14" t="s">
        <v>80</v>
      </c>
      <c r="AW1391" s="14" t="s">
        <v>33</v>
      </c>
      <c r="AX1391" s="14" t="s">
        <v>71</v>
      </c>
      <c r="AY1391" s="255" t="s">
        <v>207</v>
      </c>
    </row>
    <row r="1392" s="14" customFormat="1">
      <c r="A1392" s="14"/>
      <c r="B1392" s="245"/>
      <c r="C1392" s="246"/>
      <c r="D1392" s="236" t="s">
        <v>218</v>
      </c>
      <c r="E1392" s="247" t="s">
        <v>18</v>
      </c>
      <c r="F1392" s="248" t="s">
        <v>2293</v>
      </c>
      <c r="G1392" s="246"/>
      <c r="H1392" s="249">
        <v>19.879999999999999</v>
      </c>
      <c r="I1392" s="250"/>
      <c r="J1392" s="246"/>
      <c r="K1392" s="246"/>
      <c r="L1392" s="251"/>
      <c r="M1392" s="252"/>
      <c r="N1392" s="253"/>
      <c r="O1392" s="253"/>
      <c r="P1392" s="253"/>
      <c r="Q1392" s="253"/>
      <c r="R1392" s="253"/>
      <c r="S1392" s="253"/>
      <c r="T1392" s="254"/>
      <c r="U1392" s="14"/>
      <c r="V1392" s="14"/>
      <c r="W1392" s="14"/>
      <c r="X1392" s="14"/>
      <c r="Y1392" s="14"/>
      <c r="Z1392" s="14"/>
      <c r="AA1392" s="14"/>
      <c r="AB1392" s="14"/>
      <c r="AC1392" s="14"/>
      <c r="AD1392" s="14"/>
      <c r="AE1392" s="14"/>
      <c r="AT1392" s="255" t="s">
        <v>218</v>
      </c>
      <c r="AU1392" s="255" t="s">
        <v>80</v>
      </c>
      <c r="AV1392" s="14" t="s">
        <v>80</v>
      </c>
      <c r="AW1392" s="14" t="s">
        <v>33</v>
      </c>
      <c r="AX1392" s="14" t="s">
        <v>71</v>
      </c>
      <c r="AY1392" s="255" t="s">
        <v>207</v>
      </c>
    </row>
    <row r="1393" s="14" customFormat="1">
      <c r="A1393" s="14"/>
      <c r="B1393" s="245"/>
      <c r="C1393" s="246"/>
      <c r="D1393" s="236" t="s">
        <v>218</v>
      </c>
      <c r="E1393" s="247" t="s">
        <v>18</v>
      </c>
      <c r="F1393" s="248" t="s">
        <v>2294</v>
      </c>
      <c r="G1393" s="246"/>
      <c r="H1393" s="249">
        <v>24.260000000000002</v>
      </c>
      <c r="I1393" s="250"/>
      <c r="J1393" s="246"/>
      <c r="K1393" s="246"/>
      <c r="L1393" s="251"/>
      <c r="M1393" s="252"/>
      <c r="N1393" s="253"/>
      <c r="O1393" s="253"/>
      <c r="P1393" s="253"/>
      <c r="Q1393" s="253"/>
      <c r="R1393" s="253"/>
      <c r="S1393" s="253"/>
      <c r="T1393" s="254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55" t="s">
        <v>218</v>
      </c>
      <c r="AU1393" s="255" t="s">
        <v>80</v>
      </c>
      <c r="AV1393" s="14" t="s">
        <v>80</v>
      </c>
      <c r="AW1393" s="14" t="s">
        <v>33</v>
      </c>
      <c r="AX1393" s="14" t="s">
        <v>71</v>
      </c>
      <c r="AY1393" s="255" t="s">
        <v>207</v>
      </c>
    </row>
    <row r="1394" s="14" customFormat="1">
      <c r="A1394" s="14"/>
      <c r="B1394" s="245"/>
      <c r="C1394" s="246"/>
      <c r="D1394" s="236" t="s">
        <v>218</v>
      </c>
      <c r="E1394" s="247" t="s">
        <v>18</v>
      </c>
      <c r="F1394" s="248" t="s">
        <v>2295</v>
      </c>
      <c r="G1394" s="246"/>
      <c r="H1394" s="249">
        <v>24.460000000000001</v>
      </c>
      <c r="I1394" s="250"/>
      <c r="J1394" s="246"/>
      <c r="K1394" s="246"/>
      <c r="L1394" s="251"/>
      <c r="M1394" s="252"/>
      <c r="N1394" s="253"/>
      <c r="O1394" s="253"/>
      <c r="P1394" s="253"/>
      <c r="Q1394" s="253"/>
      <c r="R1394" s="253"/>
      <c r="S1394" s="253"/>
      <c r="T1394" s="254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55" t="s">
        <v>218</v>
      </c>
      <c r="AU1394" s="255" t="s">
        <v>80</v>
      </c>
      <c r="AV1394" s="14" t="s">
        <v>80</v>
      </c>
      <c r="AW1394" s="14" t="s">
        <v>33</v>
      </c>
      <c r="AX1394" s="14" t="s">
        <v>71</v>
      </c>
      <c r="AY1394" s="255" t="s">
        <v>207</v>
      </c>
    </row>
    <row r="1395" s="13" customFormat="1">
      <c r="A1395" s="13"/>
      <c r="B1395" s="234"/>
      <c r="C1395" s="235"/>
      <c r="D1395" s="236" t="s">
        <v>218</v>
      </c>
      <c r="E1395" s="237" t="s">
        <v>18</v>
      </c>
      <c r="F1395" s="238" t="s">
        <v>1496</v>
      </c>
      <c r="G1395" s="235"/>
      <c r="H1395" s="237" t="s">
        <v>18</v>
      </c>
      <c r="I1395" s="239"/>
      <c r="J1395" s="235"/>
      <c r="K1395" s="235"/>
      <c r="L1395" s="240"/>
      <c r="M1395" s="241"/>
      <c r="N1395" s="242"/>
      <c r="O1395" s="242"/>
      <c r="P1395" s="242"/>
      <c r="Q1395" s="242"/>
      <c r="R1395" s="242"/>
      <c r="S1395" s="242"/>
      <c r="T1395" s="24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44" t="s">
        <v>218</v>
      </c>
      <c r="AU1395" s="244" t="s">
        <v>80</v>
      </c>
      <c r="AV1395" s="13" t="s">
        <v>76</v>
      </c>
      <c r="AW1395" s="13" t="s">
        <v>33</v>
      </c>
      <c r="AX1395" s="13" t="s">
        <v>71</v>
      </c>
      <c r="AY1395" s="244" t="s">
        <v>207</v>
      </c>
    </row>
    <row r="1396" s="14" customFormat="1">
      <c r="A1396" s="14"/>
      <c r="B1396" s="245"/>
      <c r="C1396" s="246"/>
      <c r="D1396" s="236" t="s">
        <v>218</v>
      </c>
      <c r="E1396" s="247" t="s">
        <v>18</v>
      </c>
      <c r="F1396" s="248" t="s">
        <v>2296</v>
      </c>
      <c r="G1396" s="246"/>
      <c r="H1396" s="249">
        <v>54.909999999999997</v>
      </c>
      <c r="I1396" s="250"/>
      <c r="J1396" s="246"/>
      <c r="K1396" s="246"/>
      <c r="L1396" s="251"/>
      <c r="M1396" s="252"/>
      <c r="N1396" s="253"/>
      <c r="O1396" s="253"/>
      <c r="P1396" s="253"/>
      <c r="Q1396" s="253"/>
      <c r="R1396" s="253"/>
      <c r="S1396" s="253"/>
      <c r="T1396" s="254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55" t="s">
        <v>218</v>
      </c>
      <c r="AU1396" s="255" t="s">
        <v>80</v>
      </c>
      <c r="AV1396" s="14" t="s">
        <v>80</v>
      </c>
      <c r="AW1396" s="14" t="s">
        <v>33</v>
      </c>
      <c r="AX1396" s="14" t="s">
        <v>71</v>
      </c>
      <c r="AY1396" s="255" t="s">
        <v>207</v>
      </c>
    </row>
    <row r="1397" s="13" customFormat="1">
      <c r="A1397" s="13"/>
      <c r="B1397" s="234"/>
      <c r="C1397" s="235"/>
      <c r="D1397" s="236" t="s">
        <v>218</v>
      </c>
      <c r="E1397" s="237" t="s">
        <v>18</v>
      </c>
      <c r="F1397" s="238" t="s">
        <v>236</v>
      </c>
      <c r="G1397" s="235"/>
      <c r="H1397" s="237" t="s">
        <v>18</v>
      </c>
      <c r="I1397" s="239"/>
      <c r="J1397" s="235"/>
      <c r="K1397" s="235"/>
      <c r="L1397" s="240"/>
      <c r="M1397" s="241"/>
      <c r="N1397" s="242"/>
      <c r="O1397" s="242"/>
      <c r="P1397" s="242"/>
      <c r="Q1397" s="242"/>
      <c r="R1397" s="242"/>
      <c r="S1397" s="242"/>
      <c r="T1397" s="24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44" t="s">
        <v>218</v>
      </c>
      <c r="AU1397" s="244" t="s">
        <v>80</v>
      </c>
      <c r="AV1397" s="13" t="s">
        <v>76</v>
      </c>
      <c r="AW1397" s="13" t="s">
        <v>33</v>
      </c>
      <c r="AX1397" s="13" t="s">
        <v>71</v>
      </c>
      <c r="AY1397" s="244" t="s">
        <v>207</v>
      </c>
    </row>
    <row r="1398" s="14" customFormat="1">
      <c r="A1398" s="14"/>
      <c r="B1398" s="245"/>
      <c r="C1398" s="246"/>
      <c r="D1398" s="236" t="s">
        <v>218</v>
      </c>
      <c r="E1398" s="247" t="s">
        <v>18</v>
      </c>
      <c r="F1398" s="248" t="s">
        <v>2297</v>
      </c>
      <c r="G1398" s="246"/>
      <c r="H1398" s="249">
        <v>41.899999999999999</v>
      </c>
      <c r="I1398" s="250"/>
      <c r="J1398" s="246"/>
      <c r="K1398" s="246"/>
      <c r="L1398" s="251"/>
      <c r="M1398" s="252"/>
      <c r="N1398" s="253"/>
      <c r="O1398" s="253"/>
      <c r="P1398" s="253"/>
      <c r="Q1398" s="253"/>
      <c r="R1398" s="253"/>
      <c r="S1398" s="253"/>
      <c r="T1398" s="254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255" t="s">
        <v>218</v>
      </c>
      <c r="AU1398" s="255" t="s">
        <v>80</v>
      </c>
      <c r="AV1398" s="14" t="s">
        <v>80</v>
      </c>
      <c r="AW1398" s="14" t="s">
        <v>33</v>
      </c>
      <c r="AX1398" s="14" t="s">
        <v>71</v>
      </c>
      <c r="AY1398" s="255" t="s">
        <v>207</v>
      </c>
    </row>
    <row r="1399" s="16" customFormat="1">
      <c r="A1399" s="16"/>
      <c r="B1399" s="267"/>
      <c r="C1399" s="268"/>
      <c r="D1399" s="236" t="s">
        <v>218</v>
      </c>
      <c r="E1399" s="269" t="s">
        <v>18</v>
      </c>
      <c r="F1399" s="270" t="s">
        <v>244</v>
      </c>
      <c r="G1399" s="268"/>
      <c r="H1399" s="271">
        <v>791.69000000000005</v>
      </c>
      <c r="I1399" s="272"/>
      <c r="J1399" s="268"/>
      <c r="K1399" s="268"/>
      <c r="L1399" s="273"/>
      <c r="M1399" s="274"/>
      <c r="N1399" s="275"/>
      <c r="O1399" s="275"/>
      <c r="P1399" s="275"/>
      <c r="Q1399" s="275"/>
      <c r="R1399" s="275"/>
      <c r="S1399" s="275"/>
      <c r="T1399" s="276"/>
      <c r="U1399" s="16"/>
      <c r="V1399" s="16"/>
      <c r="W1399" s="16"/>
      <c r="X1399" s="16"/>
      <c r="Y1399" s="16"/>
      <c r="Z1399" s="16"/>
      <c r="AA1399" s="16"/>
      <c r="AB1399" s="16"/>
      <c r="AC1399" s="16"/>
      <c r="AD1399" s="16"/>
      <c r="AE1399" s="16"/>
      <c r="AT1399" s="277" t="s">
        <v>218</v>
      </c>
      <c r="AU1399" s="277" t="s">
        <v>80</v>
      </c>
      <c r="AV1399" s="16" t="s">
        <v>89</v>
      </c>
      <c r="AW1399" s="16" t="s">
        <v>33</v>
      </c>
      <c r="AX1399" s="16" t="s">
        <v>76</v>
      </c>
      <c r="AY1399" s="277" t="s">
        <v>207</v>
      </c>
    </row>
    <row r="1400" s="2" customFormat="1" ht="16.5" customHeight="1">
      <c r="A1400" s="42"/>
      <c r="B1400" s="43"/>
      <c r="C1400" s="217" t="s">
        <v>2298</v>
      </c>
      <c r="D1400" s="217" t="s">
        <v>211</v>
      </c>
      <c r="E1400" s="218" t="s">
        <v>2299</v>
      </c>
      <c r="F1400" s="219" t="s">
        <v>2300</v>
      </c>
      <c r="G1400" s="220" t="s">
        <v>129</v>
      </c>
      <c r="H1400" s="221">
        <v>791.69000000000005</v>
      </c>
      <c r="I1400" s="222"/>
      <c r="J1400" s="221">
        <f>ROUND(I1400*H1400,2)</f>
        <v>0</v>
      </c>
      <c r="K1400" s="219" t="s">
        <v>214</v>
      </c>
      <c r="L1400" s="48"/>
      <c r="M1400" s="223" t="s">
        <v>18</v>
      </c>
      <c r="N1400" s="224" t="s">
        <v>42</v>
      </c>
      <c r="O1400" s="88"/>
      <c r="P1400" s="225">
        <f>O1400*H1400</f>
        <v>0</v>
      </c>
      <c r="Q1400" s="225">
        <v>0</v>
      </c>
      <c r="R1400" s="225">
        <f>Q1400*H1400</f>
        <v>0</v>
      </c>
      <c r="S1400" s="225">
        <v>0</v>
      </c>
      <c r="T1400" s="226">
        <f>S1400*H1400</f>
        <v>0</v>
      </c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R1400" s="227" t="s">
        <v>327</v>
      </c>
      <c r="AT1400" s="227" t="s">
        <v>211</v>
      </c>
      <c r="AU1400" s="227" t="s">
        <v>80</v>
      </c>
      <c r="AY1400" s="21" t="s">
        <v>207</v>
      </c>
      <c r="BE1400" s="228">
        <f>IF(N1400="základní",J1400,0)</f>
        <v>0</v>
      </c>
      <c r="BF1400" s="228">
        <f>IF(N1400="snížená",J1400,0)</f>
        <v>0</v>
      </c>
      <c r="BG1400" s="228">
        <f>IF(N1400="zákl. přenesená",J1400,0)</f>
        <v>0</v>
      </c>
      <c r="BH1400" s="228">
        <f>IF(N1400="sníž. přenesená",J1400,0)</f>
        <v>0</v>
      </c>
      <c r="BI1400" s="228">
        <f>IF(N1400="nulová",J1400,0)</f>
        <v>0</v>
      </c>
      <c r="BJ1400" s="21" t="s">
        <v>76</v>
      </c>
      <c r="BK1400" s="228">
        <f>ROUND(I1400*H1400,2)</f>
        <v>0</v>
      </c>
      <c r="BL1400" s="21" t="s">
        <v>327</v>
      </c>
      <c r="BM1400" s="227" t="s">
        <v>2301</v>
      </c>
    </row>
    <row r="1401" s="2" customFormat="1">
      <c r="A1401" s="42"/>
      <c r="B1401" s="43"/>
      <c r="C1401" s="44"/>
      <c r="D1401" s="229" t="s">
        <v>216</v>
      </c>
      <c r="E1401" s="44"/>
      <c r="F1401" s="230" t="s">
        <v>2302</v>
      </c>
      <c r="G1401" s="44"/>
      <c r="H1401" s="44"/>
      <c r="I1401" s="231"/>
      <c r="J1401" s="44"/>
      <c r="K1401" s="44"/>
      <c r="L1401" s="48"/>
      <c r="M1401" s="232"/>
      <c r="N1401" s="233"/>
      <c r="O1401" s="88"/>
      <c r="P1401" s="88"/>
      <c r="Q1401" s="88"/>
      <c r="R1401" s="88"/>
      <c r="S1401" s="88"/>
      <c r="T1401" s="89"/>
      <c r="U1401" s="42"/>
      <c r="V1401" s="42"/>
      <c r="W1401" s="42"/>
      <c r="X1401" s="42"/>
      <c r="Y1401" s="42"/>
      <c r="Z1401" s="42"/>
      <c r="AA1401" s="42"/>
      <c r="AB1401" s="42"/>
      <c r="AC1401" s="42"/>
      <c r="AD1401" s="42"/>
      <c r="AE1401" s="42"/>
      <c r="AT1401" s="21" t="s">
        <v>216</v>
      </c>
      <c r="AU1401" s="21" t="s">
        <v>80</v>
      </c>
    </row>
    <row r="1402" s="14" customFormat="1">
      <c r="A1402" s="14"/>
      <c r="B1402" s="245"/>
      <c r="C1402" s="246"/>
      <c r="D1402" s="236" t="s">
        <v>218</v>
      </c>
      <c r="E1402" s="247" t="s">
        <v>18</v>
      </c>
      <c r="F1402" s="248" t="s">
        <v>899</v>
      </c>
      <c r="G1402" s="246"/>
      <c r="H1402" s="249">
        <v>791.69000000000005</v>
      </c>
      <c r="I1402" s="250"/>
      <c r="J1402" s="246"/>
      <c r="K1402" s="246"/>
      <c r="L1402" s="251"/>
      <c r="M1402" s="252"/>
      <c r="N1402" s="253"/>
      <c r="O1402" s="253"/>
      <c r="P1402" s="253"/>
      <c r="Q1402" s="253"/>
      <c r="R1402" s="253"/>
      <c r="S1402" s="253"/>
      <c r="T1402" s="254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55" t="s">
        <v>218</v>
      </c>
      <c r="AU1402" s="255" t="s">
        <v>80</v>
      </c>
      <c r="AV1402" s="14" t="s">
        <v>80</v>
      </c>
      <c r="AW1402" s="14" t="s">
        <v>33</v>
      </c>
      <c r="AX1402" s="14" t="s">
        <v>76</v>
      </c>
      <c r="AY1402" s="255" t="s">
        <v>207</v>
      </c>
    </row>
    <row r="1403" s="2" customFormat="1" ht="24.15" customHeight="1">
      <c r="A1403" s="42"/>
      <c r="B1403" s="43"/>
      <c r="C1403" s="217" t="s">
        <v>2303</v>
      </c>
      <c r="D1403" s="217" t="s">
        <v>211</v>
      </c>
      <c r="E1403" s="218" t="s">
        <v>2304</v>
      </c>
      <c r="F1403" s="219" t="s">
        <v>2305</v>
      </c>
      <c r="G1403" s="220" t="s">
        <v>129</v>
      </c>
      <c r="H1403" s="221">
        <v>791.69000000000005</v>
      </c>
      <c r="I1403" s="222"/>
      <c r="J1403" s="221">
        <f>ROUND(I1403*H1403,2)</f>
        <v>0</v>
      </c>
      <c r="K1403" s="219" t="s">
        <v>214</v>
      </c>
      <c r="L1403" s="48"/>
      <c r="M1403" s="223" t="s">
        <v>18</v>
      </c>
      <c r="N1403" s="224" t="s">
        <v>42</v>
      </c>
      <c r="O1403" s="88"/>
      <c r="P1403" s="225">
        <f>O1403*H1403</f>
        <v>0</v>
      </c>
      <c r="Q1403" s="225">
        <v>0.00010000000000000001</v>
      </c>
      <c r="R1403" s="225">
        <f>Q1403*H1403</f>
        <v>0.079169000000000003</v>
      </c>
      <c r="S1403" s="225">
        <v>0</v>
      </c>
      <c r="T1403" s="226">
        <f>S1403*H1403</f>
        <v>0</v>
      </c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R1403" s="227" t="s">
        <v>327</v>
      </c>
      <c r="AT1403" s="227" t="s">
        <v>211</v>
      </c>
      <c r="AU1403" s="227" t="s">
        <v>80</v>
      </c>
      <c r="AY1403" s="21" t="s">
        <v>207</v>
      </c>
      <c r="BE1403" s="228">
        <f>IF(N1403="základní",J1403,0)</f>
        <v>0</v>
      </c>
      <c r="BF1403" s="228">
        <f>IF(N1403="snížená",J1403,0)</f>
        <v>0</v>
      </c>
      <c r="BG1403" s="228">
        <f>IF(N1403="zákl. přenesená",J1403,0)</f>
        <v>0</v>
      </c>
      <c r="BH1403" s="228">
        <f>IF(N1403="sníž. přenesená",J1403,0)</f>
        <v>0</v>
      </c>
      <c r="BI1403" s="228">
        <f>IF(N1403="nulová",J1403,0)</f>
        <v>0</v>
      </c>
      <c r="BJ1403" s="21" t="s">
        <v>76</v>
      </c>
      <c r="BK1403" s="228">
        <f>ROUND(I1403*H1403,2)</f>
        <v>0</v>
      </c>
      <c r="BL1403" s="21" t="s">
        <v>327</v>
      </c>
      <c r="BM1403" s="227" t="s">
        <v>2306</v>
      </c>
    </row>
    <row r="1404" s="2" customFormat="1">
      <c r="A1404" s="42"/>
      <c r="B1404" s="43"/>
      <c r="C1404" s="44"/>
      <c r="D1404" s="229" t="s">
        <v>216</v>
      </c>
      <c r="E1404" s="44"/>
      <c r="F1404" s="230" t="s">
        <v>2307</v>
      </c>
      <c r="G1404" s="44"/>
      <c r="H1404" s="44"/>
      <c r="I1404" s="231"/>
      <c r="J1404" s="44"/>
      <c r="K1404" s="44"/>
      <c r="L1404" s="48"/>
      <c r="M1404" s="232"/>
      <c r="N1404" s="233"/>
      <c r="O1404" s="88"/>
      <c r="P1404" s="88"/>
      <c r="Q1404" s="88"/>
      <c r="R1404" s="88"/>
      <c r="S1404" s="88"/>
      <c r="T1404" s="89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T1404" s="21" t="s">
        <v>216</v>
      </c>
      <c r="AU1404" s="21" t="s">
        <v>80</v>
      </c>
    </row>
    <row r="1405" s="14" customFormat="1">
      <c r="A1405" s="14"/>
      <c r="B1405" s="245"/>
      <c r="C1405" s="246"/>
      <c r="D1405" s="236" t="s">
        <v>218</v>
      </c>
      <c r="E1405" s="247" t="s">
        <v>18</v>
      </c>
      <c r="F1405" s="248" t="s">
        <v>899</v>
      </c>
      <c r="G1405" s="246"/>
      <c r="H1405" s="249">
        <v>791.69000000000005</v>
      </c>
      <c r="I1405" s="250"/>
      <c r="J1405" s="246"/>
      <c r="K1405" s="246"/>
      <c r="L1405" s="251"/>
      <c r="M1405" s="252"/>
      <c r="N1405" s="253"/>
      <c r="O1405" s="253"/>
      <c r="P1405" s="253"/>
      <c r="Q1405" s="253"/>
      <c r="R1405" s="253"/>
      <c r="S1405" s="253"/>
      <c r="T1405" s="25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5" t="s">
        <v>218</v>
      </c>
      <c r="AU1405" s="255" t="s">
        <v>80</v>
      </c>
      <c r="AV1405" s="14" t="s">
        <v>80</v>
      </c>
      <c r="AW1405" s="14" t="s">
        <v>33</v>
      </c>
      <c r="AX1405" s="14" t="s">
        <v>76</v>
      </c>
      <c r="AY1405" s="255" t="s">
        <v>207</v>
      </c>
    </row>
    <row r="1406" s="2" customFormat="1" ht="24.15" customHeight="1">
      <c r="A1406" s="42"/>
      <c r="B1406" s="43"/>
      <c r="C1406" s="217" t="s">
        <v>2308</v>
      </c>
      <c r="D1406" s="217" t="s">
        <v>211</v>
      </c>
      <c r="E1406" s="218" t="s">
        <v>2309</v>
      </c>
      <c r="F1406" s="219" t="s">
        <v>2310</v>
      </c>
      <c r="G1406" s="220" t="s">
        <v>129</v>
      </c>
      <c r="H1406" s="221">
        <v>791.69000000000005</v>
      </c>
      <c r="I1406" s="222"/>
      <c r="J1406" s="221">
        <f>ROUND(I1406*H1406,2)</f>
        <v>0</v>
      </c>
      <c r="K1406" s="219" t="s">
        <v>214</v>
      </c>
      <c r="L1406" s="48"/>
      <c r="M1406" s="223" t="s">
        <v>18</v>
      </c>
      <c r="N1406" s="224" t="s">
        <v>42</v>
      </c>
      <c r="O1406" s="88"/>
      <c r="P1406" s="225">
        <f>O1406*H1406</f>
        <v>0</v>
      </c>
      <c r="Q1406" s="225">
        <v>0.00048000000000000001</v>
      </c>
      <c r="R1406" s="225">
        <f>Q1406*H1406</f>
        <v>0.38001120000000005</v>
      </c>
      <c r="S1406" s="225">
        <v>0</v>
      </c>
      <c r="T1406" s="226">
        <f>S1406*H1406</f>
        <v>0</v>
      </c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R1406" s="227" t="s">
        <v>327</v>
      </c>
      <c r="AT1406" s="227" t="s">
        <v>211</v>
      </c>
      <c r="AU1406" s="227" t="s">
        <v>80</v>
      </c>
      <c r="AY1406" s="21" t="s">
        <v>207</v>
      </c>
      <c r="BE1406" s="228">
        <f>IF(N1406="základní",J1406,0)</f>
        <v>0</v>
      </c>
      <c r="BF1406" s="228">
        <f>IF(N1406="snížená",J1406,0)</f>
        <v>0</v>
      </c>
      <c r="BG1406" s="228">
        <f>IF(N1406="zákl. přenesená",J1406,0)</f>
        <v>0</v>
      </c>
      <c r="BH1406" s="228">
        <f>IF(N1406="sníž. přenesená",J1406,0)</f>
        <v>0</v>
      </c>
      <c r="BI1406" s="228">
        <f>IF(N1406="nulová",J1406,0)</f>
        <v>0</v>
      </c>
      <c r="BJ1406" s="21" t="s">
        <v>76</v>
      </c>
      <c r="BK1406" s="228">
        <f>ROUND(I1406*H1406,2)</f>
        <v>0</v>
      </c>
      <c r="BL1406" s="21" t="s">
        <v>327</v>
      </c>
      <c r="BM1406" s="227" t="s">
        <v>2311</v>
      </c>
    </row>
    <row r="1407" s="2" customFormat="1">
      <c r="A1407" s="42"/>
      <c r="B1407" s="43"/>
      <c r="C1407" s="44"/>
      <c r="D1407" s="229" t="s">
        <v>216</v>
      </c>
      <c r="E1407" s="44"/>
      <c r="F1407" s="230" t="s">
        <v>2312</v>
      </c>
      <c r="G1407" s="44"/>
      <c r="H1407" s="44"/>
      <c r="I1407" s="231"/>
      <c r="J1407" s="44"/>
      <c r="K1407" s="44"/>
      <c r="L1407" s="48"/>
      <c r="M1407" s="232"/>
      <c r="N1407" s="233"/>
      <c r="O1407" s="88"/>
      <c r="P1407" s="88"/>
      <c r="Q1407" s="88"/>
      <c r="R1407" s="88"/>
      <c r="S1407" s="88"/>
      <c r="T1407" s="89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T1407" s="21" t="s">
        <v>216</v>
      </c>
      <c r="AU1407" s="21" t="s">
        <v>80</v>
      </c>
    </row>
    <row r="1408" s="2" customFormat="1">
      <c r="A1408" s="42"/>
      <c r="B1408" s="43"/>
      <c r="C1408" s="44"/>
      <c r="D1408" s="236" t="s">
        <v>653</v>
      </c>
      <c r="E1408" s="44"/>
      <c r="F1408" s="278" t="s">
        <v>2313</v>
      </c>
      <c r="G1408" s="44"/>
      <c r="H1408" s="44"/>
      <c r="I1408" s="231"/>
      <c r="J1408" s="44"/>
      <c r="K1408" s="44"/>
      <c r="L1408" s="48"/>
      <c r="M1408" s="232"/>
      <c r="N1408" s="233"/>
      <c r="O1408" s="88"/>
      <c r="P1408" s="88"/>
      <c r="Q1408" s="88"/>
      <c r="R1408" s="88"/>
      <c r="S1408" s="88"/>
      <c r="T1408" s="89"/>
      <c r="U1408" s="42"/>
      <c r="V1408" s="42"/>
      <c r="W1408" s="42"/>
      <c r="X1408" s="42"/>
      <c r="Y1408" s="42"/>
      <c r="Z1408" s="42"/>
      <c r="AA1408" s="42"/>
      <c r="AB1408" s="42"/>
      <c r="AC1408" s="42"/>
      <c r="AD1408" s="42"/>
      <c r="AE1408" s="42"/>
      <c r="AT1408" s="21" t="s">
        <v>653</v>
      </c>
      <c r="AU1408" s="21" t="s">
        <v>80</v>
      </c>
    </row>
    <row r="1409" s="14" customFormat="1">
      <c r="A1409" s="14"/>
      <c r="B1409" s="245"/>
      <c r="C1409" s="246"/>
      <c r="D1409" s="236" t="s">
        <v>218</v>
      </c>
      <c r="E1409" s="247" t="s">
        <v>18</v>
      </c>
      <c r="F1409" s="248" t="s">
        <v>899</v>
      </c>
      <c r="G1409" s="246"/>
      <c r="H1409" s="249">
        <v>791.69000000000005</v>
      </c>
      <c r="I1409" s="250"/>
      <c r="J1409" s="246"/>
      <c r="K1409" s="246"/>
      <c r="L1409" s="251"/>
      <c r="M1409" s="252"/>
      <c r="N1409" s="253"/>
      <c r="O1409" s="253"/>
      <c r="P1409" s="253"/>
      <c r="Q1409" s="253"/>
      <c r="R1409" s="253"/>
      <c r="S1409" s="253"/>
      <c r="T1409" s="254"/>
      <c r="U1409" s="14"/>
      <c r="V1409" s="14"/>
      <c r="W1409" s="14"/>
      <c r="X1409" s="14"/>
      <c r="Y1409" s="14"/>
      <c r="Z1409" s="14"/>
      <c r="AA1409" s="14"/>
      <c r="AB1409" s="14"/>
      <c r="AC1409" s="14"/>
      <c r="AD1409" s="14"/>
      <c r="AE1409" s="14"/>
      <c r="AT1409" s="255" t="s">
        <v>218</v>
      </c>
      <c r="AU1409" s="255" t="s">
        <v>80</v>
      </c>
      <c r="AV1409" s="14" t="s">
        <v>80</v>
      </c>
      <c r="AW1409" s="14" t="s">
        <v>33</v>
      </c>
      <c r="AX1409" s="14" t="s">
        <v>76</v>
      </c>
      <c r="AY1409" s="255" t="s">
        <v>207</v>
      </c>
    </row>
    <row r="1410" s="2" customFormat="1" ht="16.5" customHeight="1">
      <c r="A1410" s="42"/>
      <c r="B1410" s="43"/>
      <c r="C1410" s="217" t="s">
        <v>2314</v>
      </c>
      <c r="D1410" s="217" t="s">
        <v>211</v>
      </c>
      <c r="E1410" s="218" t="s">
        <v>2315</v>
      </c>
      <c r="F1410" s="219" t="s">
        <v>2316</v>
      </c>
      <c r="G1410" s="220" t="s">
        <v>129</v>
      </c>
      <c r="H1410" s="221">
        <v>791.69000000000005</v>
      </c>
      <c r="I1410" s="222"/>
      <c r="J1410" s="221">
        <f>ROUND(I1410*H1410,2)</f>
        <v>0</v>
      </c>
      <c r="K1410" s="219" t="s">
        <v>214</v>
      </c>
      <c r="L1410" s="48"/>
      <c r="M1410" s="223" t="s">
        <v>18</v>
      </c>
      <c r="N1410" s="224" t="s">
        <v>42</v>
      </c>
      <c r="O1410" s="88"/>
      <c r="P1410" s="225">
        <f>O1410*H1410</f>
        <v>0</v>
      </c>
      <c r="Q1410" s="225">
        <v>0.0050000000000000001</v>
      </c>
      <c r="R1410" s="225">
        <f>Q1410*H1410</f>
        <v>3.9584500000000005</v>
      </c>
      <c r="S1410" s="225">
        <v>0</v>
      </c>
      <c r="T1410" s="226">
        <f>S1410*H1410</f>
        <v>0</v>
      </c>
      <c r="U1410" s="42"/>
      <c r="V1410" s="42"/>
      <c r="W1410" s="42"/>
      <c r="X1410" s="42"/>
      <c r="Y1410" s="42"/>
      <c r="Z1410" s="42"/>
      <c r="AA1410" s="42"/>
      <c r="AB1410" s="42"/>
      <c r="AC1410" s="42"/>
      <c r="AD1410" s="42"/>
      <c r="AE1410" s="42"/>
      <c r="AR1410" s="227" t="s">
        <v>327</v>
      </c>
      <c r="AT1410" s="227" t="s">
        <v>211</v>
      </c>
      <c r="AU1410" s="227" t="s">
        <v>80</v>
      </c>
      <c r="AY1410" s="21" t="s">
        <v>207</v>
      </c>
      <c r="BE1410" s="228">
        <f>IF(N1410="základní",J1410,0)</f>
        <v>0</v>
      </c>
      <c r="BF1410" s="228">
        <f>IF(N1410="snížená",J1410,0)</f>
        <v>0</v>
      </c>
      <c r="BG1410" s="228">
        <f>IF(N1410="zákl. přenesená",J1410,0)</f>
        <v>0</v>
      </c>
      <c r="BH1410" s="228">
        <f>IF(N1410="sníž. přenesená",J1410,0)</f>
        <v>0</v>
      </c>
      <c r="BI1410" s="228">
        <f>IF(N1410="nulová",J1410,0)</f>
        <v>0</v>
      </c>
      <c r="BJ1410" s="21" t="s">
        <v>76</v>
      </c>
      <c r="BK1410" s="228">
        <f>ROUND(I1410*H1410,2)</f>
        <v>0</v>
      </c>
      <c r="BL1410" s="21" t="s">
        <v>327</v>
      </c>
      <c r="BM1410" s="227" t="s">
        <v>2317</v>
      </c>
    </row>
    <row r="1411" s="2" customFormat="1">
      <c r="A1411" s="42"/>
      <c r="B1411" s="43"/>
      <c r="C1411" s="44"/>
      <c r="D1411" s="229" t="s">
        <v>216</v>
      </c>
      <c r="E1411" s="44"/>
      <c r="F1411" s="230" t="s">
        <v>2318</v>
      </c>
      <c r="G1411" s="44"/>
      <c r="H1411" s="44"/>
      <c r="I1411" s="231"/>
      <c r="J1411" s="44"/>
      <c r="K1411" s="44"/>
      <c r="L1411" s="48"/>
      <c r="M1411" s="232"/>
      <c r="N1411" s="233"/>
      <c r="O1411" s="88"/>
      <c r="P1411" s="88"/>
      <c r="Q1411" s="88"/>
      <c r="R1411" s="88"/>
      <c r="S1411" s="88"/>
      <c r="T1411" s="89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T1411" s="21" t="s">
        <v>216</v>
      </c>
      <c r="AU1411" s="21" t="s">
        <v>80</v>
      </c>
    </row>
    <row r="1412" s="14" customFormat="1">
      <c r="A1412" s="14"/>
      <c r="B1412" s="245"/>
      <c r="C1412" s="246"/>
      <c r="D1412" s="236" t="s">
        <v>218</v>
      </c>
      <c r="E1412" s="247" t="s">
        <v>18</v>
      </c>
      <c r="F1412" s="248" t="s">
        <v>899</v>
      </c>
      <c r="G1412" s="246"/>
      <c r="H1412" s="249">
        <v>791.69000000000005</v>
      </c>
      <c r="I1412" s="250"/>
      <c r="J1412" s="246"/>
      <c r="K1412" s="246"/>
      <c r="L1412" s="251"/>
      <c r="M1412" s="252"/>
      <c r="N1412" s="253"/>
      <c r="O1412" s="253"/>
      <c r="P1412" s="253"/>
      <c r="Q1412" s="253"/>
      <c r="R1412" s="253"/>
      <c r="S1412" s="253"/>
      <c r="T1412" s="254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55" t="s">
        <v>218</v>
      </c>
      <c r="AU1412" s="255" t="s">
        <v>80</v>
      </c>
      <c r="AV1412" s="14" t="s">
        <v>80</v>
      </c>
      <c r="AW1412" s="14" t="s">
        <v>33</v>
      </c>
      <c r="AX1412" s="14" t="s">
        <v>76</v>
      </c>
      <c r="AY1412" s="255" t="s">
        <v>207</v>
      </c>
    </row>
    <row r="1413" s="2" customFormat="1" ht="24.15" customHeight="1">
      <c r="A1413" s="42"/>
      <c r="B1413" s="43"/>
      <c r="C1413" s="217" t="s">
        <v>2319</v>
      </c>
      <c r="D1413" s="217" t="s">
        <v>211</v>
      </c>
      <c r="E1413" s="218" t="s">
        <v>2320</v>
      </c>
      <c r="F1413" s="219" t="s">
        <v>2321</v>
      </c>
      <c r="G1413" s="220" t="s">
        <v>129</v>
      </c>
      <c r="H1413" s="221">
        <v>791.69000000000005</v>
      </c>
      <c r="I1413" s="222"/>
      <c r="J1413" s="221">
        <f>ROUND(I1413*H1413,2)</f>
        <v>0</v>
      </c>
      <c r="K1413" s="219" t="s">
        <v>214</v>
      </c>
      <c r="L1413" s="48"/>
      <c r="M1413" s="223" t="s">
        <v>18</v>
      </c>
      <c r="N1413" s="224" t="s">
        <v>42</v>
      </c>
      <c r="O1413" s="88"/>
      <c r="P1413" s="225">
        <f>O1413*H1413</f>
        <v>0</v>
      </c>
      <c r="Q1413" s="225">
        <v>2.0000000000000002E-05</v>
      </c>
      <c r="R1413" s="225">
        <f>Q1413*H1413</f>
        <v>0.015833800000000002</v>
      </c>
      <c r="S1413" s="225">
        <v>0</v>
      </c>
      <c r="T1413" s="226">
        <f>S1413*H1413</f>
        <v>0</v>
      </c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R1413" s="227" t="s">
        <v>327</v>
      </c>
      <c r="AT1413" s="227" t="s">
        <v>211</v>
      </c>
      <c r="AU1413" s="227" t="s">
        <v>80</v>
      </c>
      <c r="AY1413" s="21" t="s">
        <v>207</v>
      </c>
      <c r="BE1413" s="228">
        <f>IF(N1413="základní",J1413,0)</f>
        <v>0</v>
      </c>
      <c r="BF1413" s="228">
        <f>IF(N1413="snížená",J1413,0)</f>
        <v>0</v>
      </c>
      <c r="BG1413" s="228">
        <f>IF(N1413="zákl. přenesená",J1413,0)</f>
        <v>0</v>
      </c>
      <c r="BH1413" s="228">
        <f>IF(N1413="sníž. přenesená",J1413,0)</f>
        <v>0</v>
      </c>
      <c r="BI1413" s="228">
        <f>IF(N1413="nulová",J1413,0)</f>
        <v>0</v>
      </c>
      <c r="BJ1413" s="21" t="s">
        <v>76</v>
      </c>
      <c r="BK1413" s="228">
        <f>ROUND(I1413*H1413,2)</f>
        <v>0</v>
      </c>
      <c r="BL1413" s="21" t="s">
        <v>327</v>
      </c>
      <c r="BM1413" s="227" t="s">
        <v>2322</v>
      </c>
    </row>
    <row r="1414" s="2" customFormat="1">
      <c r="A1414" s="42"/>
      <c r="B1414" s="43"/>
      <c r="C1414" s="44"/>
      <c r="D1414" s="229" t="s">
        <v>216</v>
      </c>
      <c r="E1414" s="44"/>
      <c r="F1414" s="230" t="s">
        <v>2323</v>
      </c>
      <c r="G1414" s="44"/>
      <c r="H1414" s="44"/>
      <c r="I1414" s="231"/>
      <c r="J1414" s="44"/>
      <c r="K1414" s="44"/>
      <c r="L1414" s="48"/>
      <c r="M1414" s="232"/>
      <c r="N1414" s="233"/>
      <c r="O1414" s="88"/>
      <c r="P1414" s="88"/>
      <c r="Q1414" s="88"/>
      <c r="R1414" s="88"/>
      <c r="S1414" s="88"/>
      <c r="T1414" s="89"/>
      <c r="U1414" s="42"/>
      <c r="V1414" s="42"/>
      <c r="W1414" s="42"/>
      <c r="X1414" s="42"/>
      <c r="Y1414" s="42"/>
      <c r="Z1414" s="42"/>
      <c r="AA1414" s="42"/>
      <c r="AB1414" s="42"/>
      <c r="AC1414" s="42"/>
      <c r="AD1414" s="42"/>
      <c r="AE1414" s="42"/>
      <c r="AT1414" s="21" t="s">
        <v>216</v>
      </c>
      <c r="AU1414" s="21" t="s">
        <v>80</v>
      </c>
    </row>
    <row r="1415" s="14" customFormat="1">
      <c r="A1415" s="14"/>
      <c r="B1415" s="245"/>
      <c r="C1415" s="246"/>
      <c r="D1415" s="236" t="s">
        <v>218</v>
      </c>
      <c r="E1415" s="247" t="s">
        <v>18</v>
      </c>
      <c r="F1415" s="248" t="s">
        <v>899</v>
      </c>
      <c r="G1415" s="246"/>
      <c r="H1415" s="249">
        <v>791.69000000000005</v>
      </c>
      <c r="I1415" s="250"/>
      <c r="J1415" s="246"/>
      <c r="K1415" s="246"/>
      <c r="L1415" s="251"/>
      <c r="M1415" s="252"/>
      <c r="N1415" s="253"/>
      <c r="O1415" s="253"/>
      <c r="P1415" s="253"/>
      <c r="Q1415" s="253"/>
      <c r="R1415" s="253"/>
      <c r="S1415" s="253"/>
      <c r="T1415" s="254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255" t="s">
        <v>218</v>
      </c>
      <c r="AU1415" s="255" t="s">
        <v>80</v>
      </c>
      <c r="AV1415" s="14" t="s">
        <v>80</v>
      </c>
      <c r="AW1415" s="14" t="s">
        <v>33</v>
      </c>
      <c r="AX1415" s="14" t="s">
        <v>76</v>
      </c>
      <c r="AY1415" s="255" t="s">
        <v>207</v>
      </c>
    </row>
    <row r="1416" s="12" customFormat="1" ht="22.8" customHeight="1">
      <c r="A1416" s="12"/>
      <c r="B1416" s="201"/>
      <c r="C1416" s="202"/>
      <c r="D1416" s="203" t="s">
        <v>70</v>
      </c>
      <c r="E1416" s="215" t="s">
        <v>2324</v>
      </c>
      <c r="F1416" s="215" t="s">
        <v>2325</v>
      </c>
      <c r="G1416" s="202"/>
      <c r="H1416" s="202"/>
      <c r="I1416" s="205"/>
      <c r="J1416" s="216">
        <f>BK1416</f>
        <v>0</v>
      </c>
      <c r="K1416" s="202"/>
      <c r="L1416" s="207"/>
      <c r="M1416" s="208"/>
      <c r="N1416" s="209"/>
      <c r="O1416" s="209"/>
      <c r="P1416" s="210">
        <f>SUM(P1417:P1492)</f>
        <v>0</v>
      </c>
      <c r="Q1416" s="209"/>
      <c r="R1416" s="210">
        <f>SUM(R1417:R1492)</f>
        <v>1.2231992</v>
      </c>
      <c r="S1416" s="209"/>
      <c r="T1416" s="211">
        <f>SUM(T1417:T1492)</f>
        <v>0.26520829999999995</v>
      </c>
      <c r="U1416" s="12"/>
      <c r="V1416" s="12"/>
      <c r="W1416" s="12"/>
      <c r="X1416" s="12"/>
      <c r="Y1416" s="12"/>
      <c r="Z1416" s="12"/>
      <c r="AA1416" s="12"/>
      <c r="AB1416" s="12"/>
      <c r="AC1416" s="12"/>
      <c r="AD1416" s="12"/>
      <c r="AE1416" s="12"/>
      <c r="AR1416" s="212" t="s">
        <v>80</v>
      </c>
      <c r="AT1416" s="213" t="s">
        <v>70</v>
      </c>
      <c r="AU1416" s="213" t="s">
        <v>76</v>
      </c>
      <c r="AY1416" s="212" t="s">
        <v>207</v>
      </c>
      <c r="BK1416" s="214">
        <f>SUM(BK1417:BK1492)</f>
        <v>0</v>
      </c>
    </row>
    <row r="1417" s="2" customFormat="1" ht="16.5" customHeight="1">
      <c r="A1417" s="42"/>
      <c r="B1417" s="43"/>
      <c r="C1417" s="217" t="s">
        <v>2326</v>
      </c>
      <c r="D1417" s="217" t="s">
        <v>211</v>
      </c>
      <c r="E1417" s="218" t="s">
        <v>2327</v>
      </c>
      <c r="F1417" s="219" t="s">
        <v>2328</v>
      </c>
      <c r="G1417" s="220" t="s">
        <v>129</v>
      </c>
      <c r="H1417" s="221">
        <v>916.88</v>
      </c>
      <c r="I1417" s="222"/>
      <c r="J1417" s="221">
        <f>ROUND(I1417*H1417,2)</f>
        <v>0</v>
      </c>
      <c r="K1417" s="219" t="s">
        <v>214</v>
      </c>
      <c r="L1417" s="48"/>
      <c r="M1417" s="223" t="s">
        <v>18</v>
      </c>
      <c r="N1417" s="224" t="s">
        <v>42</v>
      </c>
      <c r="O1417" s="88"/>
      <c r="P1417" s="225">
        <f>O1417*H1417</f>
        <v>0</v>
      </c>
      <c r="Q1417" s="225">
        <v>0</v>
      </c>
      <c r="R1417" s="225">
        <f>Q1417*H1417</f>
        <v>0</v>
      </c>
      <c r="S1417" s="225">
        <v>0.00014999999999999999</v>
      </c>
      <c r="T1417" s="226">
        <f>S1417*H1417</f>
        <v>0.13753199999999999</v>
      </c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R1417" s="227" t="s">
        <v>327</v>
      </c>
      <c r="AT1417" s="227" t="s">
        <v>211</v>
      </c>
      <c r="AU1417" s="227" t="s">
        <v>80</v>
      </c>
      <c r="AY1417" s="21" t="s">
        <v>207</v>
      </c>
      <c r="BE1417" s="228">
        <f>IF(N1417="základní",J1417,0)</f>
        <v>0</v>
      </c>
      <c r="BF1417" s="228">
        <f>IF(N1417="snížená",J1417,0)</f>
        <v>0</v>
      </c>
      <c r="BG1417" s="228">
        <f>IF(N1417="zákl. přenesená",J1417,0)</f>
        <v>0</v>
      </c>
      <c r="BH1417" s="228">
        <f>IF(N1417="sníž. přenesená",J1417,0)</f>
        <v>0</v>
      </c>
      <c r="BI1417" s="228">
        <f>IF(N1417="nulová",J1417,0)</f>
        <v>0</v>
      </c>
      <c r="BJ1417" s="21" t="s">
        <v>76</v>
      </c>
      <c r="BK1417" s="228">
        <f>ROUND(I1417*H1417,2)</f>
        <v>0</v>
      </c>
      <c r="BL1417" s="21" t="s">
        <v>327</v>
      </c>
      <c r="BM1417" s="227" t="s">
        <v>2329</v>
      </c>
    </row>
    <row r="1418" s="2" customFormat="1">
      <c r="A1418" s="42"/>
      <c r="B1418" s="43"/>
      <c r="C1418" s="44"/>
      <c r="D1418" s="229" t="s">
        <v>216</v>
      </c>
      <c r="E1418" s="44"/>
      <c r="F1418" s="230" t="s">
        <v>2330</v>
      </c>
      <c r="G1418" s="44"/>
      <c r="H1418" s="44"/>
      <c r="I1418" s="231"/>
      <c r="J1418" s="44"/>
      <c r="K1418" s="44"/>
      <c r="L1418" s="48"/>
      <c r="M1418" s="232"/>
      <c r="N1418" s="233"/>
      <c r="O1418" s="88"/>
      <c r="P1418" s="88"/>
      <c r="Q1418" s="88"/>
      <c r="R1418" s="88"/>
      <c r="S1418" s="88"/>
      <c r="T1418" s="89"/>
      <c r="U1418" s="42"/>
      <c r="V1418" s="42"/>
      <c r="W1418" s="42"/>
      <c r="X1418" s="42"/>
      <c r="Y1418" s="42"/>
      <c r="Z1418" s="42"/>
      <c r="AA1418" s="42"/>
      <c r="AB1418" s="42"/>
      <c r="AC1418" s="42"/>
      <c r="AD1418" s="42"/>
      <c r="AE1418" s="42"/>
      <c r="AT1418" s="21" t="s">
        <v>216</v>
      </c>
      <c r="AU1418" s="21" t="s">
        <v>80</v>
      </c>
    </row>
    <row r="1419" s="13" customFormat="1">
      <c r="A1419" s="13"/>
      <c r="B1419" s="234"/>
      <c r="C1419" s="235"/>
      <c r="D1419" s="236" t="s">
        <v>218</v>
      </c>
      <c r="E1419" s="237" t="s">
        <v>18</v>
      </c>
      <c r="F1419" s="238" t="s">
        <v>2331</v>
      </c>
      <c r="G1419" s="235"/>
      <c r="H1419" s="237" t="s">
        <v>18</v>
      </c>
      <c r="I1419" s="239"/>
      <c r="J1419" s="235"/>
      <c r="K1419" s="235"/>
      <c r="L1419" s="240"/>
      <c r="M1419" s="241"/>
      <c r="N1419" s="242"/>
      <c r="O1419" s="242"/>
      <c r="P1419" s="242"/>
      <c r="Q1419" s="242"/>
      <c r="R1419" s="242"/>
      <c r="S1419" s="242"/>
      <c r="T1419" s="243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T1419" s="244" t="s">
        <v>218</v>
      </c>
      <c r="AU1419" s="244" t="s">
        <v>80</v>
      </c>
      <c r="AV1419" s="13" t="s">
        <v>76</v>
      </c>
      <c r="AW1419" s="13" t="s">
        <v>33</v>
      </c>
      <c r="AX1419" s="13" t="s">
        <v>71</v>
      </c>
      <c r="AY1419" s="244" t="s">
        <v>207</v>
      </c>
    </row>
    <row r="1420" s="14" customFormat="1">
      <c r="A1420" s="14"/>
      <c r="B1420" s="245"/>
      <c r="C1420" s="246"/>
      <c r="D1420" s="236" t="s">
        <v>218</v>
      </c>
      <c r="E1420" s="247" t="s">
        <v>18</v>
      </c>
      <c r="F1420" s="248" t="s">
        <v>1179</v>
      </c>
      <c r="G1420" s="246"/>
      <c r="H1420" s="249">
        <v>330.45999999999998</v>
      </c>
      <c r="I1420" s="250"/>
      <c r="J1420" s="246"/>
      <c r="K1420" s="246"/>
      <c r="L1420" s="251"/>
      <c r="M1420" s="252"/>
      <c r="N1420" s="253"/>
      <c r="O1420" s="253"/>
      <c r="P1420" s="253"/>
      <c r="Q1420" s="253"/>
      <c r="R1420" s="253"/>
      <c r="S1420" s="253"/>
      <c r="T1420" s="254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255" t="s">
        <v>218</v>
      </c>
      <c r="AU1420" s="255" t="s">
        <v>80</v>
      </c>
      <c r="AV1420" s="14" t="s">
        <v>80</v>
      </c>
      <c r="AW1420" s="14" t="s">
        <v>33</v>
      </c>
      <c r="AX1420" s="14" t="s">
        <v>71</v>
      </c>
      <c r="AY1420" s="255" t="s">
        <v>207</v>
      </c>
    </row>
    <row r="1421" s="14" customFormat="1">
      <c r="A1421" s="14"/>
      <c r="B1421" s="245"/>
      <c r="C1421" s="246"/>
      <c r="D1421" s="236" t="s">
        <v>218</v>
      </c>
      <c r="E1421" s="247" t="s">
        <v>18</v>
      </c>
      <c r="F1421" s="248" t="s">
        <v>1180</v>
      </c>
      <c r="G1421" s="246"/>
      <c r="H1421" s="249">
        <v>11.060000000000001</v>
      </c>
      <c r="I1421" s="250"/>
      <c r="J1421" s="246"/>
      <c r="K1421" s="246"/>
      <c r="L1421" s="251"/>
      <c r="M1421" s="252"/>
      <c r="N1421" s="253"/>
      <c r="O1421" s="253"/>
      <c r="P1421" s="253"/>
      <c r="Q1421" s="253"/>
      <c r="R1421" s="253"/>
      <c r="S1421" s="253"/>
      <c r="T1421" s="254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55" t="s">
        <v>218</v>
      </c>
      <c r="AU1421" s="255" t="s">
        <v>80</v>
      </c>
      <c r="AV1421" s="14" t="s">
        <v>80</v>
      </c>
      <c r="AW1421" s="14" t="s">
        <v>33</v>
      </c>
      <c r="AX1421" s="14" t="s">
        <v>71</v>
      </c>
      <c r="AY1421" s="255" t="s">
        <v>207</v>
      </c>
    </row>
    <row r="1422" s="13" customFormat="1">
      <c r="A1422" s="13"/>
      <c r="B1422" s="234"/>
      <c r="C1422" s="235"/>
      <c r="D1422" s="236" t="s">
        <v>218</v>
      </c>
      <c r="E1422" s="237" t="s">
        <v>18</v>
      </c>
      <c r="F1422" s="238" t="s">
        <v>2332</v>
      </c>
      <c r="G1422" s="235"/>
      <c r="H1422" s="237" t="s">
        <v>18</v>
      </c>
      <c r="I1422" s="239"/>
      <c r="J1422" s="235"/>
      <c r="K1422" s="235"/>
      <c r="L1422" s="240"/>
      <c r="M1422" s="241"/>
      <c r="N1422" s="242"/>
      <c r="O1422" s="242"/>
      <c r="P1422" s="242"/>
      <c r="Q1422" s="242"/>
      <c r="R1422" s="242"/>
      <c r="S1422" s="242"/>
      <c r="T1422" s="24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44" t="s">
        <v>218</v>
      </c>
      <c r="AU1422" s="244" t="s">
        <v>80</v>
      </c>
      <c r="AV1422" s="13" t="s">
        <v>76</v>
      </c>
      <c r="AW1422" s="13" t="s">
        <v>33</v>
      </c>
      <c r="AX1422" s="13" t="s">
        <v>71</v>
      </c>
      <c r="AY1422" s="244" t="s">
        <v>207</v>
      </c>
    </row>
    <row r="1423" s="14" customFormat="1">
      <c r="A1423" s="14"/>
      <c r="B1423" s="245"/>
      <c r="C1423" s="246"/>
      <c r="D1423" s="236" t="s">
        <v>218</v>
      </c>
      <c r="E1423" s="247" t="s">
        <v>18</v>
      </c>
      <c r="F1423" s="248" t="s">
        <v>2333</v>
      </c>
      <c r="G1423" s="246"/>
      <c r="H1423" s="249">
        <v>705.89999999999998</v>
      </c>
      <c r="I1423" s="250"/>
      <c r="J1423" s="246"/>
      <c r="K1423" s="246"/>
      <c r="L1423" s="251"/>
      <c r="M1423" s="252"/>
      <c r="N1423" s="253"/>
      <c r="O1423" s="253"/>
      <c r="P1423" s="253"/>
      <c r="Q1423" s="253"/>
      <c r="R1423" s="253"/>
      <c r="S1423" s="253"/>
      <c r="T1423" s="25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5" t="s">
        <v>218</v>
      </c>
      <c r="AU1423" s="255" t="s">
        <v>80</v>
      </c>
      <c r="AV1423" s="14" t="s">
        <v>80</v>
      </c>
      <c r="AW1423" s="14" t="s">
        <v>33</v>
      </c>
      <c r="AX1423" s="14" t="s">
        <v>71</v>
      </c>
      <c r="AY1423" s="255" t="s">
        <v>207</v>
      </c>
    </row>
    <row r="1424" s="14" customFormat="1">
      <c r="A1424" s="14"/>
      <c r="B1424" s="245"/>
      <c r="C1424" s="246"/>
      <c r="D1424" s="236" t="s">
        <v>218</v>
      </c>
      <c r="E1424" s="247" t="s">
        <v>18</v>
      </c>
      <c r="F1424" s="248" t="s">
        <v>1227</v>
      </c>
      <c r="G1424" s="246"/>
      <c r="H1424" s="249">
        <v>-87.560000000000002</v>
      </c>
      <c r="I1424" s="250"/>
      <c r="J1424" s="246"/>
      <c r="K1424" s="246"/>
      <c r="L1424" s="251"/>
      <c r="M1424" s="252"/>
      <c r="N1424" s="253"/>
      <c r="O1424" s="253"/>
      <c r="P1424" s="253"/>
      <c r="Q1424" s="253"/>
      <c r="R1424" s="253"/>
      <c r="S1424" s="253"/>
      <c r="T1424" s="254"/>
      <c r="U1424" s="14"/>
      <c r="V1424" s="14"/>
      <c r="W1424" s="14"/>
      <c r="X1424" s="14"/>
      <c r="Y1424" s="14"/>
      <c r="Z1424" s="14"/>
      <c r="AA1424" s="14"/>
      <c r="AB1424" s="14"/>
      <c r="AC1424" s="14"/>
      <c r="AD1424" s="14"/>
      <c r="AE1424" s="14"/>
      <c r="AT1424" s="255" t="s">
        <v>218</v>
      </c>
      <c r="AU1424" s="255" t="s">
        <v>80</v>
      </c>
      <c r="AV1424" s="14" t="s">
        <v>80</v>
      </c>
      <c r="AW1424" s="14" t="s">
        <v>33</v>
      </c>
      <c r="AX1424" s="14" t="s">
        <v>71</v>
      </c>
      <c r="AY1424" s="255" t="s">
        <v>207</v>
      </c>
    </row>
    <row r="1425" s="14" customFormat="1">
      <c r="A1425" s="14"/>
      <c r="B1425" s="245"/>
      <c r="C1425" s="246"/>
      <c r="D1425" s="236" t="s">
        <v>218</v>
      </c>
      <c r="E1425" s="247" t="s">
        <v>18</v>
      </c>
      <c r="F1425" s="248" t="s">
        <v>1228</v>
      </c>
      <c r="G1425" s="246"/>
      <c r="H1425" s="249">
        <v>-25.969999999999999</v>
      </c>
      <c r="I1425" s="250"/>
      <c r="J1425" s="246"/>
      <c r="K1425" s="246"/>
      <c r="L1425" s="251"/>
      <c r="M1425" s="252"/>
      <c r="N1425" s="253"/>
      <c r="O1425" s="253"/>
      <c r="P1425" s="253"/>
      <c r="Q1425" s="253"/>
      <c r="R1425" s="253"/>
      <c r="S1425" s="253"/>
      <c r="T1425" s="254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55" t="s">
        <v>218</v>
      </c>
      <c r="AU1425" s="255" t="s">
        <v>80</v>
      </c>
      <c r="AV1425" s="14" t="s">
        <v>80</v>
      </c>
      <c r="AW1425" s="14" t="s">
        <v>33</v>
      </c>
      <c r="AX1425" s="14" t="s">
        <v>71</v>
      </c>
      <c r="AY1425" s="255" t="s">
        <v>207</v>
      </c>
    </row>
    <row r="1426" s="14" customFormat="1">
      <c r="A1426" s="14"/>
      <c r="B1426" s="245"/>
      <c r="C1426" s="246"/>
      <c r="D1426" s="236" t="s">
        <v>218</v>
      </c>
      <c r="E1426" s="247" t="s">
        <v>18</v>
      </c>
      <c r="F1426" s="248" t="s">
        <v>1229</v>
      </c>
      <c r="G1426" s="246"/>
      <c r="H1426" s="249">
        <v>-17.010000000000002</v>
      </c>
      <c r="I1426" s="250"/>
      <c r="J1426" s="246"/>
      <c r="K1426" s="246"/>
      <c r="L1426" s="251"/>
      <c r="M1426" s="252"/>
      <c r="N1426" s="253"/>
      <c r="O1426" s="253"/>
      <c r="P1426" s="253"/>
      <c r="Q1426" s="253"/>
      <c r="R1426" s="253"/>
      <c r="S1426" s="253"/>
      <c r="T1426" s="254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55" t="s">
        <v>218</v>
      </c>
      <c r="AU1426" s="255" t="s">
        <v>80</v>
      </c>
      <c r="AV1426" s="14" t="s">
        <v>80</v>
      </c>
      <c r="AW1426" s="14" t="s">
        <v>33</v>
      </c>
      <c r="AX1426" s="14" t="s">
        <v>71</v>
      </c>
      <c r="AY1426" s="255" t="s">
        <v>207</v>
      </c>
    </row>
    <row r="1427" s="2" customFormat="1" ht="16.5" customHeight="1">
      <c r="A1427" s="42"/>
      <c r="B1427" s="43"/>
      <c r="C1427" s="217" t="s">
        <v>2334</v>
      </c>
      <c r="D1427" s="217" t="s">
        <v>211</v>
      </c>
      <c r="E1427" s="218" t="s">
        <v>2335</v>
      </c>
      <c r="F1427" s="219" t="s">
        <v>2336</v>
      </c>
      <c r="G1427" s="220" t="s">
        <v>129</v>
      </c>
      <c r="H1427" s="221">
        <v>346.69999999999999</v>
      </c>
      <c r="I1427" s="222"/>
      <c r="J1427" s="221">
        <f>ROUND(I1427*H1427,2)</f>
        <v>0</v>
      </c>
      <c r="K1427" s="219" t="s">
        <v>214</v>
      </c>
      <c r="L1427" s="48"/>
      <c r="M1427" s="223" t="s">
        <v>18</v>
      </c>
      <c r="N1427" s="224" t="s">
        <v>42</v>
      </c>
      <c r="O1427" s="88"/>
      <c r="P1427" s="225">
        <f>O1427*H1427</f>
        <v>0</v>
      </c>
      <c r="Q1427" s="225">
        <v>0.001</v>
      </c>
      <c r="R1427" s="225">
        <f>Q1427*H1427</f>
        <v>0.34670000000000001</v>
      </c>
      <c r="S1427" s="225">
        <v>0.00031</v>
      </c>
      <c r="T1427" s="226">
        <f>S1427*H1427</f>
        <v>0.107477</v>
      </c>
      <c r="U1427" s="42"/>
      <c r="V1427" s="42"/>
      <c r="W1427" s="42"/>
      <c r="X1427" s="42"/>
      <c r="Y1427" s="42"/>
      <c r="Z1427" s="42"/>
      <c r="AA1427" s="42"/>
      <c r="AB1427" s="42"/>
      <c r="AC1427" s="42"/>
      <c r="AD1427" s="42"/>
      <c r="AE1427" s="42"/>
      <c r="AR1427" s="227" t="s">
        <v>327</v>
      </c>
      <c r="AT1427" s="227" t="s">
        <v>211</v>
      </c>
      <c r="AU1427" s="227" t="s">
        <v>80</v>
      </c>
      <c r="AY1427" s="21" t="s">
        <v>207</v>
      </c>
      <c r="BE1427" s="228">
        <f>IF(N1427="základní",J1427,0)</f>
        <v>0</v>
      </c>
      <c r="BF1427" s="228">
        <f>IF(N1427="snížená",J1427,0)</f>
        <v>0</v>
      </c>
      <c r="BG1427" s="228">
        <f>IF(N1427="zákl. přenesená",J1427,0)</f>
        <v>0</v>
      </c>
      <c r="BH1427" s="228">
        <f>IF(N1427="sníž. přenesená",J1427,0)</f>
        <v>0</v>
      </c>
      <c r="BI1427" s="228">
        <f>IF(N1427="nulová",J1427,0)</f>
        <v>0</v>
      </c>
      <c r="BJ1427" s="21" t="s">
        <v>76</v>
      </c>
      <c r="BK1427" s="228">
        <f>ROUND(I1427*H1427,2)</f>
        <v>0</v>
      </c>
      <c r="BL1427" s="21" t="s">
        <v>327</v>
      </c>
      <c r="BM1427" s="227" t="s">
        <v>2337</v>
      </c>
    </row>
    <row r="1428" s="2" customFormat="1">
      <c r="A1428" s="42"/>
      <c r="B1428" s="43"/>
      <c r="C1428" s="44"/>
      <c r="D1428" s="229" t="s">
        <v>216</v>
      </c>
      <c r="E1428" s="44"/>
      <c r="F1428" s="230" t="s">
        <v>2338</v>
      </c>
      <c r="G1428" s="44"/>
      <c r="H1428" s="44"/>
      <c r="I1428" s="231"/>
      <c r="J1428" s="44"/>
      <c r="K1428" s="44"/>
      <c r="L1428" s="48"/>
      <c r="M1428" s="232"/>
      <c r="N1428" s="233"/>
      <c r="O1428" s="88"/>
      <c r="P1428" s="88"/>
      <c r="Q1428" s="88"/>
      <c r="R1428" s="88"/>
      <c r="S1428" s="88"/>
      <c r="T1428" s="89"/>
      <c r="U1428" s="42"/>
      <c r="V1428" s="42"/>
      <c r="W1428" s="42"/>
      <c r="X1428" s="42"/>
      <c r="Y1428" s="42"/>
      <c r="Z1428" s="42"/>
      <c r="AA1428" s="42"/>
      <c r="AB1428" s="42"/>
      <c r="AC1428" s="42"/>
      <c r="AD1428" s="42"/>
      <c r="AE1428" s="42"/>
      <c r="AT1428" s="21" t="s">
        <v>216</v>
      </c>
      <c r="AU1428" s="21" t="s">
        <v>80</v>
      </c>
    </row>
    <row r="1429" s="14" customFormat="1">
      <c r="A1429" s="14"/>
      <c r="B1429" s="245"/>
      <c r="C1429" s="246"/>
      <c r="D1429" s="236" t="s">
        <v>218</v>
      </c>
      <c r="E1429" s="247" t="s">
        <v>18</v>
      </c>
      <c r="F1429" s="248" t="s">
        <v>2339</v>
      </c>
      <c r="G1429" s="246"/>
      <c r="H1429" s="249">
        <v>346.69999999999999</v>
      </c>
      <c r="I1429" s="250"/>
      <c r="J1429" s="246"/>
      <c r="K1429" s="246"/>
      <c r="L1429" s="251"/>
      <c r="M1429" s="252"/>
      <c r="N1429" s="253"/>
      <c r="O1429" s="253"/>
      <c r="P1429" s="253"/>
      <c r="Q1429" s="253"/>
      <c r="R1429" s="253"/>
      <c r="S1429" s="253"/>
      <c r="T1429" s="254"/>
      <c r="U1429" s="14"/>
      <c r="V1429" s="14"/>
      <c r="W1429" s="14"/>
      <c r="X1429" s="14"/>
      <c r="Y1429" s="14"/>
      <c r="Z1429" s="14"/>
      <c r="AA1429" s="14"/>
      <c r="AB1429" s="14"/>
      <c r="AC1429" s="14"/>
      <c r="AD1429" s="14"/>
      <c r="AE1429" s="14"/>
      <c r="AT1429" s="255" t="s">
        <v>218</v>
      </c>
      <c r="AU1429" s="255" t="s">
        <v>80</v>
      </c>
      <c r="AV1429" s="14" t="s">
        <v>80</v>
      </c>
      <c r="AW1429" s="14" t="s">
        <v>33</v>
      </c>
      <c r="AX1429" s="14" t="s">
        <v>76</v>
      </c>
      <c r="AY1429" s="255" t="s">
        <v>207</v>
      </c>
    </row>
    <row r="1430" s="2" customFormat="1" ht="16.5" customHeight="1">
      <c r="A1430" s="42"/>
      <c r="B1430" s="43"/>
      <c r="C1430" s="217" t="s">
        <v>2340</v>
      </c>
      <c r="D1430" s="217" t="s">
        <v>211</v>
      </c>
      <c r="E1430" s="218" t="s">
        <v>2341</v>
      </c>
      <c r="F1430" s="219" t="s">
        <v>2342</v>
      </c>
      <c r="G1430" s="220" t="s">
        <v>129</v>
      </c>
      <c r="H1430" s="221">
        <v>460.85000000000002</v>
      </c>
      <c r="I1430" s="222"/>
      <c r="J1430" s="221">
        <f>ROUND(I1430*H1430,2)</f>
        <v>0</v>
      </c>
      <c r="K1430" s="219" t="s">
        <v>214</v>
      </c>
      <c r="L1430" s="48"/>
      <c r="M1430" s="223" t="s">
        <v>18</v>
      </c>
      <c r="N1430" s="224" t="s">
        <v>42</v>
      </c>
      <c r="O1430" s="88"/>
      <c r="P1430" s="225">
        <f>O1430*H1430</f>
        <v>0</v>
      </c>
      <c r="Q1430" s="225">
        <v>0</v>
      </c>
      <c r="R1430" s="225">
        <f>Q1430*H1430</f>
        <v>0</v>
      </c>
      <c r="S1430" s="225">
        <v>3.0000000000000001E-05</v>
      </c>
      <c r="T1430" s="226">
        <f>S1430*H1430</f>
        <v>0.013825500000000001</v>
      </c>
      <c r="U1430" s="42"/>
      <c r="V1430" s="42"/>
      <c r="W1430" s="42"/>
      <c r="X1430" s="42"/>
      <c r="Y1430" s="42"/>
      <c r="Z1430" s="42"/>
      <c r="AA1430" s="42"/>
      <c r="AB1430" s="42"/>
      <c r="AC1430" s="42"/>
      <c r="AD1430" s="42"/>
      <c r="AE1430" s="42"/>
      <c r="AR1430" s="227" t="s">
        <v>327</v>
      </c>
      <c r="AT1430" s="227" t="s">
        <v>211</v>
      </c>
      <c r="AU1430" s="227" t="s">
        <v>80</v>
      </c>
      <c r="AY1430" s="21" t="s">
        <v>207</v>
      </c>
      <c r="BE1430" s="228">
        <f>IF(N1430="základní",J1430,0)</f>
        <v>0</v>
      </c>
      <c r="BF1430" s="228">
        <f>IF(N1430="snížená",J1430,0)</f>
        <v>0</v>
      </c>
      <c r="BG1430" s="228">
        <f>IF(N1430="zákl. přenesená",J1430,0)</f>
        <v>0</v>
      </c>
      <c r="BH1430" s="228">
        <f>IF(N1430="sníž. přenesená",J1430,0)</f>
        <v>0</v>
      </c>
      <c r="BI1430" s="228">
        <f>IF(N1430="nulová",J1430,0)</f>
        <v>0</v>
      </c>
      <c r="BJ1430" s="21" t="s">
        <v>76</v>
      </c>
      <c r="BK1430" s="228">
        <f>ROUND(I1430*H1430,2)</f>
        <v>0</v>
      </c>
      <c r="BL1430" s="21" t="s">
        <v>327</v>
      </c>
      <c r="BM1430" s="227" t="s">
        <v>2343</v>
      </c>
    </row>
    <row r="1431" s="2" customFormat="1">
      <c r="A1431" s="42"/>
      <c r="B1431" s="43"/>
      <c r="C1431" s="44"/>
      <c r="D1431" s="229" t="s">
        <v>216</v>
      </c>
      <c r="E1431" s="44"/>
      <c r="F1431" s="230" t="s">
        <v>2344</v>
      </c>
      <c r="G1431" s="44"/>
      <c r="H1431" s="44"/>
      <c r="I1431" s="231"/>
      <c r="J1431" s="44"/>
      <c r="K1431" s="44"/>
      <c r="L1431" s="48"/>
      <c r="M1431" s="232"/>
      <c r="N1431" s="233"/>
      <c r="O1431" s="88"/>
      <c r="P1431" s="88"/>
      <c r="Q1431" s="88"/>
      <c r="R1431" s="88"/>
      <c r="S1431" s="88"/>
      <c r="T1431" s="89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T1431" s="21" t="s">
        <v>216</v>
      </c>
      <c r="AU1431" s="21" t="s">
        <v>80</v>
      </c>
    </row>
    <row r="1432" s="14" customFormat="1">
      <c r="A1432" s="14"/>
      <c r="B1432" s="245"/>
      <c r="C1432" s="246"/>
      <c r="D1432" s="236" t="s">
        <v>218</v>
      </c>
      <c r="E1432" s="247" t="s">
        <v>18</v>
      </c>
      <c r="F1432" s="248" t="s">
        <v>929</v>
      </c>
      <c r="G1432" s="246"/>
      <c r="H1432" s="249">
        <v>225.68000000000001</v>
      </c>
      <c r="I1432" s="250"/>
      <c r="J1432" s="246"/>
      <c r="K1432" s="246"/>
      <c r="L1432" s="251"/>
      <c r="M1432" s="252"/>
      <c r="N1432" s="253"/>
      <c r="O1432" s="253"/>
      <c r="P1432" s="253"/>
      <c r="Q1432" s="253"/>
      <c r="R1432" s="253"/>
      <c r="S1432" s="253"/>
      <c r="T1432" s="254"/>
      <c r="U1432" s="14"/>
      <c r="V1432" s="14"/>
      <c r="W1432" s="14"/>
      <c r="X1432" s="14"/>
      <c r="Y1432" s="14"/>
      <c r="Z1432" s="14"/>
      <c r="AA1432" s="14"/>
      <c r="AB1432" s="14"/>
      <c r="AC1432" s="14"/>
      <c r="AD1432" s="14"/>
      <c r="AE1432" s="14"/>
      <c r="AT1432" s="255" t="s">
        <v>218</v>
      </c>
      <c r="AU1432" s="255" t="s">
        <v>80</v>
      </c>
      <c r="AV1432" s="14" t="s">
        <v>80</v>
      </c>
      <c r="AW1432" s="14" t="s">
        <v>33</v>
      </c>
      <c r="AX1432" s="14" t="s">
        <v>71</v>
      </c>
      <c r="AY1432" s="255" t="s">
        <v>207</v>
      </c>
    </row>
    <row r="1433" s="14" customFormat="1">
      <c r="A1433" s="14"/>
      <c r="B1433" s="245"/>
      <c r="C1433" s="246"/>
      <c r="D1433" s="236" t="s">
        <v>218</v>
      </c>
      <c r="E1433" s="247" t="s">
        <v>18</v>
      </c>
      <c r="F1433" s="248" t="s">
        <v>950</v>
      </c>
      <c r="G1433" s="246"/>
      <c r="H1433" s="249">
        <v>235.16999999999999</v>
      </c>
      <c r="I1433" s="250"/>
      <c r="J1433" s="246"/>
      <c r="K1433" s="246"/>
      <c r="L1433" s="251"/>
      <c r="M1433" s="252"/>
      <c r="N1433" s="253"/>
      <c r="O1433" s="253"/>
      <c r="P1433" s="253"/>
      <c r="Q1433" s="253"/>
      <c r="R1433" s="253"/>
      <c r="S1433" s="253"/>
      <c r="T1433" s="254"/>
      <c r="U1433" s="14"/>
      <c r="V1433" s="14"/>
      <c r="W1433" s="14"/>
      <c r="X1433" s="14"/>
      <c r="Y1433" s="14"/>
      <c r="Z1433" s="14"/>
      <c r="AA1433" s="14"/>
      <c r="AB1433" s="14"/>
      <c r="AC1433" s="14"/>
      <c r="AD1433" s="14"/>
      <c r="AE1433" s="14"/>
      <c r="AT1433" s="255" t="s">
        <v>218</v>
      </c>
      <c r="AU1433" s="255" t="s">
        <v>80</v>
      </c>
      <c r="AV1433" s="14" t="s">
        <v>80</v>
      </c>
      <c r="AW1433" s="14" t="s">
        <v>33</v>
      </c>
      <c r="AX1433" s="14" t="s">
        <v>71</v>
      </c>
      <c r="AY1433" s="255" t="s">
        <v>207</v>
      </c>
    </row>
    <row r="1434" s="16" customFormat="1">
      <c r="A1434" s="16"/>
      <c r="B1434" s="267"/>
      <c r="C1434" s="268"/>
      <c r="D1434" s="236" t="s">
        <v>218</v>
      </c>
      <c r="E1434" s="269" t="s">
        <v>18</v>
      </c>
      <c r="F1434" s="270" t="s">
        <v>244</v>
      </c>
      <c r="G1434" s="268"/>
      <c r="H1434" s="271">
        <v>460.85000000000002</v>
      </c>
      <c r="I1434" s="272"/>
      <c r="J1434" s="268"/>
      <c r="K1434" s="268"/>
      <c r="L1434" s="273"/>
      <c r="M1434" s="274"/>
      <c r="N1434" s="275"/>
      <c r="O1434" s="275"/>
      <c r="P1434" s="275"/>
      <c r="Q1434" s="275"/>
      <c r="R1434" s="275"/>
      <c r="S1434" s="275"/>
      <c r="T1434" s="276"/>
      <c r="U1434" s="16"/>
      <c r="V1434" s="16"/>
      <c r="W1434" s="16"/>
      <c r="X1434" s="16"/>
      <c r="Y1434" s="16"/>
      <c r="Z1434" s="16"/>
      <c r="AA1434" s="16"/>
      <c r="AB1434" s="16"/>
      <c r="AC1434" s="16"/>
      <c r="AD1434" s="16"/>
      <c r="AE1434" s="16"/>
      <c r="AT1434" s="277" t="s">
        <v>218</v>
      </c>
      <c r="AU1434" s="277" t="s">
        <v>80</v>
      </c>
      <c r="AV1434" s="16" t="s">
        <v>89</v>
      </c>
      <c r="AW1434" s="16" t="s">
        <v>33</v>
      </c>
      <c r="AX1434" s="16" t="s">
        <v>76</v>
      </c>
      <c r="AY1434" s="277" t="s">
        <v>207</v>
      </c>
    </row>
    <row r="1435" s="2" customFormat="1" ht="24.15" customHeight="1">
      <c r="A1435" s="42"/>
      <c r="B1435" s="43"/>
      <c r="C1435" s="217" t="s">
        <v>2345</v>
      </c>
      <c r="D1435" s="217" t="s">
        <v>211</v>
      </c>
      <c r="E1435" s="218" t="s">
        <v>2346</v>
      </c>
      <c r="F1435" s="219" t="s">
        <v>2347</v>
      </c>
      <c r="G1435" s="220" t="s">
        <v>129</v>
      </c>
      <c r="H1435" s="221">
        <v>212.46000000000001</v>
      </c>
      <c r="I1435" s="222"/>
      <c r="J1435" s="221">
        <f>ROUND(I1435*H1435,2)</f>
        <v>0</v>
      </c>
      <c r="K1435" s="219" t="s">
        <v>214</v>
      </c>
      <c r="L1435" s="48"/>
      <c r="M1435" s="223" t="s">
        <v>18</v>
      </c>
      <c r="N1435" s="224" t="s">
        <v>42</v>
      </c>
      <c r="O1435" s="88"/>
      <c r="P1435" s="225">
        <f>O1435*H1435</f>
        <v>0</v>
      </c>
      <c r="Q1435" s="225">
        <v>0</v>
      </c>
      <c r="R1435" s="225">
        <f>Q1435*H1435</f>
        <v>0</v>
      </c>
      <c r="S1435" s="225">
        <v>3.0000000000000001E-05</v>
      </c>
      <c r="T1435" s="226">
        <f>S1435*H1435</f>
        <v>0.0063738000000000006</v>
      </c>
      <c r="U1435" s="42"/>
      <c r="V1435" s="42"/>
      <c r="W1435" s="42"/>
      <c r="X1435" s="42"/>
      <c r="Y1435" s="42"/>
      <c r="Z1435" s="42"/>
      <c r="AA1435" s="42"/>
      <c r="AB1435" s="42"/>
      <c r="AC1435" s="42"/>
      <c r="AD1435" s="42"/>
      <c r="AE1435" s="42"/>
      <c r="AR1435" s="227" t="s">
        <v>327</v>
      </c>
      <c r="AT1435" s="227" t="s">
        <v>211</v>
      </c>
      <c r="AU1435" s="227" t="s">
        <v>80</v>
      </c>
      <c r="AY1435" s="21" t="s">
        <v>207</v>
      </c>
      <c r="BE1435" s="228">
        <f>IF(N1435="základní",J1435,0)</f>
        <v>0</v>
      </c>
      <c r="BF1435" s="228">
        <f>IF(N1435="snížená",J1435,0)</f>
        <v>0</v>
      </c>
      <c r="BG1435" s="228">
        <f>IF(N1435="zákl. přenesená",J1435,0)</f>
        <v>0</v>
      </c>
      <c r="BH1435" s="228">
        <f>IF(N1435="sníž. přenesená",J1435,0)</f>
        <v>0</v>
      </c>
      <c r="BI1435" s="228">
        <f>IF(N1435="nulová",J1435,0)</f>
        <v>0</v>
      </c>
      <c r="BJ1435" s="21" t="s">
        <v>76</v>
      </c>
      <c r="BK1435" s="228">
        <f>ROUND(I1435*H1435,2)</f>
        <v>0</v>
      </c>
      <c r="BL1435" s="21" t="s">
        <v>327</v>
      </c>
      <c r="BM1435" s="227" t="s">
        <v>2348</v>
      </c>
    </row>
    <row r="1436" s="2" customFormat="1">
      <c r="A1436" s="42"/>
      <c r="B1436" s="43"/>
      <c r="C1436" s="44"/>
      <c r="D1436" s="229" t="s">
        <v>216</v>
      </c>
      <c r="E1436" s="44"/>
      <c r="F1436" s="230" t="s">
        <v>2349</v>
      </c>
      <c r="G1436" s="44"/>
      <c r="H1436" s="44"/>
      <c r="I1436" s="231"/>
      <c r="J1436" s="44"/>
      <c r="K1436" s="44"/>
      <c r="L1436" s="48"/>
      <c r="M1436" s="232"/>
      <c r="N1436" s="233"/>
      <c r="O1436" s="88"/>
      <c r="P1436" s="88"/>
      <c r="Q1436" s="88"/>
      <c r="R1436" s="88"/>
      <c r="S1436" s="88"/>
      <c r="T1436" s="89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T1436" s="21" t="s">
        <v>216</v>
      </c>
      <c r="AU1436" s="21" t="s">
        <v>80</v>
      </c>
    </row>
    <row r="1437" s="14" customFormat="1">
      <c r="A1437" s="14"/>
      <c r="B1437" s="245"/>
      <c r="C1437" s="246"/>
      <c r="D1437" s="236" t="s">
        <v>218</v>
      </c>
      <c r="E1437" s="247" t="s">
        <v>18</v>
      </c>
      <c r="F1437" s="248" t="s">
        <v>2350</v>
      </c>
      <c r="G1437" s="246"/>
      <c r="H1437" s="249">
        <v>1.1200000000000001</v>
      </c>
      <c r="I1437" s="250"/>
      <c r="J1437" s="246"/>
      <c r="K1437" s="246"/>
      <c r="L1437" s="251"/>
      <c r="M1437" s="252"/>
      <c r="N1437" s="253"/>
      <c r="O1437" s="253"/>
      <c r="P1437" s="253"/>
      <c r="Q1437" s="253"/>
      <c r="R1437" s="253"/>
      <c r="S1437" s="253"/>
      <c r="T1437" s="254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55" t="s">
        <v>218</v>
      </c>
      <c r="AU1437" s="255" t="s">
        <v>80</v>
      </c>
      <c r="AV1437" s="14" t="s">
        <v>80</v>
      </c>
      <c r="AW1437" s="14" t="s">
        <v>33</v>
      </c>
      <c r="AX1437" s="14" t="s">
        <v>71</v>
      </c>
      <c r="AY1437" s="255" t="s">
        <v>207</v>
      </c>
    </row>
    <row r="1438" s="14" customFormat="1">
      <c r="A1438" s="14"/>
      <c r="B1438" s="245"/>
      <c r="C1438" s="246"/>
      <c r="D1438" s="236" t="s">
        <v>218</v>
      </c>
      <c r="E1438" s="247" t="s">
        <v>18</v>
      </c>
      <c r="F1438" s="248" t="s">
        <v>2351</v>
      </c>
      <c r="G1438" s="246"/>
      <c r="H1438" s="249">
        <v>8.8200000000000003</v>
      </c>
      <c r="I1438" s="250"/>
      <c r="J1438" s="246"/>
      <c r="K1438" s="246"/>
      <c r="L1438" s="251"/>
      <c r="M1438" s="252"/>
      <c r="N1438" s="253"/>
      <c r="O1438" s="253"/>
      <c r="P1438" s="253"/>
      <c r="Q1438" s="253"/>
      <c r="R1438" s="253"/>
      <c r="S1438" s="253"/>
      <c r="T1438" s="254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5" t="s">
        <v>218</v>
      </c>
      <c r="AU1438" s="255" t="s">
        <v>80</v>
      </c>
      <c r="AV1438" s="14" t="s">
        <v>80</v>
      </c>
      <c r="AW1438" s="14" t="s">
        <v>33</v>
      </c>
      <c r="AX1438" s="14" t="s">
        <v>71</v>
      </c>
      <c r="AY1438" s="255" t="s">
        <v>207</v>
      </c>
    </row>
    <row r="1439" s="14" customFormat="1">
      <c r="A1439" s="14"/>
      <c r="B1439" s="245"/>
      <c r="C1439" s="246"/>
      <c r="D1439" s="236" t="s">
        <v>218</v>
      </c>
      <c r="E1439" s="247" t="s">
        <v>18</v>
      </c>
      <c r="F1439" s="248" t="s">
        <v>2352</v>
      </c>
      <c r="G1439" s="246"/>
      <c r="H1439" s="249">
        <v>0.85999999999999999</v>
      </c>
      <c r="I1439" s="250"/>
      <c r="J1439" s="246"/>
      <c r="K1439" s="246"/>
      <c r="L1439" s="251"/>
      <c r="M1439" s="252"/>
      <c r="N1439" s="253"/>
      <c r="O1439" s="253"/>
      <c r="P1439" s="253"/>
      <c r="Q1439" s="253"/>
      <c r="R1439" s="253"/>
      <c r="S1439" s="253"/>
      <c r="T1439" s="254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55" t="s">
        <v>218</v>
      </c>
      <c r="AU1439" s="255" t="s">
        <v>80</v>
      </c>
      <c r="AV1439" s="14" t="s">
        <v>80</v>
      </c>
      <c r="AW1439" s="14" t="s">
        <v>33</v>
      </c>
      <c r="AX1439" s="14" t="s">
        <v>71</v>
      </c>
      <c r="AY1439" s="255" t="s">
        <v>207</v>
      </c>
    </row>
    <row r="1440" s="14" customFormat="1">
      <c r="A1440" s="14"/>
      <c r="B1440" s="245"/>
      <c r="C1440" s="246"/>
      <c r="D1440" s="236" t="s">
        <v>218</v>
      </c>
      <c r="E1440" s="247" t="s">
        <v>18</v>
      </c>
      <c r="F1440" s="248" t="s">
        <v>2353</v>
      </c>
      <c r="G1440" s="246"/>
      <c r="H1440" s="249">
        <v>2</v>
      </c>
      <c r="I1440" s="250"/>
      <c r="J1440" s="246"/>
      <c r="K1440" s="246"/>
      <c r="L1440" s="251"/>
      <c r="M1440" s="252"/>
      <c r="N1440" s="253"/>
      <c r="O1440" s="253"/>
      <c r="P1440" s="253"/>
      <c r="Q1440" s="253"/>
      <c r="R1440" s="253"/>
      <c r="S1440" s="253"/>
      <c r="T1440" s="254"/>
      <c r="U1440" s="14"/>
      <c r="V1440" s="14"/>
      <c r="W1440" s="14"/>
      <c r="X1440" s="14"/>
      <c r="Y1440" s="14"/>
      <c r="Z1440" s="14"/>
      <c r="AA1440" s="14"/>
      <c r="AB1440" s="14"/>
      <c r="AC1440" s="14"/>
      <c r="AD1440" s="14"/>
      <c r="AE1440" s="14"/>
      <c r="AT1440" s="255" t="s">
        <v>218</v>
      </c>
      <c r="AU1440" s="255" t="s">
        <v>80</v>
      </c>
      <c r="AV1440" s="14" t="s">
        <v>80</v>
      </c>
      <c r="AW1440" s="14" t="s">
        <v>33</v>
      </c>
      <c r="AX1440" s="14" t="s">
        <v>71</v>
      </c>
      <c r="AY1440" s="255" t="s">
        <v>207</v>
      </c>
    </row>
    <row r="1441" s="14" customFormat="1">
      <c r="A1441" s="14"/>
      <c r="B1441" s="245"/>
      <c r="C1441" s="246"/>
      <c r="D1441" s="236" t="s">
        <v>218</v>
      </c>
      <c r="E1441" s="247" t="s">
        <v>18</v>
      </c>
      <c r="F1441" s="248" t="s">
        <v>2354</v>
      </c>
      <c r="G1441" s="246"/>
      <c r="H1441" s="249">
        <v>6.3200000000000003</v>
      </c>
      <c r="I1441" s="250"/>
      <c r="J1441" s="246"/>
      <c r="K1441" s="246"/>
      <c r="L1441" s="251"/>
      <c r="M1441" s="252"/>
      <c r="N1441" s="253"/>
      <c r="O1441" s="253"/>
      <c r="P1441" s="253"/>
      <c r="Q1441" s="253"/>
      <c r="R1441" s="253"/>
      <c r="S1441" s="253"/>
      <c r="T1441" s="254"/>
      <c r="U1441" s="14"/>
      <c r="V1441" s="14"/>
      <c r="W1441" s="14"/>
      <c r="X1441" s="14"/>
      <c r="Y1441" s="14"/>
      <c r="Z1441" s="14"/>
      <c r="AA1441" s="14"/>
      <c r="AB1441" s="14"/>
      <c r="AC1441" s="14"/>
      <c r="AD1441" s="14"/>
      <c r="AE1441" s="14"/>
      <c r="AT1441" s="255" t="s">
        <v>218</v>
      </c>
      <c r="AU1441" s="255" t="s">
        <v>80</v>
      </c>
      <c r="AV1441" s="14" t="s">
        <v>80</v>
      </c>
      <c r="AW1441" s="14" t="s">
        <v>33</v>
      </c>
      <c r="AX1441" s="14" t="s">
        <v>71</v>
      </c>
      <c r="AY1441" s="255" t="s">
        <v>207</v>
      </c>
    </row>
    <row r="1442" s="14" customFormat="1">
      <c r="A1442" s="14"/>
      <c r="B1442" s="245"/>
      <c r="C1442" s="246"/>
      <c r="D1442" s="236" t="s">
        <v>218</v>
      </c>
      <c r="E1442" s="247" t="s">
        <v>18</v>
      </c>
      <c r="F1442" s="248" t="s">
        <v>2355</v>
      </c>
      <c r="G1442" s="246"/>
      <c r="H1442" s="249">
        <v>3.5099999999999998</v>
      </c>
      <c r="I1442" s="250"/>
      <c r="J1442" s="246"/>
      <c r="K1442" s="246"/>
      <c r="L1442" s="251"/>
      <c r="M1442" s="252"/>
      <c r="N1442" s="253"/>
      <c r="O1442" s="253"/>
      <c r="P1442" s="253"/>
      <c r="Q1442" s="253"/>
      <c r="R1442" s="253"/>
      <c r="S1442" s="253"/>
      <c r="T1442" s="254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255" t="s">
        <v>218</v>
      </c>
      <c r="AU1442" s="255" t="s">
        <v>80</v>
      </c>
      <c r="AV1442" s="14" t="s">
        <v>80</v>
      </c>
      <c r="AW1442" s="14" t="s">
        <v>33</v>
      </c>
      <c r="AX1442" s="14" t="s">
        <v>71</v>
      </c>
      <c r="AY1442" s="255" t="s">
        <v>207</v>
      </c>
    </row>
    <row r="1443" s="14" customFormat="1">
      <c r="A1443" s="14"/>
      <c r="B1443" s="245"/>
      <c r="C1443" s="246"/>
      <c r="D1443" s="236" t="s">
        <v>218</v>
      </c>
      <c r="E1443" s="247" t="s">
        <v>18</v>
      </c>
      <c r="F1443" s="248" t="s">
        <v>2356</v>
      </c>
      <c r="G1443" s="246"/>
      <c r="H1443" s="249">
        <v>21.920000000000002</v>
      </c>
      <c r="I1443" s="250"/>
      <c r="J1443" s="246"/>
      <c r="K1443" s="246"/>
      <c r="L1443" s="251"/>
      <c r="M1443" s="252"/>
      <c r="N1443" s="253"/>
      <c r="O1443" s="253"/>
      <c r="P1443" s="253"/>
      <c r="Q1443" s="253"/>
      <c r="R1443" s="253"/>
      <c r="S1443" s="253"/>
      <c r="T1443" s="254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55" t="s">
        <v>218</v>
      </c>
      <c r="AU1443" s="255" t="s">
        <v>80</v>
      </c>
      <c r="AV1443" s="14" t="s">
        <v>80</v>
      </c>
      <c r="AW1443" s="14" t="s">
        <v>33</v>
      </c>
      <c r="AX1443" s="14" t="s">
        <v>71</v>
      </c>
      <c r="AY1443" s="255" t="s">
        <v>207</v>
      </c>
    </row>
    <row r="1444" s="14" customFormat="1">
      <c r="A1444" s="14"/>
      <c r="B1444" s="245"/>
      <c r="C1444" s="246"/>
      <c r="D1444" s="236" t="s">
        <v>218</v>
      </c>
      <c r="E1444" s="247" t="s">
        <v>18</v>
      </c>
      <c r="F1444" s="248" t="s">
        <v>2357</v>
      </c>
      <c r="G1444" s="246"/>
      <c r="H1444" s="249">
        <v>1.75</v>
      </c>
      <c r="I1444" s="250"/>
      <c r="J1444" s="246"/>
      <c r="K1444" s="246"/>
      <c r="L1444" s="251"/>
      <c r="M1444" s="252"/>
      <c r="N1444" s="253"/>
      <c r="O1444" s="253"/>
      <c r="P1444" s="253"/>
      <c r="Q1444" s="253"/>
      <c r="R1444" s="253"/>
      <c r="S1444" s="253"/>
      <c r="T1444" s="254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55" t="s">
        <v>218</v>
      </c>
      <c r="AU1444" s="255" t="s">
        <v>80</v>
      </c>
      <c r="AV1444" s="14" t="s">
        <v>80</v>
      </c>
      <c r="AW1444" s="14" t="s">
        <v>33</v>
      </c>
      <c r="AX1444" s="14" t="s">
        <v>71</v>
      </c>
      <c r="AY1444" s="255" t="s">
        <v>207</v>
      </c>
    </row>
    <row r="1445" s="14" customFormat="1">
      <c r="A1445" s="14"/>
      <c r="B1445" s="245"/>
      <c r="C1445" s="246"/>
      <c r="D1445" s="236" t="s">
        <v>218</v>
      </c>
      <c r="E1445" s="247" t="s">
        <v>18</v>
      </c>
      <c r="F1445" s="248" t="s">
        <v>2358</v>
      </c>
      <c r="G1445" s="246"/>
      <c r="H1445" s="249">
        <v>2.2000000000000002</v>
      </c>
      <c r="I1445" s="250"/>
      <c r="J1445" s="246"/>
      <c r="K1445" s="246"/>
      <c r="L1445" s="251"/>
      <c r="M1445" s="252"/>
      <c r="N1445" s="253"/>
      <c r="O1445" s="253"/>
      <c r="P1445" s="253"/>
      <c r="Q1445" s="253"/>
      <c r="R1445" s="253"/>
      <c r="S1445" s="253"/>
      <c r="T1445" s="254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T1445" s="255" t="s">
        <v>218</v>
      </c>
      <c r="AU1445" s="255" t="s">
        <v>80</v>
      </c>
      <c r="AV1445" s="14" t="s">
        <v>80</v>
      </c>
      <c r="AW1445" s="14" t="s">
        <v>33</v>
      </c>
      <c r="AX1445" s="14" t="s">
        <v>71</v>
      </c>
      <c r="AY1445" s="255" t="s">
        <v>207</v>
      </c>
    </row>
    <row r="1446" s="14" customFormat="1">
      <c r="A1446" s="14"/>
      <c r="B1446" s="245"/>
      <c r="C1446" s="246"/>
      <c r="D1446" s="236" t="s">
        <v>218</v>
      </c>
      <c r="E1446" s="247" t="s">
        <v>18</v>
      </c>
      <c r="F1446" s="248" t="s">
        <v>2359</v>
      </c>
      <c r="G1446" s="246"/>
      <c r="H1446" s="249">
        <v>5.8499999999999996</v>
      </c>
      <c r="I1446" s="250"/>
      <c r="J1446" s="246"/>
      <c r="K1446" s="246"/>
      <c r="L1446" s="251"/>
      <c r="M1446" s="252"/>
      <c r="N1446" s="253"/>
      <c r="O1446" s="253"/>
      <c r="P1446" s="253"/>
      <c r="Q1446" s="253"/>
      <c r="R1446" s="253"/>
      <c r="S1446" s="253"/>
      <c r="T1446" s="254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5" t="s">
        <v>218</v>
      </c>
      <c r="AU1446" s="255" t="s">
        <v>80</v>
      </c>
      <c r="AV1446" s="14" t="s">
        <v>80</v>
      </c>
      <c r="AW1446" s="14" t="s">
        <v>33</v>
      </c>
      <c r="AX1446" s="14" t="s">
        <v>71</v>
      </c>
      <c r="AY1446" s="255" t="s">
        <v>207</v>
      </c>
    </row>
    <row r="1447" s="14" customFormat="1">
      <c r="A1447" s="14"/>
      <c r="B1447" s="245"/>
      <c r="C1447" s="246"/>
      <c r="D1447" s="236" t="s">
        <v>218</v>
      </c>
      <c r="E1447" s="247" t="s">
        <v>18</v>
      </c>
      <c r="F1447" s="248" t="s">
        <v>902</v>
      </c>
      <c r="G1447" s="246"/>
      <c r="H1447" s="249">
        <v>87.560000000000002</v>
      </c>
      <c r="I1447" s="250"/>
      <c r="J1447" s="246"/>
      <c r="K1447" s="246"/>
      <c r="L1447" s="251"/>
      <c r="M1447" s="252"/>
      <c r="N1447" s="253"/>
      <c r="O1447" s="253"/>
      <c r="P1447" s="253"/>
      <c r="Q1447" s="253"/>
      <c r="R1447" s="253"/>
      <c r="S1447" s="253"/>
      <c r="T1447" s="254"/>
      <c r="U1447" s="14"/>
      <c r="V1447" s="14"/>
      <c r="W1447" s="14"/>
      <c r="X1447" s="14"/>
      <c r="Y1447" s="14"/>
      <c r="Z1447" s="14"/>
      <c r="AA1447" s="14"/>
      <c r="AB1447" s="14"/>
      <c r="AC1447" s="14"/>
      <c r="AD1447" s="14"/>
      <c r="AE1447" s="14"/>
      <c r="AT1447" s="255" t="s">
        <v>218</v>
      </c>
      <c r="AU1447" s="255" t="s">
        <v>80</v>
      </c>
      <c r="AV1447" s="14" t="s">
        <v>80</v>
      </c>
      <c r="AW1447" s="14" t="s">
        <v>33</v>
      </c>
      <c r="AX1447" s="14" t="s">
        <v>71</v>
      </c>
      <c r="AY1447" s="255" t="s">
        <v>207</v>
      </c>
    </row>
    <row r="1448" s="14" customFormat="1">
      <c r="A1448" s="14"/>
      <c r="B1448" s="245"/>
      <c r="C1448" s="246"/>
      <c r="D1448" s="236" t="s">
        <v>218</v>
      </c>
      <c r="E1448" s="247" t="s">
        <v>18</v>
      </c>
      <c r="F1448" s="248" t="s">
        <v>905</v>
      </c>
      <c r="G1448" s="246"/>
      <c r="H1448" s="249">
        <v>17.010000000000002</v>
      </c>
      <c r="I1448" s="250"/>
      <c r="J1448" s="246"/>
      <c r="K1448" s="246"/>
      <c r="L1448" s="251"/>
      <c r="M1448" s="252"/>
      <c r="N1448" s="253"/>
      <c r="O1448" s="253"/>
      <c r="P1448" s="253"/>
      <c r="Q1448" s="253"/>
      <c r="R1448" s="253"/>
      <c r="S1448" s="253"/>
      <c r="T1448" s="254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5" t="s">
        <v>218</v>
      </c>
      <c r="AU1448" s="255" t="s">
        <v>80</v>
      </c>
      <c r="AV1448" s="14" t="s">
        <v>80</v>
      </c>
      <c r="AW1448" s="14" t="s">
        <v>33</v>
      </c>
      <c r="AX1448" s="14" t="s">
        <v>71</v>
      </c>
      <c r="AY1448" s="255" t="s">
        <v>207</v>
      </c>
    </row>
    <row r="1449" s="14" customFormat="1">
      <c r="A1449" s="14"/>
      <c r="B1449" s="245"/>
      <c r="C1449" s="246"/>
      <c r="D1449" s="236" t="s">
        <v>218</v>
      </c>
      <c r="E1449" s="247" t="s">
        <v>18</v>
      </c>
      <c r="F1449" s="248" t="s">
        <v>908</v>
      </c>
      <c r="G1449" s="246"/>
      <c r="H1449" s="249">
        <v>25.969999999999999</v>
      </c>
      <c r="I1449" s="250"/>
      <c r="J1449" s="246"/>
      <c r="K1449" s="246"/>
      <c r="L1449" s="251"/>
      <c r="M1449" s="252"/>
      <c r="N1449" s="253"/>
      <c r="O1449" s="253"/>
      <c r="P1449" s="253"/>
      <c r="Q1449" s="253"/>
      <c r="R1449" s="253"/>
      <c r="S1449" s="253"/>
      <c r="T1449" s="254"/>
      <c r="U1449" s="14"/>
      <c r="V1449" s="14"/>
      <c r="W1449" s="14"/>
      <c r="X1449" s="14"/>
      <c r="Y1449" s="14"/>
      <c r="Z1449" s="14"/>
      <c r="AA1449" s="14"/>
      <c r="AB1449" s="14"/>
      <c r="AC1449" s="14"/>
      <c r="AD1449" s="14"/>
      <c r="AE1449" s="14"/>
      <c r="AT1449" s="255" t="s">
        <v>218</v>
      </c>
      <c r="AU1449" s="255" t="s">
        <v>80</v>
      </c>
      <c r="AV1449" s="14" t="s">
        <v>80</v>
      </c>
      <c r="AW1449" s="14" t="s">
        <v>33</v>
      </c>
      <c r="AX1449" s="14" t="s">
        <v>71</v>
      </c>
      <c r="AY1449" s="255" t="s">
        <v>207</v>
      </c>
    </row>
    <row r="1450" s="14" customFormat="1">
      <c r="A1450" s="14"/>
      <c r="B1450" s="245"/>
      <c r="C1450" s="246"/>
      <c r="D1450" s="236" t="s">
        <v>218</v>
      </c>
      <c r="E1450" s="247" t="s">
        <v>18</v>
      </c>
      <c r="F1450" s="248" t="s">
        <v>911</v>
      </c>
      <c r="G1450" s="246"/>
      <c r="H1450" s="249">
        <v>11.07</v>
      </c>
      <c r="I1450" s="250"/>
      <c r="J1450" s="246"/>
      <c r="K1450" s="246"/>
      <c r="L1450" s="251"/>
      <c r="M1450" s="252"/>
      <c r="N1450" s="253"/>
      <c r="O1450" s="253"/>
      <c r="P1450" s="253"/>
      <c r="Q1450" s="253"/>
      <c r="R1450" s="253"/>
      <c r="S1450" s="253"/>
      <c r="T1450" s="254"/>
      <c r="U1450" s="14"/>
      <c r="V1450" s="14"/>
      <c r="W1450" s="14"/>
      <c r="X1450" s="14"/>
      <c r="Y1450" s="14"/>
      <c r="Z1450" s="14"/>
      <c r="AA1450" s="14"/>
      <c r="AB1450" s="14"/>
      <c r="AC1450" s="14"/>
      <c r="AD1450" s="14"/>
      <c r="AE1450" s="14"/>
      <c r="AT1450" s="255" t="s">
        <v>218</v>
      </c>
      <c r="AU1450" s="255" t="s">
        <v>80</v>
      </c>
      <c r="AV1450" s="14" t="s">
        <v>80</v>
      </c>
      <c r="AW1450" s="14" t="s">
        <v>33</v>
      </c>
      <c r="AX1450" s="14" t="s">
        <v>71</v>
      </c>
      <c r="AY1450" s="255" t="s">
        <v>207</v>
      </c>
    </row>
    <row r="1451" s="14" customFormat="1">
      <c r="A1451" s="14"/>
      <c r="B1451" s="245"/>
      <c r="C1451" s="246"/>
      <c r="D1451" s="236" t="s">
        <v>218</v>
      </c>
      <c r="E1451" s="247" t="s">
        <v>18</v>
      </c>
      <c r="F1451" s="248" t="s">
        <v>2360</v>
      </c>
      <c r="G1451" s="246"/>
      <c r="H1451" s="249">
        <v>16.5</v>
      </c>
      <c r="I1451" s="250"/>
      <c r="J1451" s="246"/>
      <c r="K1451" s="246"/>
      <c r="L1451" s="251"/>
      <c r="M1451" s="252"/>
      <c r="N1451" s="253"/>
      <c r="O1451" s="253"/>
      <c r="P1451" s="253"/>
      <c r="Q1451" s="253"/>
      <c r="R1451" s="253"/>
      <c r="S1451" s="253"/>
      <c r="T1451" s="254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5" t="s">
        <v>218</v>
      </c>
      <c r="AU1451" s="255" t="s">
        <v>80</v>
      </c>
      <c r="AV1451" s="14" t="s">
        <v>80</v>
      </c>
      <c r="AW1451" s="14" t="s">
        <v>33</v>
      </c>
      <c r="AX1451" s="14" t="s">
        <v>71</v>
      </c>
      <c r="AY1451" s="255" t="s">
        <v>207</v>
      </c>
    </row>
    <row r="1452" s="16" customFormat="1">
      <c r="A1452" s="16"/>
      <c r="B1452" s="267"/>
      <c r="C1452" s="268"/>
      <c r="D1452" s="236" t="s">
        <v>218</v>
      </c>
      <c r="E1452" s="269" t="s">
        <v>18</v>
      </c>
      <c r="F1452" s="270" t="s">
        <v>244</v>
      </c>
      <c r="G1452" s="268"/>
      <c r="H1452" s="271">
        <v>212.46000000000001</v>
      </c>
      <c r="I1452" s="272"/>
      <c r="J1452" s="268"/>
      <c r="K1452" s="268"/>
      <c r="L1452" s="273"/>
      <c r="M1452" s="274"/>
      <c r="N1452" s="275"/>
      <c r="O1452" s="275"/>
      <c r="P1452" s="275"/>
      <c r="Q1452" s="275"/>
      <c r="R1452" s="275"/>
      <c r="S1452" s="275"/>
      <c r="T1452" s="276"/>
      <c r="U1452" s="16"/>
      <c r="V1452" s="16"/>
      <c r="W1452" s="16"/>
      <c r="X1452" s="16"/>
      <c r="Y1452" s="16"/>
      <c r="Z1452" s="16"/>
      <c r="AA1452" s="16"/>
      <c r="AB1452" s="16"/>
      <c r="AC1452" s="16"/>
      <c r="AD1452" s="16"/>
      <c r="AE1452" s="16"/>
      <c r="AT1452" s="277" t="s">
        <v>218</v>
      </c>
      <c r="AU1452" s="277" t="s">
        <v>80</v>
      </c>
      <c r="AV1452" s="16" t="s">
        <v>89</v>
      </c>
      <c r="AW1452" s="16" t="s">
        <v>33</v>
      </c>
      <c r="AX1452" s="16" t="s">
        <v>76</v>
      </c>
      <c r="AY1452" s="277" t="s">
        <v>207</v>
      </c>
    </row>
    <row r="1453" s="2" customFormat="1" ht="16.5" customHeight="1">
      <c r="A1453" s="42"/>
      <c r="B1453" s="43"/>
      <c r="C1453" s="283" t="s">
        <v>2361</v>
      </c>
      <c r="D1453" s="283" t="s">
        <v>1282</v>
      </c>
      <c r="E1453" s="284" t="s">
        <v>2362</v>
      </c>
      <c r="F1453" s="285" t="s">
        <v>2363</v>
      </c>
      <c r="G1453" s="286" t="s">
        <v>129</v>
      </c>
      <c r="H1453" s="287">
        <v>706.98000000000002</v>
      </c>
      <c r="I1453" s="288"/>
      <c r="J1453" s="287">
        <f>ROUND(I1453*H1453,2)</f>
        <v>0</v>
      </c>
      <c r="K1453" s="285" t="s">
        <v>214</v>
      </c>
      <c r="L1453" s="289"/>
      <c r="M1453" s="290" t="s">
        <v>18</v>
      </c>
      <c r="N1453" s="291" t="s">
        <v>42</v>
      </c>
      <c r="O1453" s="88"/>
      <c r="P1453" s="225">
        <f>O1453*H1453</f>
        <v>0</v>
      </c>
      <c r="Q1453" s="225">
        <v>4.0000000000000003E-05</v>
      </c>
      <c r="R1453" s="225">
        <f>Q1453*H1453</f>
        <v>0.028279200000000004</v>
      </c>
      <c r="S1453" s="225">
        <v>0</v>
      </c>
      <c r="T1453" s="226">
        <f>S1453*H1453</f>
        <v>0</v>
      </c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R1453" s="227" t="s">
        <v>513</v>
      </c>
      <c r="AT1453" s="227" t="s">
        <v>1282</v>
      </c>
      <c r="AU1453" s="227" t="s">
        <v>80</v>
      </c>
      <c r="AY1453" s="21" t="s">
        <v>207</v>
      </c>
      <c r="BE1453" s="228">
        <f>IF(N1453="základní",J1453,0)</f>
        <v>0</v>
      </c>
      <c r="BF1453" s="228">
        <f>IF(N1453="snížená",J1453,0)</f>
        <v>0</v>
      </c>
      <c r="BG1453" s="228">
        <f>IF(N1453="zákl. přenesená",J1453,0)</f>
        <v>0</v>
      </c>
      <c r="BH1453" s="228">
        <f>IF(N1453="sníž. přenesená",J1453,0)</f>
        <v>0</v>
      </c>
      <c r="BI1453" s="228">
        <f>IF(N1453="nulová",J1453,0)</f>
        <v>0</v>
      </c>
      <c r="BJ1453" s="21" t="s">
        <v>76</v>
      </c>
      <c r="BK1453" s="228">
        <f>ROUND(I1453*H1453,2)</f>
        <v>0</v>
      </c>
      <c r="BL1453" s="21" t="s">
        <v>327</v>
      </c>
      <c r="BM1453" s="227" t="s">
        <v>2364</v>
      </c>
    </row>
    <row r="1454" s="14" customFormat="1">
      <c r="A1454" s="14"/>
      <c r="B1454" s="245"/>
      <c r="C1454" s="246"/>
      <c r="D1454" s="236" t="s">
        <v>218</v>
      </c>
      <c r="E1454" s="247" t="s">
        <v>18</v>
      </c>
      <c r="F1454" s="248" t="s">
        <v>929</v>
      </c>
      <c r="G1454" s="246"/>
      <c r="H1454" s="249">
        <v>225.68000000000001</v>
      </c>
      <c r="I1454" s="250"/>
      <c r="J1454" s="246"/>
      <c r="K1454" s="246"/>
      <c r="L1454" s="251"/>
      <c r="M1454" s="252"/>
      <c r="N1454" s="253"/>
      <c r="O1454" s="253"/>
      <c r="P1454" s="253"/>
      <c r="Q1454" s="253"/>
      <c r="R1454" s="253"/>
      <c r="S1454" s="253"/>
      <c r="T1454" s="254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5" t="s">
        <v>218</v>
      </c>
      <c r="AU1454" s="255" t="s">
        <v>80</v>
      </c>
      <c r="AV1454" s="14" t="s">
        <v>80</v>
      </c>
      <c r="AW1454" s="14" t="s">
        <v>33</v>
      </c>
      <c r="AX1454" s="14" t="s">
        <v>71</v>
      </c>
      <c r="AY1454" s="255" t="s">
        <v>207</v>
      </c>
    </row>
    <row r="1455" s="14" customFormat="1">
      <c r="A1455" s="14"/>
      <c r="B1455" s="245"/>
      <c r="C1455" s="246"/>
      <c r="D1455" s="236" t="s">
        <v>218</v>
      </c>
      <c r="E1455" s="247" t="s">
        <v>18</v>
      </c>
      <c r="F1455" s="248" t="s">
        <v>950</v>
      </c>
      <c r="G1455" s="246"/>
      <c r="H1455" s="249">
        <v>235.16999999999999</v>
      </c>
      <c r="I1455" s="250"/>
      <c r="J1455" s="246"/>
      <c r="K1455" s="246"/>
      <c r="L1455" s="251"/>
      <c r="M1455" s="252"/>
      <c r="N1455" s="253"/>
      <c r="O1455" s="253"/>
      <c r="P1455" s="253"/>
      <c r="Q1455" s="253"/>
      <c r="R1455" s="253"/>
      <c r="S1455" s="253"/>
      <c r="T1455" s="254"/>
      <c r="U1455" s="14"/>
      <c r="V1455" s="14"/>
      <c r="W1455" s="14"/>
      <c r="X1455" s="14"/>
      <c r="Y1455" s="14"/>
      <c r="Z1455" s="14"/>
      <c r="AA1455" s="14"/>
      <c r="AB1455" s="14"/>
      <c r="AC1455" s="14"/>
      <c r="AD1455" s="14"/>
      <c r="AE1455" s="14"/>
      <c r="AT1455" s="255" t="s">
        <v>218</v>
      </c>
      <c r="AU1455" s="255" t="s">
        <v>80</v>
      </c>
      <c r="AV1455" s="14" t="s">
        <v>80</v>
      </c>
      <c r="AW1455" s="14" t="s">
        <v>33</v>
      </c>
      <c r="AX1455" s="14" t="s">
        <v>71</v>
      </c>
      <c r="AY1455" s="255" t="s">
        <v>207</v>
      </c>
    </row>
    <row r="1456" s="14" customFormat="1">
      <c r="A1456" s="14"/>
      <c r="B1456" s="245"/>
      <c r="C1456" s="246"/>
      <c r="D1456" s="236" t="s">
        <v>218</v>
      </c>
      <c r="E1456" s="247" t="s">
        <v>18</v>
      </c>
      <c r="F1456" s="248" t="s">
        <v>2365</v>
      </c>
      <c r="G1456" s="246"/>
      <c r="H1456" s="249">
        <v>212.46000000000001</v>
      </c>
      <c r="I1456" s="250"/>
      <c r="J1456" s="246"/>
      <c r="K1456" s="246"/>
      <c r="L1456" s="251"/>
      <c r="M1456" s="252"/>
      <c r="N1456" s="253"/>
      <c r="O1456" s="253"/>
      <c r="P1456" s="253"/>
      <c r="Q1456" s="253"/>
      <c r="R1456" s="253"/>
      <c r="S1456" s="253"/>
      <c r="T1456" s="254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255" t="s">
        <v>218</v>
      </c>
      <c r="AU1456" s="255" t="s">
        <v>80</v>
      </c>
      <c r="AV1456" s="14" t="s">
        <v>80</v>
      </c>
      <c r="AW1456" s="14" t="s">
        <v>33</v>
      </c>
      <c r="AX1456" s="14" t="s">
        <v>71</v>
      </c>
      <c r="AY1456" s="255" t="s">
        <v>207</v>
      </c>
    </row>
    <row r="1457" s="16" customFormat="1">
      <c r="A1457" s="16"/>
      <c r="B1457" s="267"/>
      <c r="C1457" s="268"/>
      <c r="D1457" s="236" t="s">
        <v>218</v>
      </c>
      <c r="E1457" s="269" t="s">
        <v>18</v>
      </c>
      <c r="F1457" s="270" t="s">
        <v>244</v>
      </c>
      <c r="G1457" s="268"/>
      <c r="H1457" s="271">
        <v>673.30999999999995</v>
      </c>
      <c r="I1457" s="272"/>
      <c r="J1457" s="268"/>
      <c r="K1457" s="268"/>
      <c r="L1457" s="273"/>
      <c r="M1457" s="274"/>
      <c r="N1457" s="275"/>
      <c r="O1457" s="275"/>
      <c r="P1457" s="275"/>
      <c r="Q1457" s="275"/>
      <c r="R1457" s="275"/>
      <c r="S1457" s="275"/>
      <c r="T1457" s="276"/>
      <c r="U1457" s="16"/>
      <c r="V1457" s="16"/>
      <c r="W1457" s="16"/>
      <c r="X1457" s="16"/>
      <c r="Y1457" s="16"/>
      <c r="Z1457" s="16"/>
      <c r="AA1457" s="16"/>
      <c r="AB1457" s="16"/>
      <c r="AC1457" s="16"/>
      <c r="AD1457" s="16"/>
      <c r="AE1457" s="16"/>
      <c r="AT1457" s="277" t="s">
        <v>218</v>
      </c>
      <c r="AU1457" s="277" t="s">
        <v>80</v>
      </c>
      <c r="AV1457" s="16" t="s">
        <v>89</v>
      </c>
      <c r="AW1457" s="16" t="s">
        <v>33</v>
      </c>
      <c r="AX1457" s="16" t="s">
        <v>76</v>
      </c>
      <c r="AY1457" s="277" t="s">
        <v>207</v>
      </c>
    </row>
    <row r="1458" s="14" customFormat="1">
      <c r="A1458" s="14"/>
      <c r="B1458" s="245"/>
      <c r="C1458" s="246"/>
      <c r="D1458" s="236" t="s">
        <v>218</v>
      </c>
      <c r="E1458" s="246"/>
      <c r="F1458" s="248" t="s">
        <v>2366</v>
      </c>
      <c r="G1458" s="246"/>
      <c r="H1458" s="249">
        <v>706.98000000000002</v>
      </c>
      <c r="I1458" s="250"/>
      <c r="J1458" s="246"/>
      <c r="K1458" s="246"/>
      <c r="L1458" s="251"/>
      <c r="M1458" s="252"/>
      <c r="N1458" s="253"/>
      <c r="O1458" s="253"/>
      <c r="P1458" s="253"/>
      <c r="Q1458" s="253"/>
      <c r="R1458" s="253"/>
      <c r="S1458" s="253"/>
      <c r="T1458" s="254"/>
      <c r="U1458" s="14"/>
      <c r="V1458" s="14"/>
      <c r="W1458" s="14"/>
      <c r="X1458" s="14"/>
      <c r="Y1458" s="14"/>
      <c r="Z1458" s="14"/>
      <c r="AA1458" s="14"/>
      <c r="AB1458" s="14"/>
      <c r="AC1458" s="14"/>
      <c r="AD1458" s="14"/>
      <c r="AE1458" s="14"/>
      <c r="AT1458" s="255" t="s">
        <v>218</v>
      </c>
      <c r="AU1458" s="255" t="s">
        <v>80</v>
      </c>
      <c r="AV1458" s="14" t="s">
        <v>80</v>
      </c>
      <c r="AW1458" s="14" t="s">
        <v>4</v>
      </c>
      <c r="AX1458" s="14" t="s">
        <v>76</v>
      </c>
      <c r="AY1458" s="255" t="s">
        <v>207</v>
      </c>
    </row>
    <row r="1459" s="2" customFormat="1" ht="16.5" customHeight="1">
      <c r="A1459" s="42"/>
      <c r="B1459" s="43"/>
      <c r="C1459" s="217" t="s">
        <v>2367</v>
      </c>
      <c r="D1459" s="217" t="s">
        <v>211</v>
      </c>
      <c r="E1459" s="218" t="s">
        <v>2368</v>
      </c>
      <c r="F1459" s="219" t="s">
        <v>2369</v>
      </c>
      <c r="G1459" s="220" t="s">
        <v>129</v>
      </c>
      <c r="H1459" s="221">
        <v>1696.4400000000001</v>
      </c>
      <c r="I1459" s="222"/>
      <c r="J1459" s="221">
        <f>ROUND(I1459*H1459,2)</f>
        <v>0</v>
      </c>
      <c r="K1459" s="219" t="s">
        <v>214</v>
      </c>
      <c r="L1459" s="48"/>
      <c r="M1459" s="223" t="s">
        <v>18</v>
      </c>
      <c r="N1459" s="224" t="s">
        <v>42</v>
      </c>
      <c r="O1459" s="88"/>
      <c r="P1459" s="225">
        <f>O1459*H1459</f>
        <v>0</v>
      </c>
      <c r="Q1459" s="225">
        <v>0.00021000000000000001</v>
      </c>
      <c r="R1459" s="225">
        <f>Q1459*H1459</f>
        <v>0.35625240000000002</v>
      </c>
      <c r="S1459" s="225">
        <v>0</v>
      </c>
      <c r="T1459" s="226">
        <f>S1459*H1459</f>
        <v>0</v>
      </c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R1459" s="227" t="s">
        <v>327</v>
      </c>
      <c r="AT1459" s="227" t="s">
        <v>211</v>
      </c>
      <c r="AU1459" s="227" t="s">
        <v>80</v>
      </c>
      <c r="AY1459" s="21" t="s">
        <v>207</v>
      </c>
      <c r="BE1459" s="228">
        <f>IF(N1459="základní",J1459,0)</f>
        <v>0</v>
      </c>
      <c r="BF1459" s="228">
        <f>IF(N1459="snížená",J1459,0)</f>
        <v>0</v>
      </c>
      <c r="BG1459" s="228">
        <f>IF(N1459="zákl. přenesená",J1459,0)</f>
        <v>0</v>
      </c>
      <c r="BH1459" s="228">
        <f>IF(N1459="sníž. přenesená",J1459,0)</f>
        <v>0</v>
      </c>
      <c r="BI1459" s="228">
        <f>IF(N1459="nulová",J1459,0)</f>
        <v>0</v>
      </c>
      <c r="BJ1459" s="21" t="s">
        <v>76</v>
      </c>
      <c r="BK1459" s="228">
        <f>ROUND(I1459*H1459,2)</f>
        <v>0</v>
      </c>
      <c r="BL1459" s="21" t="s">
        <v>327</v>
      </c>
      <c r="BM1459" s="227" t="s">
        <v>2370</v>
      </c>
    </row>
    <row r="1460" s="2" customFormat="1">
      <c r="A1460" s="42"/>
      <c r="B1460" s="43"/>
      <c r="C1460" s="44"/>
      <c r="D1460" s="229" t="s">
        <v>216</v>
      </c>
      <c r="E1460" s="44"/>
      <c r="F1460" s="230" t="s">
        <v>2371</v>
      </c>
      <c r="G1460" s="44"/>
      <c r="H1460" s="44"/>
      <c r="I1460" s="231"/>
      <c r="J1460" s="44"/>
      <c r="K1460" s="44"/>
      <c r="L1460" s="48"/>
      <c r="M1460" s="232"/>
      <c r="N1460" s="233"/>
      <c r="O1460" s="88"/>
      <c r="P1460" s="88"/>
      <c r="Q1460" s="88"/>
      <c r="R1460" s="88"/>
      <c r="S1460" s="88"/>
      <c r="T1460" s="89"/>
      <c r="U1460" s="42"/>
      <c r="V1460" s="42"/>
      <c r="W1460" s="42"/>
      <c r="X1460" s="42"/>
      <c r="Y1460" s="42"/>
      <c r="Z1460" s="42"/>
      <c r="AA1460" s="42"/>
      <c r="AB1460" s="42"/>
      <c r="AC1460" s="42"/>
      <c r="AD1460" s="42"/>
      <c r="AE1460" s="42"/>
      <c r="AT1460" s="21" t="s">
        <v>216</v>
      </c>
      <c r="AU1460" s="21" t="s">
        <v>80</v>
      </c>
    </row>
    <row r="1461" s="13" customFormat="1">
      <c r="A1461" s="13"/>
      <c r="B1461" s="234"/>
      <c r="C1461" s="235"/>
      <c r="D1461" s="236" t="s">
        <v>218</v>
      </c>
      <c r="E1461" s="237" t="s">
        <v>18</v>
      </c>
      <c r="F1461" s="238" t="s">
        <v>2331</v>
      </c>
      <c r="G1461" s="235"/>
      <c r="H1461" s="237" t="s">
        <v>18</v>
      </c>
      <c r="I1461" s="239"/>
      <c r="J1461" s="235"/>
      <c r="K1461" s="235"/>
      <c r="L1461" s="240"/>
      <c r="M1461" s="241"/>
      <c r="N1461" s="242"/>
      <c r="O1461" s="242"/>
      <c r="P1461" s="242"/>
      <c r="Q1461" s="242"/>
      <c r="R1461" s="242"/>
      <c r="S1461" s="242"/>
      <c r="T1461" s="243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244" t="s">
        <v>218</v>
      </c>
      <c r="AU1461" s="244" t="s">
        <v>80</v>
      </c>
      <c r="AV1461" s="13" t="s">
        <v>76</v>
      </c>
      <c r="AW1461" s="13" t="s">
        <v>33</v>
      </c>
      <c r="AX1461" s="13" t="s">
        <v>71</v>
      </c>
      <c r="AY1461" s="244" t="s">
        <v>207</v>
      </c>
    </row>
    <row r="1462" s="14" customFormat="1">
      <c r="A1462" s="14"/>
      <c r="B1462" s="245"/>
      <c r="C1462" s="246"/>
      <c r="D1462" s="236" t="s">
        <v>218</v>
      </c>
      <c r="E1462" s="247" t="s">
        <v>18</v>
      </c>
      <c r="F1462" s="248" t="s">
        <v>1179</v>
      </c>
      <c r="G1462" s="246"/>
      <c r="H1462" s="249">
        <v>330.45999999999998</v>
      </c>
      <c r="I1462" s="250"/>
      <c r="J1462" s="246"/>
      <c r="K1462" s="246"/>
      <c r="L1462" s="251"/>
      <c r="M1462" s="252"/>
      <c r="N1462" s="253"/>
      <c r="O1462" s="253"/>
      <c r="P1462" s="253"/>
      <c r="Q1462" s="253"/>
      <c r="R1462" s="253"/>
      <c r="S1462" s="253"/>
      <c r="T1462" s="254"/>
      <c r="U1462" s="14"/>
      <c r="V1462" s="14"/>
      <c r="W1462" s="14"/>
      <c r="X1462" s="14"/>
      <c r="Y1462" s="14"/>
      <c r="Z1462" s="14"/>
      <c r="AA1462" s="14"/>
      <c r="AB1462" s="14"/>
      <c r="AC1462" s="14"/>
      <c r="AD1462" s="14"/>
      <c r="AE1462" s="14"/>
      <c r="AT1462" s="255" t="s">
        <v>218</v>
      </c>
      <c r="AU1462" s="255" t="s">
        <v>80</v>
      </c>
      <c r="AV1462" s="14" t="s">
        <v>80</v>
      </c>
      <c r="AW1462" s="14" t="s">
        <v>33</v>
      </c>
      <c r="AX1462" s="14" t="s">
        <v>71</v>
      </c>
      <c r="AY1462" s="255" t="s">
        <v>207</v>
      </c>
    </row>
    <row r="1463" s="14" customFormat="1">
      <c r="A1463" s="14"/>
      <c r="B1463" s="245"/>
      <c r="C1463" s="246"/>
      <c r="D1463" s="236" t="s">
        <v>218</v>
      </c>
      <c r="E1463" s="247" t="s">
        <v>18</v>
      </c>
      <c r="F1463" s="248" t="s">
        <v>1180</v>
      </c>
      <c r="G1463" s="246"/>
      <c r="H1463" s="249">
        <v>11.060000000000001</v>
      </c>
      <c r="I1463" s="250"/>
      <c r="J1463" s="246"/>
      <c r="K1463" s="246"/>
      <c r="L1463" s="251"/>
      <c r="M1463" s="252"/>
      <c r="N1463" s="253"/>
      <c r="O1463" s="253"/>
      <c r="P1463" s="253"/>
      <c r="Q1463" s="253"/>
      <c r="R1463" s="253"/>
      <c r="S1463" s="253"/>
      <c r="T1463" s="254"/>
      <c r="U1463" s="14"/>
      <c r="V1463" s="14"/>
      <c r="W1463" s="14"/>
      <c r="X1463" s="14"/>
      <c r="Y1463" s="14"/>
      <c r="Z1463" s="14"/>
      <c r="AA1463" s="14"/>
      <c r="AB1463" s="14"/>
      <c r="AC1463" s="14"/>
      <c r="AD1463" s="14"/>
      <c r="AE1463" s="14"/>
      <c r="AT1463" s="255" t="s">
        <v>218</v>
      </c>
      <c r="AU1463" s="255" t="s">
        <v>80</v>
      </c>
      <c r="AV1463" s="14" t="s">
        <v>80</v>
      </c>
      <c r="AW1463" s="14" t="s">
        <v>33</v>
      </c>
      <c r="AX1463" s="14" t="s">
        <v>71</v>
      </c>
      <c r="AY1463" s="255" t="s">
        <v>207</v>
      </c>
    </row>
    <row r="1464" s="13" customFormat="1">
      <c r="A1464" s="13"/>
      <c r="B1464" s="234"/>
      <c r="C1464" s="235"/>
      <c r="D1464" s="236" t="s">
        <v>218</v>
      </c>
      <c r="E1464" s="237" t="s">
        <v>18</v>
      </c>
      <c r="F1464" s="238" t="s">
        <v>2332</v>
      </c>
      <c r="G1464" s="235"/>
      <c r="H1464" s="237" t="s">
        <v>18</v>
      </c>
      <c r="I1464" s="239"/>
      <c r="J1464" s="235"/>
      <c r="K1464" s="235"/>
      <c r="L1464" s="240"/>
      <c r="M1464" s="241"/>
      <c r="N1464" s="242"/>
      <c r="O1464" s="242"/>
      <c r="P1464" s="242"/>
      <c r="Q1464" s="242"/>
      <c r="R1464" s="242"/>
      <c r="S1464" s="242"/>
      <c r="T1464" s="24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44" t="s">
        <v>218</v>
      </c>
      <c r="AU1464" s="244" t="s">
        <v>80</v>
      </c>
      <c r="AV1464" s="13" t="s">
        <v>76</v>
      </c>
      <c r="AW1464" s="13" t="s">
        <v>33</v>
      </c>
      <c r="AX1464" s="13" t="s">
        <v>71</v>
      </c>
      <c r="AY1464" s="244" t="s">
        <v>207</v>
      </c>
    </row>
    <row r="1465" s="14" customFormat="1">
      <c r="A1465" s="14"/>
      <c r="B1465" s="245"/>
      <c r="C1465" s="246"/>
      <c r="D1465" s="236" t="s">
        <v>218</v>
      </c>
      <c r="E1465" s="247" t="s">
        <v>18</v>
      </c>
      <c r="F1465" s="248" t="s">
        <v>2333</v>
      </c>
      <c r="G1465" s="246"/>
      <c r="H1465" s="249">
        <v>705.89999999999998</v>
      </c>
      <c r="I1465" s="250"/>
      <c r="J1465" s="246"/>
      <c r="K1465" s="246"/>
      <c r="L1465" s="251"/>
      <c r="M1465" s="252"/>
      <c r="N1465" s="253"/>
      <c r="O1465" s="253"/>
      <c r="P1465" s="253"/>
      <c r="Q1465" s="253"/>
      <c r="R1465" s="253"/>
      <c r="S1465" s="253"/>
      <c r="T1465" s="254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55" t="s">
        <v>218</v>
      </c>
      <c r="AU1465" s="255" t="s">
        <v>80</v>
      </c>
      <c r="AV1465" s="14" t="s">
        <v>80</v>
      </c>
      <c r="AW1465" s="14" t="s">
        <v>33</v>
      </c>
      <c r="AX1465" s="14" t="s">
        <v>71</v>
      </c>
      <c r="AY1465" s="255" t="s">
        <v>207</v>
      </c>
    </row>
    <row r="1466" s="14" customFormat="1">
      <c r="A1466" s="14"/>
      <c r="B1466" s="245"/>
      <c r="C1466" s="246"/>
      <c r="D1466" s="236" t="s">
        <v>218</v>
      </c>
      <c r="E1466" s="247" t="s">
        <v>18</v>
      </c>
      <c r="F1466" s="248" t="s">
        <v>1227</v>
      </c>
      <c r="G1466" s="246"/>
      <c r="H1466" s="249">
        <v>-87.560000000000002</v>
      </c>
      <c r="I1466" s="250"/>
      <c r="J1466" s="246"/>
      <c r="K1466" s="246"/>
      <c r="L1466" s="251"/>
      <c r="M1466" s="252"/>
      <c r="N1466" s="253"/>
      <c r="O1466" s="253"/>
      <c r="P1466" s="253"/>
      <c r="Q1466" s="253"/>
      <c r="R1466" s="253"/>
      <c r="S1466" s="253"/>
      <c r="T1466" s="254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T1466" s="255" t="s">
        <v>218</v>
      </c>
      <c r="AU1466" s="255" t="s">
        <v>80</v>
      </c>
      <c r="AV1466" s="14" t="s">
        <v>80</v>
      </c>
      <c r="AW1466" s="14" t="s">
        <v>33</v>
      </c>
      <c r="AX1466" s="14" t="s">
        <v>71</v>
      </c>
      <c r="AY1466" s="255" t="s">
        <v>207</v>
      </c>
    </row>
    <row r="1467" s="14" customFormat="1">
      <c r="A1467" s="14"/>
      <c r="B1467" s="245"/>
      <c r="C1467" s="246"/>
      <c r="D1467" s="236" t="s">
        <v>218</v>
      </c>
      <c r="E1467" s="247" t="s">
        <v>18</v>
      </c>
      <c r="F1467" s="248" t="s">
        <v>1228</v>
      </c>
      <c r="G1467" s="246"/>
      <c r="H1467" s="249">
        <v>-25.969999999999999</v>
      </c>
      <c r="I1467" s="250"/>
      <c r="J1467" s="246"/>
      <c r="K1467" s="246"/>
      <c r="L1467" s="251"/>
      <c r="M1467" s="252"/>
      <c r="N1467" s="253"/>
      <c r="O1467" s="253"/>
      <c r="P1467" s="253"/>
      <c r="Q1467" s="253"/>
      <c r="R1467" s="253"/>
      <c r="S1467" s="253"/>
      <c r="T1467" s="254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55" t="s">
        <v>218</v>
      </c>
      <c r="AU1467" s="255" t="s">
        <v>80</v>
      </c>
      <c r="AV1467" s="14" t="s">
        <v>80</v>
      </c>
      <c r="AW1467" s="14" t="s">
        <v>33</v>
      </c>
      <c r="AX1467" s="14" t="s">
        <v>71</v>
      </c>
      <c r="AY1467" s="255" t="s">
        <v>207</v>
      </c>
    </row>
    <row r="1468" s="14" customFormat="1">
      <c r="A1468" s="14"/>
      <c r="B1468" s="245"/>
      <c r="C1468" s="246"/>
      <c r="D1468" s="236" t="s">
        <v>218</v>
      </c>
      <c r="E1468" s="247" t="s">
        <v>18</v>
      </c>
      <c r="F1468" s="248" t="s">
        <v>1229</v>
      </c>
      <c r="G1468" s="246"/>
      <c r="H1468" s="249">
        <v>-17.010000000000002</v>
      </c>
      <c r="I1468" s="250"/>
      <c r="J1468" s="246"/>
      <c r="K1468" s="246"/>
      <c r="L1468" s="251"/>
      <c r="M1468" s="252"/>
      <c r="N1468" s="253"/>
      <c r="O1468" s="253"/>
      <c r="P1468" s="253"/>
      <c r="Q1468" s="253"/>
      <c r="R1468" s="253"/>
      <c r="S1468" s="253"/>
      <c r="T1468" s="254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5" t="s">
        <v>218</v>
      </c>
      <c r="AU1468" s="255" t="s">
        <v>80</v>
      </c>
      <c r="AV1468" s="14" t="s">
        <v>80</v>
      </c>
      <c r="AW1468" s="14" t="s">
        <v>33</v>
      </c>
      <c r="AX1468" s="14" t="s">
        <v>71</v>
      </c>
      <c r="AY1468" s="255" t="s">
        <v>207</v>
      </c>
    </row>
    <row r="1469" s="13" customFormat="1">
      <c r="A1469" s="13"/>
      <c r="B1469" s="234"/>
      <c r="C1469" s="235"/>
      <c r="D1469" s="236" t="s">
        <v>218</v>
      </c>
      <c r="E1469" s="237" t="s">
        <v>18</v>
      </c>
      <c r="F1469" s="238" t="s">
        <v>2372</v>
      </c>
      <c r="G1469" s="235"/>
      <c r="H1469" s="237" t="s">
        <v>18</v>
      </c>
      <c r="I1469" s="239"/>
      <c r="J1469" s="235"/>
      <c r="K1469" s="235"/>
      <c r="L1469" s="240"/>
      <c r="M1469" s="241"/>
      <c r="N1469" s="242"/>
      <c r="O1469" s="242"/>
      <c r="P1469" s="242"/>
      <c r="Q1469" s="242"/>
      <c r="R1469" s="242"/>
      <c r="S1469" s="242"/>
      <c r="T1469" s="243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244" t="s">
        <v>218</v>
      </c>
      <c r="AU1469" s="244" t="s">
        <v>80</v>
      </c>
      <c r="AV1469" s="13" t="s">
        <v>76</v>
      </c>
      <c r="AW1469" s="13" t="s">
        <v>33</v>
      </c>
      <c r="AX1469" s="13" t="s">
        <v>71</v>
      </c>
      <c r="AY1469" s="244" t="s">
        <v>207</v>
      </c>
    </row>
    <row r="1470" s="14" customFormat="1">
      <c r="A1470" s="14"/>
      <c r="B1470" s="245"/>
      <c r="C1470" s="246"/>
      <c r="D1470" s="236" t="s">
        <v>218</v>
      </c>
      <c r="E1470" s="247" t="s">
        <v>18</v>
      </c>
      <c r="F1470" s="248" t="s">
        <v>2373</v>
      </c>
      <c r="G1470" s="246"/>
      <c r="H1470" s="249">
        <v>329.77999999999997</v>
      </c>
      <c r="I1470" s="250"/>
      <c r="J1470" s="246"/>
      <c r="K1470" s="246"/>
      <c r="L1470" s="251"/>
      <c r="M1470" s="252"/>
      <c r="N1470" s="253"/>
      <c r="O1470" s="253"/>
      <c r="P1470" s="253"/>
      <c r="Q1470" s="253"/>
      <c r="R1470" s="253"/>
      <c r="S1470" s="253"/>
      <c r="T1470" s="254"/>
      <c r="U1470" s="14"/>
      <c r="V1470" s="14"/>
      <c r="W1470" s="14"/>
      <c r="X1470" s="14"/>
      <c r="Y1470" s="14"/>
      <c r="Z1470" s="14"/>
      <c r="AA1470" s="14"/>
      <c r="AB1470" s="14"/>
      <c r="AC1470" s="14"/>
      <c r="AD1470" s="14"/>
      <c r="AE1470" s="14"/>
      <c r="AT1470" s="255" t="s">
        <v>218</v>
      </c>
      <c r="AU1470" s="255" t="s">
        <v>80</v>
      </c>
      <c r="AV1470" s="14" t="s">
        <v>80</v>
      </c>
      <c r="AW1470" s="14" t="s">
        <v>33</v>
      </c>
      <c r="AX1470" s="14" t="s">
        <v>71</v>
      </c>
      <c r="AY1470" s="255" t="s">
        <v>207</v>
      </c>
    </row>
    <row r="1471" s="14" customFormat="1">
      <c r="A1471" s="14"/>
      <c r="B1471" s="245"/>
      <c r="C1471" s="246"/>
      <c r="D1471" s="236" t="s">
        <v>218</v>
      </c>
      <c r="E1471" s="247" t="s">
        <v>18</v>
      </c>
      <c r="F1471" s="248" t="s">
        <v>2374</v>
      </c>
      <c r="G1471" s="246"/>
      <c r="H1471" s="249">
        <v>-11.07</v>
      </c>
      <c r="I1471" s="250"/>
      <c r="J1471" s="246"/>
      <c r="K1471" s="246"/>
      <c r="L1471" s="251"/>
      <c r="M1471" s="252"/>
      <c r="N1471" s="253"/>
      <c r="O1471" s="253"/>
      <c r="P1471" s="253"/>
      <c r="Q1471" s="253"/>
      <c r="R1471" s="253"/>
      <c r="S1471" s="253"/>
      <c r="T1471" s="254"/>
      <c r="U1471" s="14"/>
      <c r="V1471" s="14"/>
      <c r="W1471" s="14"/>
      <c r="X1471" s="14"/>
      <c r="Y1471" s="14"/>
      <c r="Z1471" s="14"/>
      <c r="AA1471" s="14"/>
      <c r="AB1471" s="14"/>
      <c r="AC1471" s="14"/>
      <c r="AD1471" s="14"/>
      <c r="AE1471" s="14"/>
      <c r="AT1471" s="255" t="s">
        <v>218</v>
      </c>
      <c r="AU1471" s="255" t="s">
        <v>80</v>
      </c>
      <c r="AV1471" s="14" t="s">
        <v>80</v>
      </c>
      <c r="AW1471" s="14" t="s">
        <v>33</v>
      </c>
      <c r="AX1471" s="14" t="s">
        <v>71</v>
      </c>
      <c r="AY1471" s="255" t="s">
        <v>207</v>
      </c>
    </row>
    <row r="1472" s="13" customFormat="1">
      <c r="A1472" s="13"/>
      <c r="B1472" s="234"/>
      <c r="C1472" s="235"/>
      <c r="D1472" s="236" t="s">
        <v>218</v>
      </c>
      <c r="E1472" s="237" t="s">
        <v>18</v>
      </c>
      <c r="F1472" s="238" t="s">
        <v>2375</v>
      </c>
      <c r="G1472" s="235"/>
      <c r="H1472" s="237" t="s">
        <v>18</v>
      </c>
      <c r="I1472" s="239"/>
      <c r="J1472" s="235"/>
      <c r="K1472" s="235"/>
      <c r="L1472" s="240"/>
      <c r="M1472" s="241"/>
      <c r="N1472" s="242"/>
      <c r="O1472" s="242"/>
      <c r="P1472" s="242"/>
      <c r="Q1472" s="242"/>
      <c r="R1472" s="242"/>
      <c r="S1472" s="242"/>
      <c r="T1472" s="24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44" t="s">
        <v>218</v>
      </c>
      <c r="AU1472" s="244" t="s">
        <v>80</v>
      </c>
      <c r="AV1472" s="13" t="s">
        <v>76</v>
      </c>
      <c r="AW1472" s="13" t="s">
        <v>33</v>
      </c>
      <c r="AX1472" s="13" t="s">
        <v>71</v>
      </c>
      <c r="AY1472" s="244" t="s">
        <v>207</v>
      </c>
    </row>
    <row r="1473" s="14" customFormat="1">
      <c r="A1473" s="14"/>
      <c r="B1473" s="245"/>
      <c r="C1473" s="246"/>
      <c r="D1473" s="236" t="s">
        <v>218</v>
      </c>
      <c r="E1473" s="247" t="s">
        <v>18</v>
      </c>
      <c r="F1473" s="248" t="s">
        <v>934</v>
      </c>
      <c r="G1473" s="246"/>
      <c r="H1473" s="249">
        <v>460.85000000000002</v>
      </c>
      <c r="I1473" s="250"/>
      <c r="J1473" s="246"/>
      <c r="K1473" s="246"/>
      <c r="L1473" s="251"/>
      <c r="M1473" s="252"/>
      <c r="N1473" s="253"/>
      <c r="O1473" s="253"/>
      <c r="P1473" s="253"/>
      <c r="Q1473" s="253"/>
      <c r="R1473" s="253"/>
      <c r="S1473" s="253"/>
      <c r="T1473" s="254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55" t="s">
        <v>218</v>
      </c>
      <c r="AU1473" s="255" t="s">
        <v>80</v>
      </c>
      <c r="AV1473" s="14" t="s">
        <v>80</v>
      </c>
      <c r="AW1473" s="14" t="s">
        <v>33</v>
      </c>
      <c r="AX1473" s="14" t="s">
        <v>71</v>
      </c>
      <c r="AY1473" s="255" t="s">
        <v>207</v>
      </c>
    </row>
    <row r="1474" s="2" customFormat="1" ht="24.15" customHeight="1">
      <c r="A1474" s="42"/>
      <c r="B1474" s="43"/>
      <c r="C1474" s="217" t="s">
        <v>2376</v>
      </c>
      <c r="D1474" s="217" t="s">
        <v>211</v>
      </c>
      <c r="E1474" s="218" t="s">
        <v>2377</v>
      </c>
      <c r="F1474" s="219" t="s">
        <v>2378</v>
      </c>
      <c r="G1474" s="220" t="s">
        <v>129</v>
      </c>
      <c r="H1474" s="221">
        <v>1696.4400000000001</v>
      </c>
      <c r="I1474" s="222"/>
      <c r="J1474" s="221">
        <f>ROUND(I1474*H1474,2)</f>
        <v>0</v>
      </c>
      <c r="K1474" s="219" t="s">
        <v>214</v>
      </c>
      <c r="L1474" s="48"/>
      <c r="M1474" s="223" t="s">
        <v>18</v>
      </c>
      <c r="N1474" s="224" t="s">
        <v>42</v>
      </c>
      <c r="O1474" s="88"/>
      <c r="P1474" s="225">
        <f>O1474*H1474</f>
        <v>0</v>
      </c>
      <c r="Q1474" s="225">
        <v>0.00029</v>
      </c>
      <c r="R1474" s="225">
        <f>Q1474*H1474</f>
        <v>0.4919676</v>
      </c>
      <c r="S1474" s="225">
        <v>0</v>
      </c>
      <c r="T1474" s="226">
        <f>S1474*H1474</f>
        <v>0</v>
      </c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R1474" s="227" t="s">
        <v>327</v>
      </c>
      <c r="AT1474" s="227" t="s">
        <v>211</v>
      </c>
      <c r="AU1474" s="227" t="s">
        <v>80</v>
      </c>
      <c r="AY1474" s="21" t="s">
        <v>207</v>
      </c>
      <c r="BE1474" s="228">
        <f>IF(N1474="základní",J1474,0)</f>
        <v>0</v>
      </c>
      <c r="BF1474" s="228">
        <f>IF(N1474="snížená",J1474,0)</f>
        <v>0</v>
      </c>
      <c r="BG1474" s="228">
        <f>IF(N1474="zákl. přenesená",J1474,0)</f>
        <v>0</v>
      </c>
      <c r="BH1474" s="228">
        <f>IF(N1474="sníž. přenesená",J1474,0)</f>
        <v>0</v>
      </c>
      <c r="BI1474" s="228">
        <f>IF(N1474="nulová",J1474,0)</f>
        <v>0</v>
      </c>
      <c r="BJ1474" s="21" t="s">
        <v>76</v>
      </c>
      <c r="BK1474" s="228">
        <f>ROUND(I1474*H1474,2)</f>
        <v>0</v>
      </c>
      <c r="BL1474" s="21" t="s">
        <v>327</v>
      </c>
      <c r="BM1474" s="227" t="s">
        <v>2379</v>
      </c>
    </row>
    <row r="1475" s="2" customFormat="1">
      <c r="A1475" s="42"/>
      <c r="B1475" s="43"/>
      <c r="C1475" s="44"/>
      <c r="D1475" s="229" t="s">
        <v>216</v>
      </c>
      <c r="E1475" s="44"/>
      <c r="F1475" s="230" t="s">
        <v>2380</v>
      </c>
      <c r="G1475" s="44"/>
      <c r="H1475" s="44"/>
      <c r="I1475" s="231"/>
      <c r="J1475" s="44"/>
      <c r="K1475" s="44"/>
      <c r="L1475" s="48"/>
      <c r="M1475" s="232"/>
      <c r="N1475" s="233"/>
      <c r="O1475" s="88"/>
      <c r="P1475" s="88"/>
      <c r="Q1475" s="88"/>
      <c r="R1475" s="88"/>
      <c r="S1475" s="88"/>
      <c r="T1475" s="89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T1475" s="21" t="s">
        <v>216</v>
      </c>
      <c r="AU1475" s="21" t="s">
        <v>80</v>
      </c>
    </row>
    <row r="1476" s="13" customFormat="1">
      <c r="A1476" s="13"/>
      <c r="B1476" s="234"/>
      <c r="C1476" s="235"/>
      <c r="D1476" s="236" t="s">
        <v>218</v>
      </c>
      <c r="E1476" s="237" t="s">
        <v>18</v>
      </c>
      <c r="F1476" s="238" t="s">
        <v>2331</v>
      </c>
      <c r="G1476" s="235"/>
      <c r="H1476" s="237" t="s">
        <v>18</v>
      </c>
      <c r="I1476" s="239"/>
      <c r="J1476" s="235"/>
      <c r="K1476" s="235"/>
      <c r="L1476" s="240"/>
      <c r="M1476" s="241"/>
      <c r="N1476" s="242"/>
      <c r="O1476" s="242"/>
      <c r="P1476" s="242"/>
      <c r="Q1476" s="242"/>
      <c r="R1476" s="242"/>
      <c r="S1476" s="242"/>
      <c r="T1476" s="243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44" t="s">
        <v>218</v>
      </c>
      <c r="AU1476" s="244" t="s">
        <v>80</v>
      </c>
      <c r="AV1476" s="13" t="s">
        <v>76</v>
      </c>
      <c r="AW1476" s="13" t="s">
        <v>33</v>
      </c>
      <c r="AX1476" s="13" t="s">
        <v>71</v>
      </c>
      <c r="AY1476" s="244" t="s">
        <v>207</v>
      </c>
    </row>
    <row r="1477" s="14" customFormat="1">
      <c r="A1477" s="14"/>
      <c r="B1477" s="245"/>
      <c r="C1477" s="246"/>
      <c r="D1477" s="236" t="s">
        <v>218</v>
      </c>
      <c r="E1477" s="247" t="s">
        <v>18</v>
      </c>
      <c r="F1477" s="248" t="s">
        <v>1179</v>
      </c>
      <c r="G1477" s="246"/>
      <c r="H1477" s="249">
        <v>330.45999999999998</v>
      </c>
      <c r="I1477" s="250"/>
      <c r="J1477" s="246"/>
      <c r="K1477" s="246"/>
      <c r="L1477" s="251"/>
      <c r="M1477" s="252"/>
      <c r="N1477" s="253"/>
      <c r="O1477" s="253"/>
      <c r="P1477" s="253"/>
      <c r="Q1477" s="253"/>
      <c r="R1477" s="253"/>
      <c r="S1477" s="253"/>
      <c r="T1477" s="254"/>
      <c r="U1477" s="14"/>
      <c r="V1477" s="14"/>
      <c r="W1477" s="14"/>
      <c r="X1477" s="14"/>
      <c r="Y1477" s="14"/>
      <c r="Z1477" s="14"/>
      <c r="AA1477" s="14"/>
      <c r="AB1477" s="14"/>
      <c r="AC1477" s="14"/>
      <c r="AD1477" s="14"/>
      <c r="AE1477" s="14"/>
      <c r="AT1477" s="255" t="s">
        <v>218</v>
      </c>
      <c r="AU1477" s="255" t="s">
        <v>80</v>
      </c>
      <c r="AV1477" s="14" t="s">
        <v>80</v>
      </c>
      <c r="AW1477" s="14" t="s">
        <v>33</v>
      </c>
      <c r="AX1477" s="14" t="s">
        <v>71</v>
      </c>
      <c r="AY1477" s="255" t="s">
        <v>207</v>
      </c>
    </row>
    <row r="1478" s="14" customFormat="1">
      <c r="A1478" s="14"/>
      <c r="B1478" s="245"/>
      <c r="C1478" s="246"/>
      <c r="D1478" s="236" t="s">
        <v>218</v>
      </c>
      <c r="E1478" s="247" t="s">
        <v>18</v>
      </c>
      <c r="F1478" s="248" t="s">
        <v>1180</v>
      </c>
      <c r="G1478" s="246"/>
      <c r="H1478" s="249">
        <v>11.060000000000001</v>
      </c>
      <c r="I1478" s="250"/>
      <c r="J1478" s="246"/>
      <c r="K1478" s="246"/>
      <c r="L1478" s="251"/>
      <c r="M1478" s="252"/>
      <c r="N1478" s="253"/>
      <c r="O1478" s="253"/>
      <c r="P1478" s="253"/>
      <c r="Q1478" s="253"/>
      <c r="R1478" s="253"/>
      <c r="S1478" s="253"/>
      <c r="T1478" s="254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5" t="s">
        <v>218</v>
      </c>
      <c r="AU1478" s="255" t="s">
        <v>80</v>
      </c>
      <c r="AV1478" s="14" t="s">
        <v>80</v>
      </c>
      <c r="AW1478" s="14" t="s">
        <v>33</v>
      </c>
      <c r="AX1478" s="14" t="s">
        <v>71</v>
      </c>
      <c r="AY1478" s="255" t="s">
        <v>207</v>
      </c>
    </row>
    <row r="1479" s="13" customFormat="1">
      <c r="A1479" s="13"/>
      <c r="B1479" s="234"/>
      <c r="C1479" s="235"/>
      <c r="D1479" s="236" t="s">
        <v>218</v>
      </c>
      <c r="E1479" s="237" t="s">
        <v>18</v>
      </c>
      <c r="F1479" s="238" t="s">
        <v>2332</v>
      </c>
      <c r="G1479" s="235"/>
      <c r="H1479" s="237" t="s">
        <v>18</v>
      </c>
      <c r="I1479" s="239"/>
      <c r="J1479" s="235"/>
      <c r="K1479" s="235"/>
      <c r="L1479" s="240"/>
      <c r="M1479" s="241"/>
      <c r="N1479" s="242"/>
      <c r="O1479" s="242"/>
      <c r="P1479" s="242"/>
      <c r="Q1479" s="242"/>
      <c r="R1479" s="242"/>
      <c r="S1479" s="242"/>
      <c r="T1479" s="243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244" t="s">
        <v>218</v>
      </c>
      <c r="AU1479" s="244" t="s">
        <v>80</v>
      </c>
      <c r="AV1479" s="13" t="s">
        <v>76</v>
      </c>
      <c r="AW1479" s="13" t="s">
        <v>33</v>
      </c>
      <c r="AX1479" s="13" t="s">
        <v>71</v>
      </c>
      <c r="AY1479" s="244" t="s">
        <v>207</v>
      </c>
    </row>
    <row r="1480" s="14" customFormat="1">
      <c r="A1480" s="14"/>
      <c r="B1480" s="245"/>
      <c r="C1480" s="246"/>
      <c r="D1480" s="236" t="s">
        <v>218</v>
      </c>
      <c r="E1480" s="247" t="s">
        <v>18</v>
      </c>
      <c r="F1480" s="248" t="s">
        <v>2333</v>
      </c>
      <c r="G1480" s="246"/>
      <c r="H1480" s="249">
        <v>705.89999999999998</v>
      </c>
      <c r="I1480" s="250"/>
      <c r="J1480" s="246"/>
      <c r="K1480" s="246"/>
      <c r="L1480" s="251"/>
      <c r="M1480" s="252"/>
      <c r="N1480" s="253"/>
      <c r="O1480" s="253"/>
      <c r="P1480" s="253"/>
      <c r="Q1480" s="253"/>
      <c r="R1480" s="253"/>
      <c r="S1480" s="253"/>
      <c r="T1480" s="254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255" t="s">
        <v>218</v>
      </c>
      <c r="AU1480" s="255" t="s">
        <v>80</v>
      </c>
      <c r="AV1480" s="14" t="s">
        <v>80</v>
      </c>
      <c r="AW1480" s="14" t="s">
        <v>33</v>
      </c>
      <c r="AX1480" s="14" t="s">
        <v>71</v>
      </c>
      <c r="AY1480" s="255" t="s">
        <v>207</v>
      </c>
    </row>
    <row r="1481" s="13" customFormat="1">
      <c r="A1481" s="13"/>
      <c r="B1481" s="234"/>
      <c r="C1481" s="235"/>
      <c r="D1481" s="236" t="s">
        <v>218</v>
      </c>
      <c r="E1481" s="237" t="s">
        <v>18</v>
      </c>
      <c r="F1481" s="238" t="s">
        <v>1226</v>
      </c>
      <c r="G1481" s="235"/>
      <c r="H1481" s="237" t="s">
        <v>18</v>
      </c>
      <c r="I1481" s="239"/>
      <c r="J1481" s="235"/>
      <c r="K1481" s="235"/>
      <c r="L1481" s="240"/>
      <c r="M1481" s="241"/>
      <c r="N1481" s="242"/>
      <c r="O1481" s="242"/>
      <c r="P1481" s="242"/>
      <c r="Q1481" s="242"/>
      <c r="R1481" s="242"/>
      <c r="S1481" s="242"/>
      <c r="T1481" s="243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44" t="s">
        <v>218</v>
      </c>
      <c r="AU1481" s="244" t="s">
        <v>80</v>
      </c>
      <c r="AV1481" s="13" t="s">
        <v>76</v>
      </c>
      <c r="AW1481" s="13" t="s">
        <v>33</v>
      </c>
      <c r="AX1481" s="13" t="s">
        <v>71</v>
      </c>
      <c r="AY1481" s="244" t="s">
        <v>207</v>
      </c>
    </row>
    <row r="1482" s="14" customFormat="1">
      <c r="A1482" s="14"/>
      <c r="B1482" s="245"/>
      <c r="C1482" s="246"/>
      <c r="D1482" s="236" t="s">
        <v>218</v>
      </c>
      <c r="E1482" s="247" t="s">
        <v>18</v>
      </c>
      <c r="F1482" s="248" t="s">
        <v>1227</v>
      </c>
      <c r="G1482" s="246"/>
      <c r="H1482" s="249">
        <v>-87.560000000000002</v>
      </c>
      <c r="I1482" s="250"/>
      <c r="J1482" s="246"/>
      <c r="K1482" s="246"/>
      <c r="L1482" s="251"/>
      <c r="M1482" s="252"/>
      <c r="N1482" s="253"/>
      <c r="O1482" s="253"/>
      <c r="P1482" s="253"/>
      <c r="Q1482" s="253"/>
      <c r="R1482" s="253"/>
      <c r="S1482" s="253"/>
      <c r="T1482" s="254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55" t="s">
        <v>218</v>
      </c>
      <c r="AU1482" s="255" t="s">
        <v>80</v>
      </c>
      <c r="AV1482" s="14" t="s">
        <v>80</v>
      </c>
      <c r="AW1482" s="14" t="s">
        <v>33</v>
      </c>
      <c r="AX1482" s="14" t="s">
        <v>71</v>
      </c>
      <c r="AY1482" s="255" t="s">
        <v>207</v>
      </c>
    </row>
    <row r="1483" s="14" customFormat="1">
      <c r="A1483" s="14"/>
      <c r="B1483" s="245"/>
      <c r="C1483" s="246"/>
      <c r="D1483" s="236" t="s">
        <v>218</v>
      </c>
      <c r="E1483" s="247" t="s">
        <v>18</v>
      </c>
      <c r="F1483" s="248" t="s">
        <v>1228</v>
      </c>
      <c r="G1483" s="246"/>
      <c r="H1483" s="249">
        <v>-25.969999999999999</v>
      </c>
      <c r="I1483" s="250"/>
      <c r="J1483" s="246"/>
      <c r="K1483" s="246"/>
      <c r="L1483" s="251"/>
      <c r="M1483" s="252"/>
      <c r="N1483" s="253"/>
      <c r="O1483" s="253"/>
      <c r="P1483" s="253"/>
      <c r="Q1483" s="253"/>
      <c r="R1483" s="253"/>
      <c r="S1483" s="253"/>
      <c r="T1483" s="254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55" t="s">
        <v>218</v>
      </c>
      <c r="AU1483" s="255" t="s">
        <v>80</v>
      </c>
      <c r="AV1483" s="14" t="s">
        <v>80</v>
      </c>
      <c r="AW1483" s="14" t="s">
        <v>33</v>
      </c>
      <c r="AX1483" s="14" t="s">
        <v>71</v>
      </c>
      <c r="AY1483" s="255" t="s">
        <v>207</v>
      </c>
    </row>
    <row r="1484" s="14" customFormat="1">
      <c r="A1484" s="14"/>
      <c r="B1484" s="245"/>
      <c r="C1484" s="246"/>
      <c r="D1484" s="236" t="s">
        <v>218</v>
      </c>
      <c r="E1484" s="247" t="s">
        <v>18</v>
      </c>
      <c r="F1484" s="248" t="s">
        <v>1229</v>
      </c>
      <c r="G1484" s="246"/>
      <c r="H1484" s="249">
        <v>-17.010000000000002</v>
      </c>
      <c r="I1484" s="250"/>
      <c r="J1484" s="246"/>
      <c r="K1484" s="246"/>
      <c r="L1484" s="251"/>
      <c r="M1484" s="252"/>
      <c r="N1484" s="253"/>
      <c r="O1484" s="253"/>
      <c r="P1484" s="253"/>
      <c r="Q1484" s="253"/>
      <c r="R1484" s="253"/>
      <c r="S1484" s="253"/>
      <c r="T1484" s="254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5" t="s">
        <v>218</v>
      </c>
      <c r="AU1484" s="255" t="s">
        <v>80</v>
      </c>
      <c r="AV1484" s="14" t="s">
        <v>80</v>
      </c>
      <c r="AW1484" s="14" t="s">
        <v>33</v>
      </c>
      <c r="AX1484" s="14" t="s">
        <v>71</v>
      </c>
      <c r="AY1484" s="255" t="s">
        <v>207</v>
      </c>
    </row>
    <row r="1485" s="13" customFormat="1">
      <c r="A1485" s="13"/>
      <c r="B1485" s="234"/>
      <c r="C1485" s="235"/>
      <c r="D1485" s="236" t="s">
        <v>218</v>
      </c>
      <c r="E1485" s="237" t="s">
        <v>18</v>
      </c>
      <c r="F1485" s="238" t="s">
        <v>2372</v>
      </c>
      <c r="G1485" s="235"/>
      <c r="H1485" s="237" t="s">
        <v>18</v>
      </c>
      <c r="I1485" s="239"/>
      <c r="J1485" s="235"/>
      <c r="K1485" s="235"/>
      <c r="L1485" s="240"/>
      <c r="M1485" s="241"/>
      <c r="N1485" s="242"/>
      <c r="O1485" s="242"/>
      <c r="P1485" s="242"/>
      <c r="Q1485" s="242"/>
      <c r="R1485" s="242"/>
      <c r="S1485" s="242"/>
      <c r="T1485" s="243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T1485" s="244" t="s">
        <v>218</v>
      </c>
      <c r="AU1485" s="244" t="s">
        <v>80</v>
      </c>
      <c r="AV1485" s="13" t="s">
        <v>76</v>
      </c>
      <c r="AW1485" s="13" t="s">
        <v>33</v>
      </c>
      <c r="AX1485" s="13" t="s">
        <v>71</v>
      </c>
      <c r="AY1485" s="244" t="s">
        <v>207</v>
      </c>
    </row>
    <row r="1486" s="14" customFormat="1">
      <c r="A1486" s="14"/>
      <c r="B1486" s="245"/>
      <c r="C1486" s="246"/>
      <c r="D1486" s="236" t="s">
        <v>218</v>
      </c>
      <c r="E1486" s="247" t="s">
        <v>18</v>
      </c>
      <c r="F1486" s="248" t="s">
        <v>2373</v>
      </c>
      <c r="G1486" s="246"/>
      <c r="H1486" s="249">
        <v>329.77999999999997</v>
      </c>
      <c r="I1486" s="250"/>
      <c r="J1486" s="246"/>
      <c r="K1486" s="246"/>
      <c r="L1486" s="251"/>
      <c r="M1486" s="252"/>
      <c r="N1486" s="253"/>
      <c r="O1486" s="253"/>
      <c r="P1486" s="253"/>
      <c r="Q1486" s="253"/>
      <c r="R1486" s="253"/>
      <c r="S1486" s="253"/>
      <c r="T1486" s="254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55" t="s">
        <v>218</v>
      </c>
      <c r="AU1486" s="255" t="s">
        <v>80</v>
      </c>
      <c r="AV1486" s="14" t="s">
        <v>80</v>
      </c>
      <c r="AW1486" s="14" t="s">
        <v>33</v>
      </c>
      <c r="AX1486" s="14" t="s">
        <v>71</v>
      </c>
      <c r="AY1486" s="255" t="s">
        <v>207</v>
      </c>
    </row>
    <row r="1487" s="14" customFormat="1">
      <c r="A1487" s="14"/>
      <c r="B1487" s="245"/>
      <c r="C1487" s="246"/>
      <c r="D1487" s="236" t="s">
        <v>218</v>
      </c>
      <c r="E1487" s="247" t="s">
        <v>18</v>
      </c>
      <c r="F1487" s="248" t="s">
        <v>2374</v>
      </c>
      <c r="G1487" s="246"/>
      <c r="H1487" s="249">
        <v>-11.07</v>
      </c>
      <c r="I1487" s="250"/>
      <c r="J1487" s="246"/>
      <c r="K1487" s="246"/>
      <c r="L1487" s="251"/>
      <c r="M1487" s="252"/>
      <c r="N1487" s="253"/>
      <c r="O1487" s="253"/>
      <c r="P1487" s="253"/>
      <c r="Q1487" s="253"/>
      <c r="R1487" s="253"/>
      <c r="S1487" s="253"/>
      <c r="T1487" s="254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55" t="s">
        <v>218</v>
      </c>
      <c r="AU1487" s="255" t="s">
        <v>80</v>
      </c>
      <c r="AV1487" s="14" t="s">
        <v>80</v>
      </c>
      <c r="AW1487" s="14" t="s">
        <v>33</v>
      </c>
      <c r="AX1487" s="14" t="s">
        <v>71</v>
      </c>
      <c r="AY1487" s="255" t="s">
        <v>207</v>
      </c>
    </row>
    <row r="1488" s="15" customFormat="1">
      <c r="A1488" s="15"/>
      <c r="B1488" s="256"/>
      <c r="C1488" s="257"/>
      <c r="D1488" s="236" t="s">
        <v>218</v>
      </c>
      <c r="E1488" s="258" t="s">
        <v>18</v>
      </c>
      <c r="F1488" s="259" t="s">
        <v>238</v>
      </c>
      <c r="G1488" s="257"/>
      <c r="H1488" s="260">
        <v>1235.5899999999999</v>
      </c>
      <c r="I1488" s="261"/>
      <c r="J1488" s="257"/>
      <c r="K1488" s="257"/>
      <c r="L1488" s="262"/>
      <c r="M1488" s="263"/>
      <c r="N1488" s="264"/>
      <c r="O1488" s="264"/>
      <c r="P1488" s="264"/>
      <c r="Q1488" s="264"/>
      <c r="R1488" s="264"/>
      <c r="S1488" s="264"/>
      <c r="T1488" s="26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T1488" s="266" t="s">
        <v>218</v>
      </c>
      <c r="AU1488" s="266" t="s">
        <v>80</v>
      </c>
      <c r="AV1488" s="15" t="s">
        <v>83</v>
      </c>
      <c r="AW1488" s="15" t="s">
        <v>4</v>
      </c>
      <c r="AX1488" s="15" t="s">
        <v>71</v>
      </c>
      <c r="AY1488" s="266" t="s">
        <v>207</v>
      </c>
    </row>
    <row r="1489" s="13" customFormat="1">
      <c r="A1489" s="13"/>
      <c r="B1489" s="234"/>
      <c r="C1489" s="235"/>
      <c r="D1489" s="236" t="s">
        <v>218</v>
      </c>
      <c r="E1489" s="237" t="s">
        <v>18</v>
      </c>
      <c r="F1489" s="238" t="s">
        <v>2375</v>
      </c>
      <c r="G1489" s="235"/>
      <c r="H1489" s="237" t="s">
        <v>18</v>
      </c>
      <c r="I1489" s="239"/>
      <c r="J1489" s="235"/>
      <c r="K1489" s="235"/>
      <c r="L1489" s="240"/>
      <c r="M1489" s="241"/>
      <c r="N1489" s="242"/>
      <c r="O1489" s="242"/>
      <c r="P1489" s="242"/>
      <c r="Q1489" s="242"/>
      <c r="R1489" s="242"/>
      <c r="S1489" s="242"/>
      <c r="T1489" s="243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244" t="s">
        <v>218</v>
      </c>
      <c r="AU1489" s="244" t="s">
        <v>80</v>
      </c>
      <c r="AV1489" s="13" t="s">
        <v>76</v>
      </c>
      <c r="AW1489" s="13" t="s">
        <v>33</v>
      </c>
      <c r="AX1489" s="13" t="s">
        <v>71</v>
      </c>
      <c r="AY1489" s="244" t="s">
        <v>207</v>
      </c>
    </row>
    <row r="1490" s="14" customFormat="1">
      <c r="A1490" s="14"/>
      <c r="B1490" s="245"/>
      <c r="C1490" s="246"/>
      <c r="D1490" s="236" t="s">
        <v>218</v>
      </c>
      <c r="E1490" s="247" t="s">
        <v>18</v>
      </c>
      <c r="F1490" s="248" t="s">
        <v>934</v>
      </c>
      <c r="G1490" s="246"/>
      <c r="H1490" s="249">
        <v>460.85000000000002</v>
      </c>
      <c r="I1490" s="250"/>
      <c r="J1490" s="246"/>
      <c r="K1490" s="246"/>
      <c r="L1490" s="251"/>
      <c r="M1490" s="252"/>
      <c r="N1490" s="253"/>
      <c r="O1490" s="253"/>
      <c r="P1490" s="253"/>
      <c r="Q1490" s="253"/>
      <c r="R1490" s="253"/>
      <c r="S1490" s="253"/>
      <c r="T1490" s="25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5" t="s">
        <v>218</v>
      </c>
      <c r="AU1490" s="255" t="s">
        <v>80</v>
      </c>
      <c r="AV1490" s="14" t="s">
        <v>80</v>
      </c>
      <c r="AW1490" s="14" t="s">
        <v>33</v>
      </c>
      <c r="AX1490" s="14" t="s">
        <v>71</v>
      </c>
      <c r="AY1490" s="255" t="s">
        <v>207</v>
      </c>
    </row>
    <row r="1491" s="15" customFormat="1">
      <c r="A1491" s="15"/>
      <c r="B1491" s="256"/>
      <c r="C1491" s="257"/>
      <c r="D1491" s="236" t="s">
        <v>218</v>
      </c>
      <c r="E1491" s="258" t="s">
        <v>18</v>
      </c>
      <c r="F1491" s="259" t="s">
        <v>238</v>
      </c>
      <c r="G1491" s="257"/>
      <c r="H1491" s="260">
        <v>460.85000000000002</v>
      </c>
      <c r="I1491" s="261"/>
      <c r="J1491" s="257"/>
      <c r="K1491" s="257"/>
      <c r="L1491" s="262"/>
      <c r="M1491" s="263"/>
      <c r="N1491" s="264"/>
      <c r="O1491" s="264"/>
      <c r="P1491" s="264"/>
      <c r="Q1491" s="264"/>
      <c r="R1491" s="264"/>
      <c r="S1491" s="264"/>
      <c r="T1491" s="26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T1491" s="266" t="s">
        <v>218</v>
      </c>
      <c r="AU1491" s="266" t="s">
        <v>80</v>
      </c>
      <c r="AV1491" s="15" t="s">
        <v>83</v>
      </c>
      <c r="AW1491" s="15" t="s">
        <v>4</v>
      </c>
      <c r="AX1491" s="15" t="s">
        <v>71</v>
      </c>
      <c r="AY1491" s="266" t="s">
        <v>207</v>
      </c>
    </row>
    <row r="1492" s="16" customFormat="1">
      <c r="A1492" s="16"/>
      <c r="B1492" s="267"/>
      <c r="C1492" s="268"/>
      <c r="D1492" s="236" t="s">
        <v>218</v>
      </c>
      <c r="E1492" s="269" t="s">
        <v>18</v>
      </c>
      <c r="F1492" s="270" t="s">
        <v>244</v>
      </c>
      <c r="G1492" s="268"/>
      <c r="H1492" s="271">
        <v>1696.4400000000001</v>
      </c>
      <c r="I1492" s="272"/>
      <c r="J1492" s="268"/>
      <c r="K1492" s="268"/>
      <c r="L1492" s="273"/>
      <c r="M1492" s="274"/>
      <c r="N1492" s="275"/>
      <c r="O1492" s="275"/>
      <c r="P1492" s="275"/>
      <c r="Q1492" s="275"/>
      <c r="R1492" s="275"/>
      <c r="S1492" s="275"/>
      <c r="T1492" s="276"/>
      <c r="U1492" s="16"/>
      <c r="V1492" s="16"/>
      <c r="W1492" s="16"/>
      <c r="X1492" s="16"/>
      <c r="Y1492" s="16"/>
      <c r="Z1492" s="16"/>
      <c r="AA1492" s="16"/>
      <c r="AB1492" s="16"/>
      <c r="AC1492" s="16"/>
      <c r="AD1492" s="16"/>
      <c r="AE1492" s="16"/>
      <c r="AT1492" s="277" t="s">
        <v>218</v>
      </c>
      <c r="AU1492" s="277" t="s">
        <v>80</v>
      </c>
      <c r="AV1492" s="16" t="s">
        <v>89</v>
      </c>
      <c r="AW1492" s="16" t="s">
        <v>33</v>
      </c>
      <c r="AX1492" s="16" t="s">
        <v>76</v>
      </c>
      <c r="AY1492" s="277" t="s">
        <v>207</v>
      </c>
    </row>
    <row r="1493" s="12" customFormat="1" ht="22.8" customHeight="1">
      <c r="A1493" s="12"/>
      <c r="B1493" s="201"/>
      <c r="C1493" s="202"/>
      <c r="D1493" s="203" t="s">
        <v>70</v>
      </c>
      <c r="E1493" s="215" t="s">
        <v>2381</v>
      </c>
      <c r="F1493" s="215" t="s">
        <v>2382</v>
      </c>
      <c r="G1493" s="202"/>
      <c r="H1493" s="202"/>
      <c r="I1493" s="205"/>
      <c r="J1493" s="216">
        <f>BK1493</f>
        <v>0</v>
      </c>
      <c r="K1493" s="202"/>
      <c r="L1493" s="207"/>
      <c r="M1493" s="208"/>
      <c r="N1493" s="209"/>
      <c r="O1493" s="209"/>
      <c r="P1493" s="210">
        <f>SUM(P1494:P1507)</f>
        <v>0</v>
      </c>
      <c r="Q1493" s="209"/>
      <c r="R1493" s="210">
        <f>SUM(R1494:R1507)</f>
        <v>0.0012930000000000001</v>
      </c>
      <c r="S1493" s="209"/>
      <c r="T1493" s="211">
        <f>SUM(T1494:T1507)</f>
        <v>0</v>
      </c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R1493" s="212" t="s">
        <v>80</v>
      </c>
      <c r="AT1493" s="213" t="s">
        <v>70</v>
      </c>
      <c r="AU1493" s="213" t="s">
        <v>76</v>
      </c>
      <c r="AY1493" s="212" t="s">
        <v>207</v>
      </c>
      <c r="BK1493" s="214">
        <f>SUM(BK1494:BK1507)</f>
        <v>0</v>
      </c>
    </row>
    <row r="1494" s="2" customFormat="1" ht="16.5" customHeight="1">
      <c r="A1494" s="42"/>
      <c r="B1494" s="43"/>
      <c r="C1494" s="217" t="s">
        <v>2383</v>
      </c>
      <c r="D1494" s="217" t="s">
        <v>211</v>
      </c>
      <c r="E1494" s="218" t="s">
        <v>2384</v>
      </c>
      <c r="F1494" s="219" t="s">
        <v>2385</v>
      </c>
      <c r="G1494" s="220" t="s">
        <v>129</v>
      </c>
      <c r="H1494" s="221">
        <v>12.68</v>
      </c>
      <c r="I1494" s="222"/>
      <c r="J1494" s="221">
        <f>ROUND(I1494*H1494,2)</f>
        <v>0</v>
      </c>
      <c r="K1494" s="219" t="s">
        <v>214</v>
      </c>
      <c r="L1494" s="48"/>
      <c r="M1494" s="223" t="s">
        <v>18</v>
      </c>
      <c r="N1494" s="224" t="s">
        <v>42</v>
      </c>
      <c r="O1494" s="88"/>
      <c r="P1494" s="225">
        <f>O1494*H1494</f>
        <v>0</v>
      </c>
      <c r="Q1494" s="225">
        <v>0</v>
      </c>
      <c r="R1494" s="225">
        <f>Q1494*H1494</f>
        <v>0</v>
      </c>
      <c r="S1494" s="225">
        <v>0</v>
      </c>
      <c r="T1494" s="226">
        <f>S1494*H1494</f>
        <v>0</v>
      </c>
      <c r="U1494" s="42"/>
      <c r="V1494" s="42"/>
      <c r="W1494" s="42"/>
      <c r="X1494" s="42"/>
      <c r="Y1494" s="42"/>
      <c r="Z1494" s="42"/>
      <c r="AA1494" s="42"/>
      <c r="AB1494" s="42"/>
      <c r="AC1494" s="42"/>
      <c r="AD1494" s="42"/>
      <c r="AE1494" s="42"/>
      <c r="AR1494" s="227" t="s">
        <v>327</v>
      </c>
      <c r="AT1494" s="227" t="s">
        <v>211</v>
      </c>
      <c r="AU1494" s="227" t="s">
        <v>80</v>
      </c>
      <c r="AY1494" s="21" t="s">
        <v>207</v>
      </c>
      <c r="BE1494" s="228">
        <f>IF(N1494="základní",J1494,0)</f>
        <v>0</v>
      </c>
      <c r="BF1494" s="228">
        <f>IF(N1494="snížená",J1494,0)</f>
        <v>0</v>
      </c>
      <c r="BG1494" s="228">
        <f>IF(N1494="zákl. přenesená",J1494,0)</f>
        <v>0</v>
      </c>
      <c r="BH1494" s="228">
        <f>IF(N1494="sníž. přenesená",J1494,0)</f>
        <v>0</v>
      </c>
      <c r="BI1494" s="228">
        <f>IF(N1494="nulová",J1494,0)</f>
        <v>0</v>
      </c>
      <c r="BJ1494" s="21" t="s">
        <v>76</v>
      </c>
      <c r="BK1494" s="228">
        <f>ROUND(I1494*H1494,2)</f>
        <v>0</v>
      </c>
      <c r="BL1494" s="21" t="s">
        <v>327</v>
      </c>
      <c r="BM1494" s="227" t="s">
        <v>2386</v>
      </c>
    </row>
    <row r="1495" s="2" customFormat="1">
      <c r="A1495" s="42"/>
      <c r="B1495" s="43"/>
      <c r="C1495" s="44"/>
      <c r="D1495" s="229" t="s">
        <v>216</v>
      </c>
      <c r="E1495" s="44"/>
      <c r="F1495" s="230" t="s">
        <v>2387</v>
      </c>
      <c r="G1495" s="44"/>
      <c r="H1495" s="44"/>
      <c r="I1495" s="231"/>
      <c r="J1495" s="44"/>
      <c r="K1495" s="44"/>
      <c r="L1495" s="48"/>
      <c r="M1495" s="232"/>
      <c r="N1495" s="233"/>
      <c r="O1495" s="88"/>
      <c r="P1495" s="88"/>
      <c r="Q1495" s="88"/>
      <c r="R1495" s="88"/>
      <c r="S1495" s="88"/>
      <c r="T1495" s="89"/>
      <c r="U1495" s="42"/>
      <c r="V1495" s="42"/>
      <c r="W1495" s="42"/>
      <c r="X1495" s="42"/>
      <c r="Y1495" s="42"/>
      <c r="Z1495" s="42"/>
      <c r="AA1495" s="42"/>
      <c r="AB1495" s="42"/>
      <c r="AC1495" s="42"/>
      <c r="AD1495" s="42"/>
      <c r="AE1495" s="42"/>
      <c r="AT1495" s="21" t="s">
        <v>216</v>
      </c>
      <c r="AU1495" s="21" t="s">
        <v>80</v>
      </c>
    </row>
    <row r="1496" s="13" customFormat="1">
      <c r="A1496" s="13"/>
      <c r="B1496" s="234"/>
      <c r="C1496" s="235"/>
      <c r="D1496" s="236" t="s">
        <v>218</v>
      </c>
      <c r="E1496" s="237" t="s">
        <v>18</v>
      </c>
      <c r="F1496" s="238" t="s">
        <v>2388</v>
      </c>
      <c r="G1496" s="235"/>
      <c r="H1496" s="237" t="s">
        <v>18</v>
      </c>
      <c r="I1496" s="239"/>
      <c r="J1496" s="235"/>
      <c r="K1496" s="235"/>
      <c r="L1496" s="240"/>
      <c r="M1496" s="241"/>
      <c r="N1496" s="242"/>
      <c r="O1496" s="242"/>
      <c r="P1496" s="242"/>
      <c r="Q1496" s="242"/>
      <c r="R1496" s="242"/>
      <c r="S1496" s="242"/>
      <c r="T1496" s="243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44" t="s">
        <v>218</v>
      </c>
      <c r="AU1496" s="244" t="s">
        <v>80</v>
      </c>
      <c r="AV1496" s="13" t="s">
        <v>76</v>
      </c>
      <c r="AW1496" s="13" t="s">
        <v>33</v>
      </c>
      <c r="AX1496" s="13" t="s">
        <v>71</v>
      </c>
      <c r="AY1496" s="244" t="s">
        <v>207</v>
      </c>
    </row>
    <row r="1497" s="14" customFormat="1">
      <c r="A1497" s="14"/>
      <c r="B1497" s="245"/>
      <c r="C1497" s="246"/>
      <c r="D1497" s="236" t="s">
        <v>218</v>
      </c>
      <c r="E1497" s="247" t="s">
        <v>18</v>
      </c>
      <c r="F1497" s="248" t="s">
        <v>2353</v>
      </c>
      <c r="G1497" s="246"/>
      <c r="H1497" s="249">
        <v>2</v>
      </c>
      <c r="I1497" s="250"/>
      <c r="J1497" s="246"/>
      <c r="K1497" s="246"/>
      <c r="L1497" s="251"/>
      <c r="M1497" s="252"/>
      <c r="N1497" s="253"/>
      <c r="O1497" s="253"/>
      <c r="P1497" s="253"/>
      <c r="Q1497" s="253"/>
      <c r="R1497" s="253"/>
      <c r="S1497" s="253"/>
      <c r="T1497" s="254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55" t="s">
        <v>218</v>
      </c>
      <c r="AU1497" s="255" t="s">
        <v>80</v>
      </c>
      <c r="AV1497" s="14" t="s">
        <v>80</v>
      </c>
      <c r="AW1497" s="14" t="s">
        <v>33</v>
      </c>
      <c r="AX1497" s="14" t="s">
        <v>71</v>
      </c>
      <c r="AY1497" s="255" t="s">
        <v>207</v>
      </c>
    </row>
    <row r="1498" s="14" customFormat="1">
      <c r="A1498" s="14"/>
      <c r="B1498" s="245"/>
      <c r="C1498" s="246"/>
      <c r="D1498" s="236" t="s">
        <v>218</v>
      </c>
      <c r="E1498" s="247" t="s">
        <v>18</v>
      </c>
      <c r="F1498" s="248" t="s">
        <v>2352</v>
      </c>
      <c r="G1498" s="246"/>
      <c r="H1498" s="249">
        <v>0.85999999999999999</v>
      </c>
      <c r="I1498" s="250"/>
      <c r="J1498" s="246"/>
      <c r="K1498" s="246"/>
      <c r="L1498" s="251"/>
      <c r="M1498" s="252"/>
      <c r="N1498" s="253"/>
      <c r="O1498" s="253"/>
      <c r="P1498" s="253"/>
      <c r="Q1498" s="253"/>
      <c r="R1498" s="253"/>
      <c r="S1498" s="253"/>
      <c r="T1498" s="25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5" t="s">
        <v>218</v>
      </c>
      <c r="AU1498" s="255" t="s">
        <v>80</v>
      </c>
      <c r="AV1498" s="14" t="s">
        <v>80</v>
      </c>
      <c r="AW1498" s="14" t="s">
        <v>33</v>
      </c>
      <c r="AX1498" s="14" t="s">
        <v>71</v>
      </c>
      <c r="AY1498" s="255" t="s">
        <v>207</v>
      </c>
    </row>
    <row r="1499" s="14" customFormat="1">
      <c r="A1499" s="14"/>
      <c r="B1499" s="245"/>
      <c r="C1499" s="246"/>
      <c r="D1499" s="236" t="s">
        <v>218</v>
      </c>
      <c r="E1499" s="247" t="s">
        <v>18</v>
      </c>
      <c r="F1499" s="248" t="s">
        <v>2389</v>
      </c>
      <c r="G1499" s="246"/>
      <c r="H1499" s="249">
        <v>8.6999999999999993</v>
      </c>
      <c r="I1499" s="250"/>
      <c r="J1499" s="246"/>
      <c r="K1499" s="246"/>
      <c r="L1499" s="251"/>
      <c r="M1499" s="252"/>
      <c r="N1499" s="253"/>
      <c r="O1499" s="253"/>
      <c r="P1499" s="253"/>
      <c r="Q1499" s="253"/>
      <c r="R1499" s="253"/>
      <c r="S1499" s="253"/>
      <c r="T1499" s="25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5" t="s">
        <v>218</v>
      </c>
      <c r="AU1499" s="255" t="s">
        <v>80</v>
      </c>
      <c r="AV1499" s="14" t="s">
        <v>80</v>
      </c>
      <c r="AW1499" s="14" t="s">
        <v>33</v>
      </c>
      <c r="AX1499" s="14" t="s">
        <v>71</v>
      </c>
      <c r="AY1499" s="255" t="s">
        <v>207</v>
      </c>
    </row>
    <row r="1500" s="14" customFormat="1">
      <c r="A1500" s="14"/>
      <c r="B1500" s="245"/>
      <c r="C1500" s="246"/>
      <c r="D1500" s="236" t="s">
        <v>218</v>
      </c>
      <c r="E1500" s="247" t="s">
        <v>18</v>
      </c>
      <c r="F1500" s="248" t="s">
        <v>2350</v>
      </c>
      <c r="G1500" s="246"/>
      <c r="H1500" s="249">
        <v>1.1200000000000001</v>
      </c>
      <c r="I1500" s="250"/>
      <c r="J1500" s="246"/>
      <c r="K1500" s="246"/>
      <c r="L1500" s="251"/>
      <c r="M1500" s="252"/>
      <c r="N1500" s="253"/>
      <c r="O1500" s="253"/>
      <c r="P1500" s="253"/>
      <c r="Q1500" s="253"/>
      <c r="R1500" s="253"/>
      <c r="S1500" s="253"/>
      <c r="T1500" s="254"/>
      <c r="U1500" s="14"/>
      <c r="V1500" s="14"/>
      <c r="W1500" s="14"/>
      <c r="X1500" s="14"/>
      <c r="Y1500" s="14"/>
      <c r="Z1500" s="14"/>
      <c r="AA1500" s="14"/>
      <c r="AB1500" s="14"/>
      <c r="AC1500" s="14"/>
      <c r="AD1500" s="14"/>
      <c r="AE1500" s="14"/>
      <c r="AT1500" s="255" t="s">
        <v>218</v>
      </c>
      <c r="AU1500" s="255" t="s">
        <v>80</v>
      </c>
      <c r="AV1500" s="14" t="s">
        <v>80</v>
      </c>
      <c r="AW1500" s="14" t="s">
        <v>33</v>
      </c>
      <c r="AX1500" s="14" t="s">
        <v>71</v>
      </c>
      <c r="AY1500" s="255" t="s">
        <v>207</v>
      </c>
    </row>
    <row r="1501" s="16" customFormat="1">
      <c r="A1501" s="16"/>
      <c r="B1501" s="267"/>
      <c r="C1501" s="268"/>
      <c r="D1501" s="236" t="s">
        <v>218</v>
      </c>
      <c r="E1501" s="269" t="s">
        <v>18</v>
      </c>
      <c r="F1501" s="270" t="s">
        <v>244</v>
      </c>
      <c r="G1501" s="268"/>
      <c r="H1501" s="271">
        <v>12.68</v>
      </c>
      <c r="I1501" s="272"/>
      <c r="J1501" s="268"/>
      <c r="K1501" s="268"/>
      <c r="L1501" s="273"/>
      <c r="M1501" s="274"/>
      <c r="N1501" s="275"/>
      <c r="O1501" s="275"/>
      <c r="P1501" s="275"/>
      <c r="Q1501" s="275"/>
      <c r="R1501" s="275"/>
      <c r="S1501" s="275"/>
      <c r="T1501" s="276"/>
      <c r="U1501" s="16"/>
      <c r="V1501" s="16"/>
      <c r="W1501" s="16"/>
      <c r="X1501" s="16"/>
      <c r="Y1501" s="16"/>
      <c r="Z1501" s="16"/>
      <c r="AA1501" s="16"/>
      <c r="AB1501" s="16"/>
      <c r="AC1501" s="16"/>
      <c r="AD1501" s="16"/>
      <c r="AE1501" s="16"/>
      <c r="AT1501" s="277" t="s">
        <v>218</v>
      </c>
      <c r="AU1501" s="277" t="s">
        <v>80</v>
      </c>
      <c r="AV1501" s="16" t="s">
        <v>89</v>
      </c>
      <c r="AW1501" s="16" t="s">
        <v>33</v>
      </c>
      <c r="AX1501" s="16" t="s">
        <v>76</v>
      </c>
      <c r="AY1501" s="277" t="s">
        <v>207</v>
      </c>
    </row>
    <row r="1502" s="2" customFormat="1" ht="16.5" customHeight="1">
      <c r="A1502" s="42"/>
      <c r="B1502" s="43"/>
      <c r="C1502" s="283" t="s">
        <v>2390</v>
      </c>
      <c r="D1502" s="283" t="s">
        <v>1282</v>
      </c>
      <c r="E1502" s="284" t="s">
        <v>2391</v>
      </c>
      <c r="F1502" s="285" t="s">
        <v>2392</v>
      </c>
      <c r="G1502" s="286" t="s">
        <v>129</v>
      </c>
      <c r="H1502" s="287">
        <v>12.93</v>
      </c>
      <c r="I1502" s="288"/>
      <c r="J1502" s="287">
        <f>ROUND(I1502*H1502,2)</f>
        <v>0</v>
      </c>
      <c r="K1502" s="285" t="s">
        <v>214</v>
      </c>
      <c r="L1502" s="289"/>
      <c r="M1502" s="290" t="s">
        <v>18</v>
      </c>
      <c r="N1502" s="291" t="s">
        <v>42</v>
      </c>
      <c r="O1502" s="88"/>
      <c r="P1502" s="225">
        <f>O1502*H1502</f>
        <v>0</v>
      </c>
      <c r="Q1502" s="225">
        <v>0.00010000000000000001</v>
      </c>
      <c r="R1502" s="225">
        <f>Q1502*H1502</f>
        <v>0.0012930000000000001</v>
      </c>
      <c r="S1502" s="225">
        <v>0</v>
      </c>
      <c r="T1502" s="226">
        <f>S1502*H1502</f>
        <v>0</v>
      </c>
      <c r="U1502" s="42"/>
      <c r="V1502" s="42"/>
      <c r="W1502" s="42"/>
      <c r="X1502" s="42"/>
      <c r="Y1502" s="42"/>
      <c r="Z1502" s="42"/>
      <c r="AA1502" s="42"/>
      <c r="AB1502" s="42"/>
      <c r="AC1502" s="42"/>
      <c r="AD1502" s="42"/>
      <c r="AE1502" s="42"/>
      <c r="AR1502" s="227" t="s">
        <v>513</v>
      </c>
      <c r="AT1502" s="227" t="s">
        <v>1282</v>
      </c>
      <c r="AU1502" s="227" t="s">
        <v>80</v>
      </c>
      <c r="AY1502" s="21" t="s">
        <v>207</v>
      </c>
      <c r="BE1502" s="228">
        <f>IF(N1502="základní",J1502,0)</f>
        <v>0</v>
      </c>
      <c r="BF1502" s="228">
        <f>IF(N1502="snížená",J1502,0)</f>
        <v>0</v>
      </c>
      <c r="BG1502" s="228">
        <f>IF(N1502="zákl. přenesená",J1502,0)</f>
        <v>0</v>
      </c>
      <c r="BH1502" s="228">
        <f>IF(N1502="sníž. přenesená",J1502,0)</f>
        <v>0</v>
      </c>
      <c r="BI1502" s="228">
        <f>IF(N1502="nulová",J1502,0)</f>
        <v>0</v>
      </c>
      <c r="BJ1502" s="21" t="s">
        <v>76</v>
      </c>
      <c r="BK1502" s="228">
        <f>ROUND(I1502*H1502,2)</f>
        <v>0</v>
      </c>
      <c r="BL1502" s="21" t="s">
        <v>327</v>
      </c>
      <c r="BM1502" s="227" t="s">
        <v>2393</v>
      </c>
    </row>
    <row r="1503" s="13" customFormat="1">
      <c r="A1503" s="13"/>
      <c r="B1503" s="234"/>
      <c r="C1503" s="235"/>
      <c r="D1503" s="236" t="s">
        <v>218</v>
      </c>
      <c r="E1503" s="237" t="s">
        <v>18</v>
      </c>
      <c r="F1503" s="238" t="s">
        <v>2388</v>
      </c>
      <c r="G1503" s="235"/>
      <c r="H1503" s="237" t="s">
        <v>18</v>
      </c>
      <c r="I1503" s="239"/>
      <c r="J1503" s="235"/>
      <c r="K1503" s="235"/>
      <c r="L1503" s="240"/>
      <c r="M1503" s="241"/>
      <c r="N1503" s="242"/>
      <c r="O1503" s="242"/>
      <c r="P1503" s="242"/>
      <c r="Q1503" s="242"/>
      <c r="R1503" s="242"/>
      <c r="S1503" s="242"/>
      <c r="T1503" s="24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44" t="s">
        <v>218</v>
      </c>
      <c r="AU1503" s="244" t="s">
        <v>80</v>
      </c>
      <c r="AV1503" s="13" t="s">
        <v>76</v>
      </c>
      <c r="AW1503" s="13" t="s">
        <v>33</v>
      </c>
      <c r="AX1503" s="13" t="s">
        <v>71</v>
      </c>
      <c r="AY1503" s="244" t="s">
        <v>207</v>
      </c>
    </row>
    <row r="1504" s="14" customFormat="1">
      <c r="A1504" s="14"/>
      <c r="B1504" s="245"/>
      <c r="C1504" s="246"/>
      <c r="D1504" s="236" t="s">
        <v>218</v>
      </c>
      <c r="E1504" s="247" t="s">
        <v>18</v>
      </c>
      <c r="F1504" s="248" t="s">
        <v>2394</v>
      </c>
      <c r="G1504" s="246"/>
      <c r="H1504" s="249">
        <v>12.68</v>
      </c>
      <c r="I1504" s="250"/>
      <c r="J1504" s="246"/>
      <c r="K1504" s="246"/>
      <c r="L1504" s="251"/>
      <c r="M1504" s="252"/>
      <c r="N1504" s="253"/>
      <c r="O1504" s="253"/>
      <c r="P1504" s="253"/>
      <c r="Q1504" s="253"/>
      <c r="R1504" s="253"/>
      <c r="S1504" s="253"/>
      <c r="T1504" s="254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5" t="s">
        <v>218</v>
      </c>
      <c r="AU1504" s="255" t="s">
        <v>80</v>
      </c>
      <c r="AV1504" s="14" t="s">
        <v>80</v>
      </c>
      <c r="AW1504" s="14" t="s">
        <v>33</v>
      </c>
      <c r="AX1504" s="14" t="s">
        <v>76</v>
      </c>
      <c r="AY1504" s="255" t="s">
        <v>207</v>
      </c>
    </row>
    <row r="1505" s="14" customFormat="1">
      <c r="A1505" s="14"/>
      <c r="B1505" s="245"/>
      <c r="C1505" s="246"/>
      <c r="D1505" s="236" t="s">
        <v>218</v>
      </c>
      <c r="E1505" s="246"/>
      <c r="F1505" s="248" t="s">
        <v>2395</v>
      </c>
      <c r="G1505" s="246"/>
      <c r="H1505" s="249">
        <v>12.93</v>
      </c>
      <c r="I1505" s="250"/>
      <c r="J1505" s="246"/>
      <c r="K1505" s="246"/>
      <c r="L1505" s="251"/>
      <c r="M1505" s="252"/>
      <c r="N1505" s="253"/>
      <c r="O1505" s="253"/>
      <c r="P1505" s="253"/>
      <c r="Q1505" s="253"/>
      <c r="R1505" s="253"/>
      <c r="S1505" s="253"/>
      <c r="T1505" s="254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5" t="s">
        <v>218</v>
      </c>
      <c r="AU1505" s="255" t="s">
        <v>80</v>
      </c>
      <c r="AV1505" s="14" t="s">
        <v>80</v>
      </c>
      <c r="AW1505" s="14" t="s">
        <v>4</v>
      </c>
      <c r="AX1505" s="14" t="s">
        <v>76</v>
      </c>
      <c r="AY1505" s="255" t="s">
        <v>207</v>
      </c>
    </row>
    <row r="1506" s="2" customFormat="1" ht="24.15" customHeight="1">
      <c r="A1506" s="42"/>
      <c r="B1506" s="43"/>
      <c r="C1506" s="217" t="s">
        <v>2396</v>
      </c>
      <c r="D1506" s="217" t="s">
        <v>211</v>
      </c>
      <c r="E1506" s="218" t="s">
        <v>2397</v>
      </c>
      <c r="F1506" s="219" t="s">
        <v>2398</v>
      </c>
      <c r="G1506" s="220" t="s">
        <v>697</v>
      </c>
      <c r="H1506" s="222"/>
      <c r="I1506" s="222"/>
      <c r="J1506" s="221">
        <f>ROUND(I1506*H1506,2)</f>
        <v>0</v>
      </c>
      <c r="K1506" s="219" t="s">
        <v>214</v>
      </c>
      <c r="L1506" s="48"/>
      <c r="M1506" s="223" t="s">
        <v>18</v>
      </c>
      <c r="N1506" s="224" t="s">
        <v>42</v>
      </c>
      <c r="O1506" s="88"/>
      <c r="P1506" s="225">
        <f>O1506*H1506</f>
        <v>0</v>
      </c>
      <c r="Q1506" s="225">
        <v>0</v>
      </c>
      <c r="R1506" s="225">
        <f>Q1506*H1506</f>
        <v>0</v>
      </c>
      <c r="S1506" s="225">
        <v>0</v>
      </c>
      <c r="T1506" s="226">
        <f>S1506*H1506</f>
        <v>0</v>
      </c>
      <c r="U1506" s="42"/>
      <c r="V1506" s="42"/>
      <c r="W1506" s="42"/>
      <c r="X1506" s="42"/>
      <c r="Y1506" s="42"/>
      <c r="Z1506" s="42"/>
      <c r="AA1506" s="42"/>
      <c r="AB1506" s="42"/>
      <c r="AC1506" s="42"/>
      <c r="AD1506" s="42"/>
      <c r="AE1506" s="42"/>
      <c r="AR1506" s="227" t="s">
        <v>327</v>
      </c>
      <c r="AT1506" s="227" t="s">
        <v>211</v>
      </c>
      <c r="AU1506" s="227" t="s">
        <v>80</v>
      </c>
      <c r="AY1506" s="21" t="s">
        <v>207</v>
      </c>
      <c r="BE1506" s="228">
        <f>IF(N1506="základní",J1506,0)</f>
        <v>0</v>
      </c>
      <c r="BF1506" s="228">
        <f>IF(N1506="snížená",J1506,0)</f>
        <v>0</v>
      </c>
      <c r="BG1506" s="228">
        <f>IF(N1506="zákl. přenesená",J1506,0)</f>
        <v>0</v>
      </c>
      <c r="BH1506" s="228">
        <f>IF(N1506="sníž. přenesená",J1506,0)</f>
        <v>0</v>
      </c>
      <c r="BI1506" s="228">
        <f>IF(N1506="nulová",J1506,0)</f>
        <v>0</v>
      </c>
      <c r="BJ1506" s="21" t="s">
        <v>76</v>
      </c>
      <c r="BK1506" s="228">
        <f>ROUND(I1506*H1506,2)</f>
        <v>0</v>
      </c>
      <c r="BL1506" s="21" t="s">
        <v>327</v>
      </c>
      <c r="BM1506" s="227" t="s">
        <v>2399</v>
      </c>
    </row>
    <row r="1507" s="2" customFormat="1">
      <c r="A1507" s="42"/>
      <c r="B1507" s="43"/>
      <c r="C1507" s="44"/>
      <c r="D1507" s="229" t="s">
        <v>216</v>
      </c>
      <c r="E1507" s="44"/>
      <c r="F1507" s="230" t="s">
        <v>2400</v>
      </c>
      <c r="G1507" s="44"/>
      <c r="H1507" s="44"/>
      <c r="I1507" s="231"/>
      <c r="J1507" s="44"/>
      <c r="K1507" s="44"/>
      <c r="L1507" s="48"/>
      <c r="M1507" s="292"/>
      <c r="N1507" s="293"/>
      <c r="O1507" s="294"/>
      <c r="P1507" s="294"/>
      <c r="Q1507" s="294"/>
      <c r="R1507" s="294"/>
      <c r="S1507" s="294"/>
      <c r="T1507" s="295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T1507" s="21" t="s">
        <v>216</v>
      </c>
      <c r="AU1507" s="21" t="s">
        <v>80</v>
      </c>
    </row>
    <row r="1508" s="2" customFormat="1" ht="6.96" customHeight="1">
      <c r="A1508" s="42"/>
      <c r="B1508" s="63"/>
      <c r="C1508" s="64"/>
      <c r="D1508" s="64"/>
      <c r="E1508" s="64"/>
      <c r="F1508" s="64"/>
      <c r="G1508" s="64"/>
      <c r="H1508" s="64"/>
      <c r="I1508" s="64"/>
      <c r="J1508" s="64"/>
      <c r="K1508" s="64"/>
      <c r="L1508" s="48"/>
      <c r="M1508" s="42"/>
      <c r="O1508" s="42"/>
      <c r="P1508" s="42"/>
      <c r="Q1508" s="42"/>
      <c r="R1508" s="42"/>
      <c r="S1508" s="42"/>
      <c r="T1508" s="42"/>
      <c r="U1508" s="42"/>
      <c r="V1508" s="42"/>
      <c r="W1508" s="42"/>
      <c r="X1508" s="42"/>
      <c r="Y1508" s="42"/>
      <c r="Z1508" s="42"/>
      <c r="AA1508" s="42"/>
      <c r="AB1508" s="42"/>
      <c r="AC1508" s="42"/>
      <c r="AD1508" s="42"/>
      <c r="AE1508" s="42"/>
    </row>
  </sheetData>
  <sheetProtection sheet="1" autoFilter="0" formatColumns="0" formatRows="0" objects="1" scenarios="1" spinCount="100000" saltValue="NHlfl+yVIw3/RvkUFNYmj2NKaEnecp8CLj8j0UyTSgJBvun9dKhPqdP8c+Oi4IetNChOJ9q8lc/zNMHytOQDgA==" hashValue="k77TZ1aqgxXjWjrvwR3BJQii8tG0sBOhI1a31z5Gfqht2LJKMqmq46/ernSBUuFx3UwfbPRvXgOoqt18GJmzAg==" algorithmName="SHA-512" password="CC35"/>
  <autoFilter ref="C109:K1507"/>
  <mergeCells count="9">
    <mergeCell ref="E7:H7"/>
    <mergeCell ref="E9:H9"/>
    <mergeCell ref="E18:H18"/>
    <mergeCell ref="E27:H27"/>
    <mergeCell ref="E48:H48"/>
    <mergeCell ref="E50:H50"/>
    <mergeCell ref="E100:H100"/>
    <mergeCell ref="E102:H102"/>
    <mergeCell ref="L2:V2"/>
  </mergeCells>
  <hyperlinks>
    <hyperlink ref="F115" r:id="rId1" display="https://podminky.urs.cz/item/CS_URS_2025_02/273321511"/>
    <hyperlink ref="F121" r:id="rId2" display="https://podminky.urs.cz/item/CS_URS_2025_02/273362021"/>
    <hyperlink ref="F131" r:id="rId3" display="https://podminky.urs.cz/item/CS_URS_2025_02/310238211"/>
    <hyperlink ref="F140" r:id="rId4" display="https://podminky.urs.cz/item/CS_URS_2025_02/310239211"/>
    <hyperlink ref="F144" r:id="rId5" display="https://podminky.urs.cz/item/CS_URS_2025_02/317142420"/>
    <hyperlink ref="F148" r:id="rId6" display="https://podminky.urs.cz/item/CS_URS_2025_02/317142422"/>
    <hyperlink ref="F152" r:id="rId7" display="https://podminky.urs.cz/item/CS_URS_2025_02/317142442"/>
    <hyperlink ref="F156" r:id="rId8" display="https://podminky.urs.cz/item/CS_URS_2025_02/317142442"/>
    <hyperlink ref="F160" r:id="rId9" display="https://podminky.urs.cz/item/CS_URS_2025_02/317168025"/>
    <hyperlink ref="F164" r:id="rId10" display="https://podminky.urs.cz/item/CS_URS_2025_02/317168052"/>
    <hyperlink ref="F168" r:id="rId11" display="https://podminky.urs.cz/item/CS_URS_2025_02/317234410"/>
    <hyperlink ref="F179" r:id="rId12" display="https://podminky.urs.cz/item/CS_URS_2025_02/317944321"/>
    <hyperlink ref="F189" r:id="rId13" display="https://podminky.urs.cz/item/CS_URS_2025_02/317944323"/>
    <hyperlink ref="F195" r:id="rId14" display="https://podminky.urs.cz/item/CS_URS_2025_02/340238211"/>
    <hyperlink ref="F205" r:id="rId15" display="https://podminky.urs.cz/item/CS_URS_2025_02/340239212"/>
    <hyperlink ref="F210" r:id="rId16" display="https://podminky.urs.cz/item/CS_URS_2025_02/346244381"/>
    <hyperlink ref="F212" r:id="rId17" display="https://podminky.urs.cz/item/CS_URS_2025_02/340271025"/>
    <hyperlink ref="F219" r:id="rId18" display="https://podminky.urs.cz/item/CS_URS_2025_02/346272216"/>
    <hyperlink ref="F226" r:id="rId19" display="https://podminky.urs.cz/item/CS_URS_2025_02/342272225"/>
    <hyperlink ref="F229" r:id="rId20" display="https://podminky.urs.cz/item/CS_URS_2025_02/342272235"/>
    <hyperlink ref="F232" r:id="rId21" display="https://podminky.urs.cz/item/CS_URS_2025_02/342272245"/>
    <hyperlink ref="F235" r:id="rId22" display="https://podminky.urs.cz/item/CS_URS_2025_02/346481111"/>
    <hyperlink ref="F248" r:id="rId23" display="https://podminky.urs.cz/item/CS_URS_2025_02/413232211"/>
    <hyperlink ref="F255" r:id="rId24" display="https://podminky.urs.cz/item/CS_URS_2025_02/413232221"/>
    <hyperlink ref="F261" r:id="rId25" display="https://podminky.urs.cz/item/CS_URS_2025_02/612131121"/>
    <hyperlink ref="F266" r:id="rId26" display="https://podminky.urs.cz/item/CS_URS_2025_02/612142001"/>
    <hyperlink ref="F274" r:id="rId27" display="https://podminky.urs.cz/item/CS_URS_2025_02/612321121"/>
    <hyperlink ref="F323" r:id="rId28" display="https://podminky.urs.cz/item/CS_URS_2025_02/612321131"/>
    <hyperlink ref="F332" r:id="rId29" display="https://podminky.urs.cz/item/CS_URS_2025_02/612325111"/>
    <hyperlink ref="F336" r:id="rId30" display="https://podminky.urs.cz/item/CS_URS_2025_02/619995001"/>
    <hyperlink ref="F340" r:id="rId31" display="https://podminky.urs.cz/item/CS_URS_2025_02/612315302"/>
    <hyperlink ref="F344" r:id="rId32" display="https://podminky.urs.cz/item/CS_URS_2025_02/611315411"/>
    <hyperlink ref="F349" r:id="rId33" display="https://podminky.urs.cz/item/CS_URS_2025_02/612315417"/>
    <hyperlink ref="F387" r:id="rId34" display="https://podminky.urs.cz/item/CS_URS_2025_02/619991001"/>
    <hyperlink ref="F392" r:id="rId35" display="https://podminky.urs.cz/item/CS_URS_2025_02/619991005"/>
    <hyperlink ref="F396" r:id="rId36" display="https://podminky.urs.cz/item/CS_URS_2025_02/622131121"/>
    <hyperlink ref="F400" r:id="rId37" display="https://podminky.urs.cz/item/CS_URS_2025_02/622135001"/>
    <hyperlink ref="F404" r:id="rId38" display="https://podminky.urs.cz/item/CS_URS_2025_02/622151001"/>
    <hyperlink ref="F408" r:id="rId39" display="https://podminky.urs.cz/item/CS_URS_2025_02/622231121"/>
    <hyperlink ref="F416" r:id="rId40" display="https://podminky.urs.cz/item/CS_URS_2025_02/622511102"/>
    <hyperlink ref="F421" r:id="rId41" display="https://podminky.urs.cz/item/CS_URS_2025_02/631311115"/>
    <hyperlink ref="F432" r:id="rId42" display="https://podminky.urs.cz/item/CS_URS_2025_02/631319013"/>
    <hyperlink ref="F442" r:id="rId43" display="https://podminky.urs.cz/item/CS_URS_2025_02/631362021"/>
    <hyperlink ref="F454" r:id="rId44" display="https://podminky.urs.cz/item/CS_URS_2025_02/632451214"/>
    <hyperlink ref="F459" r:id="rId45" display="https://podminky.urs.cz/item/CS_URS_2025_02/632451291"/>
    <hyperlink ref="F465" r:id="rId46" display="https://podminky.urs.cz/item/CS_URS_2025_02/632481213"/>
    <hyperlink ref="F470" r:id="rId47" display="https://podminky.urs.cz/item/CS_URS_2025_02/634112123"/>
    <hyperlink ref="F476" r:id="rId48" display="https://podminky.urs.cz/item/CS_URS_2025_02/634663111"/>
    <hyperlink ref="F484" r:id="rId49" display="https://podminky.urs.cz/item/CS_URS_2025_02/634911122"/>
    <hyperlink ref="F497" r:id="rId50" display="https://podminky.urs.cz/item/CS_URS_2025_02/635111241"/>
    <hyperlink ref="F504" r:id="rId51" display="https://podminky.urs.cz/item/CS_URS_2025_02/642942111"/>
    <hyperlink ref="F591" r:id="rId52" display="https://podminky.urs.cz/item/CS_URS_2025_02/642945111"/>
    <hyperlink ref="F627" r:id="rId53" display="https://podminky.urs.cz/item/CS_URS_2025_02/644941112"/>
    <hyperlink ref="F639" r:id="rId54" display="https://podminky.urs.cz/item/CS_URS_2025_02/644941121"/>
    <hyperlink ref="F648" r:id="rId55" display="https://podminky.urs.cz/item/CS_URS_2025_02/949101111"/>
    <hyperlink ref="F656" r:id="rId56" display="https://podminky.urs.cz/item/CS_URS_2025_02/952901111"/>
    <hyperlink ref="F659" r:id="rId57" display="https://podminky.urs.cz/item/CS_URS_2025_02/952902021"/>
    <hyperlink ref="F665" r:id="rId58" display="https://podminky.urs.cz/item/CS_URS_2025_02/953332113"/>
    <hyperlink ref="F669" r:id="rId59" display="https://podminky.urs.cz/item/CS_URS_2025_02/953941209"/>
    <hyperlink ref="F676" r:id="rId60" display="https://podminky.urs.cz/item/CS_URS_2025_02/953942425"/>
    <hyperlink ref="F683" r:id="rId61" display="https://podminky.urs.cz/item/CS_URS_2025_02/953943211"/>
    <hyperlink ref="F709" r:id="rId62" display="https://podminky.urs.cz/item/CS_URS_2025_02/953993311"/>
    <hyperlink ref="F713" r:id="rId63" display="https://podminky.urs.cz/item/CS_URS_2025_02/953993321"/>
    <hyperlink ref="F721" r:id="rId64" display="https://podminky.urs.cz/item/CS_URS_2025_02/998018001"/>
    <hyperlink ref="F723" r:id="rId65" display="https://podminky.urs.cz/item/CS_URS_2025_02/998018011"/>
    <hyperlink ref="F727" r:id="rId66" display="https://podminky.urs.cz/item/CS_URS_2025_02/711111001"/>
    <hyperlink ref="F745" r:id="rId67" display="https://podminky.urs.cz/item/CS_URS_2025_02/711141559"/>
    <hyperlink ref="F773" r:id="rId68" display="https://podminky.urs.cz/item/CS_URS_2025_02/998711121"/>
    <hyperlink ref="F775" r:id="rId69" display="https://podminky.urs.cz/item/CS_URS_2025_02/998711129"/>
    <hyperlink ref="F778" r:id="rId70" display="https://podminky.urs.cz/item/CS_URS_2025_02/733191907"/>
    <hyperlink ref="F784" r:id="rId71" display="https://podminky.urs.cz/item/CS_URS_2025_02/733190217"/>
    <hyperlink ref="F787" r:id="rId72" display="https://podminky.urs.cz/item/CS_URS_2025_02/733191927"/>
    <hyperlink ref="F790" r:id="rId73" display="https://podminky.urs.cz/item/CS_URS_2025_02/998733311"/>
    <hyperlink ref="F793" r:id="rId74" display="https://podminky.urs.cz/item/CS_URS_2025_02/734211115"/>
    <hyperlink ref="F796" r:id="rId75" display="https://podminky.urs.cz/item/CS_URS_2025_02/734221121"/>
    <hyperlink ref="F799" r:id="rId76" display="https://podminky.urs.cz/item/CS_URS_2025_02/734221422"/>
    <hyperlink ref="F802" r:id="rId77" display="https://podminky.urs.cz/item/CS_URS_2025_02/734221682"/>
    <hyperlink ref="F804" r:id="rId78" display="https://podminky.urs.cz/item/CS_URS_2025_02/998734201"/>
    <hyperlink ref="F807" r:id="rId79" display="https://podminky.urs.cz/item/CS_URS_2025_02/735159220"/>
    <hyperlink ref="F810" r:id="rId80" display="https://podminky.urs.cz/item/CS_URS_2025_02/735191905"/>
    <hyperlink ref="F812" r:id="rId81" display="https://podminky.urs.cz/item/CS_URS_2025_02/735191910"/>
    <hyperlink ref="F823" r:id="rId82" display="https://podminky.urs.cz/item/CS_URS_2025_02/998735311"/>
    <hyperlink ref="F826" r:id="rId83" display="https://podminky.urs.cz/item/CS_URS_2025_02/763111481"/>
    <hyperlink ref="F829" r:id="rId84" display="https://podminky.urs.cz/item/CS_URS_2025_02/763111712"/>
    <hyperlink ref="F832" r:id="rId85" display="https://podminky.urs.cz/item/CS_URS_2025_02/763111717"/>
    <hyperlink ref="F835" r:id="rId86" display="https://podminky.urs.cz/item/CS_URS_2025_02/763111718"/>
    <hyperlink ref="F840" r:id="rId87" display="https://podminky.urs.cz/item/CS_URS_2025_02/763111720"/>
    <hyperlink ref="F846" r:id="rId88" display="https://podminky.urs.cz/item/CS_URS_2025_02/763111724"/>
    <hyperlink ref="F849" r:id="rId89" display="https://podminky.urs.cz/item/CS_URS_2025_02/763131532"/>
    <hyperlink ref="F852" r:id="rId90" display="https://podminky.urs.cz/item/CS_URS_2025_02/763131572"/>
    <hyperlink ref="F855" r:id="rId91" display="https://podminky.urs.cz/item/CS_URS_2025_02/763131622"/>
    <hyperlink ref="F865" r:id="rId92" display="https://podminky.urs.cz/item/CS_URS_2025_02/763131712"/>
    <hyperlink ref="F871" r:id="rId93" display="https://podminky.urs.cz/item/CS_URS_2025_02/763131714"/>
    <hyperlink ref="F875" r:id="rId94" display="https://podminky.urs.cz/item/CS_URS_2025_02/763131721"/>
    <hyperlink ref="F881" r:id="rId95" display="https://podminky.urs.cz/item/CS_URS_2025_02/763171412"/>
    <hyperlink ref="F888" r:id="rId96" display="https://podminky.urs.cz/item/CS_URS_2025_02/763172321"/>
    <hyperlink ref="F895" r:id="rId97" display="https://podminky.urs.cz/item/CS_URS_2025_02/763173111"/>
    <hyperlink ref="F900" r:id="rId98" display="https://podminky.urs.cz/item/CS_URS_2025_02/763181311"/>
    <hyperlink ref="F923" r:id="rId99" display="https://podminky.urs.cz/item/CS_URS_2025_02/763181421"/>
    <hyperlink ref="F926" r:id="rId100" display="https://podminky.urs.cz/item/CS_URS_2025_02/998763331"/>
    <hyperlink ref="F928" r:id="rId101" display="https://podminky.urs.cz/item/CS_URS_2025_02/998763339"/>
    <hyperlink ref="F931" r:id="rId102" display="https://podminky.urs.cz/item/CS_URS_2025_02/766438111"/>
    <hyperlink ref="F1054" r:id="rId103" display="https://podminky.urs.cz/item/CS_URS_2025_02/998766311"/>
    <hyperlink ref="F1056" r:id="rId104" display="https://podminky.urs.cz/item/CS_URS_2025_02/998766319"/>
    <hyperlink ref="F1076" r:id="rId105" display="https://podminky.urs.cz/item/CS_URS_2025_02/771121011"/>
    <hyperlink ref="F1079" r:id="rId106" display="https://podminky.urs.cz/item/CS_URS_2025_02/771121022"/>
    <hyperlink ref="F1082" r:id="rId107" display="https://podminky.urs.cz/item/CS_URS_2025_02/771151013"/>
    <hyperlink ref="F1085" r:id="rId108" display="https://podminky.urs.cz/item/CS_URS_2025_02/771161011"/>
    <hyperlink ref="F1095" r:id="rId109" display="https://podminky.urs.cz/item/CS_URS_2025_02/771161021"/>
    <hyperlink ref="F1104" r:id="rId110" display="https://podminky.urs.cz/item/CS_URS_2025_02/771474112"/>
    <hyperlink ref="F1122" r:id="rId111" display="https://podminky.urs.cz/item/CS_URS_2025_02/771574416"/>
    <hyperlink ref="F1128" r:id="rId112" display="https://podminky.urs.cz/item/CS_URS_2025_02/771584411"/>
    <hyperlink ref="F1134" r:id="rId113" display="https://podminky.urs.cz/item/CS_URS_2025_02/771591112"/>
    <hyperlink ref="F1138" r:id="rId114" display="https://podminky.urs.cz/item/CS_URS_2025_02/771591115"/>
    <hyperlink ref="F1143" r:id="rId115" display="https://podminky.urs.cz/item/CS_URS_2025_02/771591123"/>
    <hyperlink ref="F1147" r:id="rId116" display="https://podminky.urs.cz/item/CS_URS_2025_02/771591184"/>
    <hyperlink ref="F1175" r:id="rId117" display="https://podminky.urs.cz/item/CS_URS_2025_02/771591241"/>
    <hyperlink ref="F1185" r:id="rId118" display="https://podminky.urs.cz/item/CS_URS_2025_02/771591242"/>
    <hyperlink ref="F1191" r:id="rId119" display="https://podminky.urs.cz/item/CS_URS_2025_02/771591251"/>
    <hyperlink ref="F1197" r:id="rId120" display="https://podminky.urs.cz/item/CS_URS_2025_02/771591264"/>
    <hyperlink ref="F1200" r:id="rId121" display="https://podminky.urs.cz/item/CS_URS_2025_02/771592011"/>
    <hyperlink ref="F1203" r:id="rId122" display="https://podminky.urs.cz/item/CS_URS_2025_02/998771121"/>
    <hyperlink ref="F1206" r:id="rId123" display="https://podminky.urs.cz/item/CS_URS_2025_02/776111112"/>
    <hyperlink ref="F1209" r:id="rId124" display="https://podminky.urs.cz/item/CS_URS_2025_02/776111311"/>
    <hyperlink ref="F1212" r:id="rId125" display="https://podminky.urs.cz/item/CS_URS_2025_02/776121321"/>
    <hyperlink ref="F1215" r:id="rId126" display="https://podminky.urs.cz/item/CS_URS_2025_02/776141113"/>
    <hyperlink ref="F1218" r:id="rId127" display="https://podminky.urs.cz/item/CS_URS_2025_02/776231111"/>
    <hyperlink ref="F1227" r:id="rId128" display="https://podminky.urs.cz/item/CS_URS_2025_02/776421111"/>
    <hyperlink ref="F1242" r:id="rId129" display="https://podminky.urs.cz/item/CS_URS_2025_02/998776311"/>
    <hyperlink ref="F1245" r:id="rId130" display="https://podminky.urs.cz/item/CS_URS_2025_02/781121011"/>
    <hyperlink ref="F1251" r:id="rId131" display="https://podminky.urs.cz/item/CS_URS_2025_02/781131112"/>
    <hyperlink ref="F1255" r:id="rId132" display="https://podminky.urs.cz/item/CS_URS_2025_02/781131232"/>
    <hyperlink ref="F1261" r:id="rId133" display="https://podminky.urs.cz/item/CS_URS_2025_02/781131251"/>
    <hyperlink ref="F1265" r:id="rId134" display="https://podminky.urs.cz/item/CS_URS_2025_02/781472221"/>
    <hyperlink ref="F1279" r:id="rId135" display="https://podminky.urs.cz/item/CS_URS_2025_02/781491011"/>
    <hyperlink ref="F1284" r:id="rId136" display="https://podminky.urs.cz/item/CS_URS_2025_02/781492211"/>
    <hyperlink ref="F1297" r:id="rId137" display="https://podminky.urs.cz/item/CS_URS_2025_02/781495115"/>
    <hyperlink ref="F1304" r:id="rId138" display="https://podminky.urs.cz/item/CS_URS_2025_02/781495141"/>
    <hyperlink ref="F1311" r:id="rId139" display="https://podminky.urs.cz/item/CS_URS_2025_02/781495142"/>
    <hyperlink ref="F1318" r:id="rId140" display="https://podminky.urs.cz/item/CS_URS_2025_02/781495143"/>
    <hyperlink ref="F1321" r:id="rId141" display="https://podminky.urs.cz/item/CS_URS_2025_02/781495211"/>
    <hyperlink ref="F1326" r:id="rId142" display="https://podminky.urs.cz/item/CS_URS_2025_02/998781201"/>
    <hyperlink ref="F1329" r:id="rId143" display="https://podminky.urs.cz/item/CS_URS_2025_02/783301313"/>
    <hyperlink ref="F1335" r:id="rId144" display="https://podminky.urs.cz/item/CS_URS_2025_02/783314101"/>
    <hyperlink ref="F1339" r:id="rId145" display="https://podminky.urs.cz/item/CS_URS_2025_02/783317101"/>
    <hyperlink ref="F1343" r:id="rId146" display="https://podminky.urs.cz/item/CS_URS_2025_02/783352101"/>
    <hyperlink ref="F1346" r:id="rId147" display="https://podminky.urs.cz/item/CS_URS_2025_02/783601713"/>
    <hyperlink ref="F1352" r:id="rId148" display="https://podminky.urs.cz/item/CS_URS_2025_02/783617615"/>
    <hyperlink ref="F1355" r:id="rId149" display="https://podminky.urs.cz/item/CS_URS_2025_02/783801201"/>
    <hyperlink ref="F1401" r:id="rId150" display="https://podminky.urs.cz/item/CS_URS_2025_02/783801401"/>
    <hyperlink ref="F1404" r:id="rId151" display="https://podminky.urs.cz/item/CS_URS_2025_02/783823134"/>
    <hyperlink ref="F1407" r:id="rId152" display="https://podminky.urs.cz/item/CS_URS_2025_02/783827424"/>
    <hyperlink ref="F1411" r:id="rId153" display="https://podminky.urs.cz/item/CS_URS_2025_02/783822211"/>
    <hyperlink ref="F1414" r:id="rId154" display="https://podminky.urs.cz/item/CS_URS_2025_02/783897611"/>
    <hyperlink ref="F1418" r:id="rId155" display="https://podminky.urs.cz/item/CS_URS_2025_02/784111011"/>
    <hyperlink ref="F1428" r:id="rId156" display="https://podminky.urs.cz/item/CS_URS_2025_02/784121001"/>
    <hyperlink ref="F1431" r:id="rId157" display="https://podminky.urs.cz/item/CS_URS_2025_02/784171101"/>
    <hyperlink ref="F1436" r:id="rId158" display="https://podminky.urs.cz/item/CS_URS_2025_02/784171111"/>
    <hyperlink ref="F1460" r:id="rId159" display="https://podminky.urs.cz/item/CS_URS_2025_02/784181101"/>
    <hyperlink ref="F1475" r:id="rId160" display="https://podminky.urs.cz/item/CS_URS_2025_02/784211101"/>
    <hyperlink ref="F1495" r:id="rId161" display="https://podminky.urs.cz/item/CS_URS_2025_02/787911125"/>
    <hyperlink ref="F1507" r:id="rId162" display="https://podminky.urs.cz/item/CS_URS_2025_02/998787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88</v>
      </c>
      <c r="AZ2" s="142" t="s">
        <v>2401</v>
      </c>
      <c r="BA2" s="142" t="s">
        <v>2402</v>
      </c>
      <c r="BB2" s="142" t="s">
        <v>157</v>
      </c>
      <c r="BC2" s="142" t="s">
        <v>2403</v>
      </c>
      <c r="BD2" s="142" t="s">
        <v>83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  <c r="AZ3" s="142" t="s">
        <v>2404</v>
      </c>
      <c r="BA3" s="142" t="s">
        <v>2405</v>
      </c>
      <c r="BB3" s="142" t="s">
        <v>157</v>
      </c>
      <c r="BC3" s="142" t="s">
        <v>2406</v>
      </c>
      <c r="BD3" s="142" t="s">
        <v>83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  <c r="AZ4" s="142" t="s">
        <v>148</v>
      </c>
      <c r="BA4" s="142" t="s">
        <v>149</v>
      </c>
      <c r="BB4" s="142" t="s">
        <v>129</v>
      </c>
      <c r="BC4" s="142" t="s">
        <v>150</v>
      </c>
      <c r="BD4" s="142" t="s">
        <v>83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2407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2409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ROUND(J95,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ROUND((SUM(BE95:BE176)),  2)</f>
        <v>0</v>
      </c>
      <c r="G35" s="42"/>
      <c r="H35" s="42"/>
      <c r="I35" s="162">
        <v>0.20999999999999999</v>
      </c>
      <c r="J35" s="161">
        <f>ROUND(((SUM(BE95:BE176))*I35),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ROUND((SUM(BF95:BF176)),  2)</f>
        <v>0</v>
      </c>
      <c r="G36" s="42"/>
      <c r="H36" s="42"/>
      <c r="I36" s="162">
        <v>0.12</v>
      </c>
      <c r="J36" s="161">
        <f>ROUND(((SUM(BF95:BF176))*I36),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ROUND((SUM(BG95:BG176)),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ROUND((SUM(BH95:BH176)),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ROUND((SUM(BI95:BI176)),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2407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1 - Sanační omítky a injektážní práce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J95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167</v>
      </c>
      <c r="E64" s="182"/>
      <c r="F64" s="182"/>
      <c r="G64" s="182"/>
      <c r="H64" s="182"/>
      <c r="I64" s="182"/>
      <c r="J64" s="183">
        <f>J96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995</v>
      </c>
      <c r="E65" s="187"/>
      <c r="F65" s="187"/>
      <c r="G65" s="187"/>
      <c r="H65" s="187"/>
      <c r="I65" s="187"/>
      <c r="J65" s="188">
        <f>J97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2410</v>
      </c>
      <c r="E66" s="187"/>
      <c r="F66" s="187"/>
      <c r="G66" s="187"/>
      <c r="H66" s="187"/>
      <c r="I66" s="187"/>
      <c r="J66" s="188">
        <f>J98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168</v>
      </c>
      <c r="E67" s="187"/>
      <c r="F67" s="187"/>
      <c r="G67" s="187"/>
      <c r="H67" s="187"/>
      <c r="I67" s="187"/>
      <c r="J67" s="188">
        <f>J105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169</v>
      </c>
      <c r="E68" s="187"/>
      <c r="F68" s="187"/>
      <c r="G68" s="187"/>
      <c r="H68" s="187"/>
      <c r="I68" s="187"/>
      <c r="J68" s="188">
        <f>J106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9"/>
      <c r="D69" s="186" t="s">
        <v>170</v>
      </c>
      <c r="E69" s="187"/>
      <c r="F69" s="187"/>
      <c r="G69" s="187"/>
      <c r="H69" s="187"/>
      <c r="I69" s="187"/>
      <c r="J69" s="188">
        <f>J142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173</v>
      </c>
      <c r="E70" s="187"/>
      <c r="F70" s="187"/>
      <c r="G70" s="187"/>
      <c r="H70" s="187"/>
      <c r="I70" s="187"/>
      <c r="J70" s="188">
        <f>J143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5"/>
      <c r="C71" s="129"/>
      <c r="D71" s="186" t="s">
        <v>2411</v>
      </c>
      <c r="E71" s="187"/>
      <c r="F71" s="187"/>
      <c r="G71" s="187"/>
      <c r="H71" s="187"/>
      <c r="I71" s="187"/>
      <c r="J71" s="188">
        <f>J147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29"/>
      <c r="D72" s="186" t="s">
        <v>175</v>
      </c>
      <c r="E72" s="187"/>
      <c r="F72" s="187"/>
      <c r="G72" s="187"/>
      <c r="H72" s="187"/>
      <c r="I72" s="187"/>
      <c r="J72" s="188">
        <f>J159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9"/>
      <c r="C73" s="180"/>
      <c r="D73" s="181" t="s">
        <v>2412</v>
      </c>
      <c r="E73" s="182"/>
      <c r="F73" s="182"/>
      <c r="G73" s="182"/>
      <c r="H73" s="182"/>
      <c r="I73" s="182"/>
      <c r="J73" s="183">
        <f>J164</f>
        <v>0</v>
      </c>
      <c r="K73" s="180"/>
      <c r="L73" s="184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2"/>
      <c r="B74" s="43"/>
      <c r="C74" s="44"/>
      <c r="D74" s="44"/>
      <c r="E74" s="44"/>
      <c r="F74" s="44"/>
      <c r="G74" s="44"/>
      <c r="H74" s="44"/>
      <c r="I74" s="44"/>
      <c r="J74" s="44"/>
      <c r="K74" s="4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5" s="2" customFormat="1" ht="6.96" customHeight="1">
      <c r="A75" s="42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9" s="2" customFormat="1" ht="6.96" customHeight="1">
      <c r="A79" s="42"/>
      <c r="B79" s="65"/>
      <c r="C79" s="66"/>
      <c r="D79" s="66"/>
      <c r="E79" s="66"/>
      <c r="F79" s="66"/>
      <c r="G79" s="66"/>
      <c r="H79" s="66"/>
      <c r="I79" s="66"/>
      <c r="J79" s="66"/>
      <c r="K79" s="66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24.96" customHeight="1">
      <c r="A80" s="42"/>
      <c r="B80" s="43"/>
      <c r="C80" s="27" t="s">
        <v>192</v>
      </c>
      <c r="D80" s="44"/>
      <c r="E80" s="44"/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6.96" customHeight="1">
      <c r="A81" s="42"/>
      <c r="B81" s="43"/>
      <c r="C81" s="44"/>
      <c r="D81" s="44"/>
      <c r="E81" s="44"/>
      <c r="F81" s="44"/>
      <c r="G81" s="44"/>
      <c r="H81" s="44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12" customHeight="1">
      <c r="A82" s="42"/>
      <c r="B82" s="43"/>
      <c r="C82" s="36" t="s">
        <v>15</v>
      </c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16.5" customHeight="1">
      <c r="A83" s="42"/>
      <c r="B83" s="43"/>
      <c r="C83" s="44"/>
      <c r="D83" s="44"/>
      <c r="E83" s="174" t="str">
        <f>E7</f>
        <v>Rekonstrukce rehabilitace v 1.PP budovy B v HNSP v Bílině</v>
      </c>
      <c r="F83" s="36"/>
      <c r="G83" s="36"/>
      <c r="H83" s="36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1" customFormat="1" ht="12" customHeight="1">
      <c r="B84" s="25"/>
      <c r="C84" s="36" t="s">
        <v>147</v>
      </c>
      <c r="D84" s="26"/>
      <c r="E84" s="26"/>
      <c r="F84" s="26"/>
      <c r="G84" s="26"/>
      <c r="H84" s="26"/>
      <c r="I84" s="26"/>
      <c r="J84" s="26"/>
      <c r="K84" s="26"/>
      <c r="L84" s="24"/>
    </row>
    <row r="85" s="2" customFormat="1" ht="16.5" customHeight="1">
      <c r="A85" s="42"/>
      <c r="B85" s="43"/>
      <c r="C85" s="44"/>
      <c r="D85" s="44"/>
      <c r="E85" s="174" t="s">
        <v>2407</v>
      </c>
      <c r="F85" s="44"/>
      <c r="G85" s="44"/>
      <c r="H85" s="44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2" customFormat="1" ht="12" customHeight="1">
      <c r="A86" s="42"/>
      <c r="B86" s="43"/>
      <c r="C86" s="36" t="s">
        <v>2408</v>
      </c>
      <c r="D86" s="44"/>
      <c r="E86" s="44"/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2" customFormat="1" ht="16.5" customHeight="1">
      <c r="A87" s="42"/>
      <c r="B87" s="43"/>
      <c r="C87" s="44"/>
      <c r="D87" s="44"/>
      <c r="E87" s="73" t="str">
        <f>E11</f>
        <v>1 - Sanační omítky a injektážní práce</v>
      </c>
      <c r="F87" s="44"/>
      <c r="G87" s="44"/>
      <c r="H87" s="44"/>
      <c r="I87" s="44"/>
      <c r="J87" s="44"/>
      <c r="K87" s="4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6.96" customHeight="1">
      <c r="A88" s="42"/>
      <c r="B88" s="43"/>
      <c r="C88" s="44"/>
      <c r="D88" s="44"/>
      <c r="E88" s="44"/>
      <c r="F88" s="44"/>
      <c r="G88" s="44"/>
      <c r="H88" s="44"/>
      <c r="I88" s="44"/>
      <c r="J88" s="44"/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12" customHeight="1">
      <c r="A89" s="42"/>
      <c r="B89" s="43"/>
      <c r="C89" s="36" t="s">
        <v>20</v>
      </c>
      <c r="D89" s="44"/>
      <c r="E89" s="44"/>
      <c r="F89" s="31" t="str">
        <f>F14</f>
        <v xml:space="preserve"> </v>
      </c>
      <c r="G89" s="44"/>
      <c r="H89" s="44"/>
      <c r="I89" s="36" t="s">
        <v>22</v>
      </c>
      <c r="J89" s="76" t="str">
        <f>IF(J14="","",J14)</f>
        <v>14. 12. 2025</v>
      </c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6.96" customHeight="1">
      <c r="A90" s="42"/>
      <c r="B90" s="43"/>
      <c r="C90" s="44"/>
      <c r="D90" s="44"/>
      <c r="E90" s="44"/>
      <c r="F90" s="44"/>
      <c r="G90" s="44"/>
      <c r="H90" s="44"/>
      <c r="I90" s="44"/>
      <c r="J90" s="44"/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5.15" customHeight="1">
      <c r="A91" s="42"/>
      <c r="B91" s="43"/>
      <c r="C91" s="36" t="s">
        <v>24</v>
      </c>
      <c r="D91" s="44"/>
      <c r="E91" s="44"/>
      <c r="F91" s="31" t="str">
        <f>E17</f>
        <v>Město Bílina, Břežánská 50/4, 418 01 Bílina</v>
      </c>
      <c r="G91" s="44"/>
      <c r="H91" s="44"/>
      <c r="I91" s="36" t="s">
        <v>32</v>
      </c>
      <c r="J91" s="40" t="str">
        <f>E23</f>
        <v xml:space="preserve"> </v>
      </c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15.15" customHeight="1">
      <c r="A92" s="42"/>
      <c r="B92" s="43"/>
      <c r="C92" s="36" t="s">
        <v>30</v>
      </c>
      <c r="D92" s="44"/>
      <c r="E92" s="44"/>
      <c r="F92" s="31" t="str">
        <f>IF(E20="","",E20)</f>
        <v>Vyplň údaj</v>
      </c>
      <c r="G92" s="44"/>
      <c r="H92" s="44"/>
      <c r="I92" s="36" t="s">
        <v>34</v>
      </c>
      <c r="J92" s="40" t="str">
        <f>E26</f>
        <v xml:space="preserve"> </v>
      </c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10.32" customHeight="1">
      <c r="A93" s="42"/>
      <c r="B93" s="43"/>
      <c r="C93" s="44"/>
      <c r="D93" s="44"/>
      <c r="E93" s="44"/>
      <c r="F93" s="44"/>
      <c r="G93" s="44"/>
      <c r="H93" s="44"/>
      <c r="I93" s="44"/>
      <c r="J93" s="44"/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11" customFormat="1" ht="29.28" customHeight="1">
      <c r="A94" s="190"/>
      <c r="B94" s="191"/>
      <c r="C94" s="192" t="s">
        <v>193</v>
      </c>
      <c r="D94" s="193" t="s">
        <v>56</v>
      </c>
      <c r="E94" s="193" t="s">
        <v>52</v>
      </c>
      <c r="F94" s="193" t="s">
        <v>53</v>
      </c>
      <c r="G94" s="193" t="s">
        <v>194</v>
      </c>
      <c r="H94" s="193" t="s">
        <v>195</v>
      </c>
      <c r="I94" s="193" t="s">
        <v>196</v>
      </c>
      <c r="J94" s="193" t="s">
        <v>165</v>
      </c>
      <c r="K94" s="194" t="s">
        <v>197</v>
      </c>
      <c r="L94" s="195"/>
      <c r="M94" s="96" t="s">
        <v>18</v>
      </c>
      <c r="N94" s="97" t="s">
        <v>41</v>
      </c>
      <c r="O94" s="97" t="s">
        <v>198</v>
      </c>
      <c r="P94" s="97" t="s">
        <v>199</v>
      </c>
      <c r="Q94" s="97" t="s">
        <v>200</v>
      </c>
      <c r="R94" s="97" t="s">
        <v>201</v>
      </c>
      <c r="S94" s="97" t="s">
        <v>202</v>
      </c>
      <c r="T94" s="98" t="s">
        <v>203</v>
      </c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</row>
    <row r="95" s="2" customFormat="1" ht="22.8" customHeight="1">
      <c r="A95" s="42"/>
      <c r="B95" s="43"/>
      <c r="C95" s="103" t="s">
        <v>204</v>
      </c>
      <c r="D95" s="44"/>
      <c r="E95" s="44"/>
      <c r="F95" s="44"/>
      <c r="G95" s="44"/>
      <c r="H95" s="44"/>
      <c r="I95" s="44"/>
      <c r="J95" s="196">
        <f>BK95</f>
        <v>0</v>
      </c>
      <c r="K95" s="44"/>
      <c r="L95" s="48"/>
      <c r="M95" s="99"/>
      <c r="N95" s="197"/>
      <c r="O95" s="100"/>
      <c r="P95" s="198">
        <f>P96+P164</f>
        <v>0</v>
      </c>
      <c r="Q95" s="100"/>
      <c r="R95" s="198">
        <f>R96+R164</f>
        <v>8.2849385000000009</v>
      </c>
      <c r="S95" s="100"/>
      <c r="T95" s="199">
        <f>T96+T164</f>
        <v>11.485018599999998</v>
      </c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T95" s="21" t="s">
        <v>70</v>
      </c>
      <c r="AU95" s="21" t="s">
        <v>166</v>
      </c>
      <c r="BK95" s="200">
        <f>BK96+BK164</f>
        <v>0</v>
      </c>
    </row>
    <row r="96" s="12" customFormat="1" ht="25.92" customHeight="1">
      <c r="A96" s="12"/>
      <c r="B96" s="201"/>
      <c r="C96" s="202"/>
      <c r="D96" s="203" t="s">
        <v>70</v>
      </c>
      <c r="E96" s="204" t="s">
        <v>205</v>
      </c>
      <c r="F96" s="204" t="s">
        <v>206</v>
      </c>
      <c r="G96" s="202"/>
      <c r="H96" s="202"/>
      <c r="I96" s="205"/>
      <c r="J96" s="206">
        <f>BK96</f>
        <v>0</v>
      </c>
      <c r="K96" s="202"/>
      <c r="L96" s="207"/>
      <c r="M96" s="208"/>
      <c r="N96" s="209"/>
      <c r="O96" s="209"/>
      <c r="P96" s="210">
        <f>P97+P105+P142</f>
        <v>0</v>
      </c>
      <c r="Q96" s="209"/>
      <c r="R96" s="210">
        <f>R97+R105+R142</f>
        <v>8.2849385000000009</v>
      </c>
      <c r="S96" s="209"/>
      <c r="T96" s="211">
        <f>T97+T105+T142</f>
        <v>11.485018599999998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2" t="s">
        <v>76</v>
      </c>
      <c r="AT96" s="213" t="s">
        <v>70</v>
      </c>
      <c r="AU96" s="213" t="s">
        <v>71</v>
      </c>
      <c r="AY96" s="212" t="s">
        <v>207</v>
      </c>
      <c r="BK96" s="214">
        <f>BK97+BK105+BK142</f>
        <v>0</v>
      </c>
    </row>
    <row r="97" s="12" customFormat="1" ht="22.8" customHeight="1">
      <c r="A97" s="12"/>
      <c r="B97" s="201"/>
      <c r="C97" s="202"/>
      <c r="D97" s="203" t="s">
        <v>70</v>
      </c>
      <c r="E97" s="215" t="s">
        <v>83</v>
      </c>
      <c r="F97" s="215" t="s">
        <v>1033</v>
      </c>
      <c r="G97" s="202"/>
      <c r="H97" s="202"/>
      <c r="I97" s="205"/>
      <c r="J97" s="216">
        <f>BK97</f>
        <v>0</v>
      </c>
      <c r="K97" s="202"/>
      <c r="L97" s="207"/>
      <c r="M97" s="208"/>
      <c r="N97" s="209"/>
      <c r="O97" s="209"/>
      <c r="P97" s="210">
        <f>P98</f>
        <v>0</v>
      </c>
      <c r="Q97" s="209"/>
      <c r="R97" s="210">
        <f>R98</f>
        <v>0.3118185</v>
      </c>
      <c r="S97" s="209"/>
      <c r="T97" s="211">
        <f>T98</f>
        <v>0.023658600000000002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76</v>
      </c>
      <c r="AT97" s="213" t="s">
        <v>70</v>
      </c>
      <c r="AU97" s="213" t="s">
        <v>76</v>
      </c>
      <c r="AY97" s="212" t="s">
        <v>207</v>
      </c>
      <c r="BK97" s="214">
        <f>BK98</f>
        <v>0</v>
      </c>
    </row>
    <row r="98" s="12" customFormat="1" ht="20.88" customHeight="1">
      <c r="A98" s="12"/>
      <c r="B98" s="201"/>
      <c r="C98" s="202"/>
      <c r="D98" s="203" t="s">
        <v>70</v>
      </c>
      <c r="E98" s="215" t="s">
        <v>504</v>
      </c>
      <c r="F98" s="215" t="s">
        <v>2413</v>
      </c>
      <c r="G98" s="202"/>
      <c r="H98" s="202"/>
      <c r="I98" s="205"/>
      <c r="J98" s="216">
        <f>BK98</f>
        <v>0</v>
      </c>
      <c r="K98" s="202"/>
      <c r="L98" s="207"/>
      <c r="M98" s="208"/>
      <c r="N98" s="209"/>
      <c r="O98" s="209"/>
      <c r="P98" s="210">
        <f>SUM(P99:P104)</f>
        <v>0</v>
      </c>
      <c r="Q98" s="209"/>
      <c r="R98" s="210">
        <f>SUM(R99:R104)</f>
        <v>0.3118185</v>
      </c>
      <c r="S98" s="209"/>
      <c r="T98" s="211">
        <f>SUM(T99:T104)</f>
        <v>0.023658600000000002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76</v>
      </c>
      <c r="AT98" s="213" t="s">
        <v>70</v>
      </c>
      <c r="AU98" s="213" t="s">
        <v>80</v>
      </c>
      <c r="AY98" s="212" t="s">
        <v>207</v>
      </c>
      <c r="BK98" s="214">
        <f>SUM(BK99:BK104)</f>
        <v>0</v>
      </c>
    </row>
    <row r="99" s="2" customFormat="1" ht="24.15" customHeight="1">
      <c r="A99" s="42"/>
      <c r="B99" s="43"/>
      <c r="C99" s="217" t="s">
        <v>76</v>
      </c>
      <c r="D99" s="217" t="s">
        <v>211</v>
      </c>
      <c r="E99" s="218" t="s">
        <v>2414</v>
      </c>
      <c r="F99" s="219" t="s">
        <v>2415</v>
      </c>
      <c r="G99" s="220" t="s">
        <v>317</v>
      </c>
      <c r="H99" s="221">
        <v>47.369999999999997</v>
      </c>
      <c r="I99" s="222"/>
      <c r="J99" s="221">
        <f>ROUND(I99*H99,2)</f>
        <v>0</v>
      </c>
      <c r="K99" s="219" t="s">
        <v>214</v>
      </c>
      <c r="L99" s="48"/>
      <c r="M99" s="223" t="s">
        <v>18</v>
      </c>
      <c r="N99" s="224" t="s">
        <v>42</v>
      </c>
      <c r="O99" s="88"/>
      <c r="P99" s="225">
        <f>O99*H99</f>
        <v>0</v>
      </c>
      <c r="Q99" s="225">
        <v>0.0012899999999999999</v>
      </c>
      <c r="R99" s="225">
        <f>Q99*H99</f>
        <v>0.061107299999999989</v>
      </c>
      <c r="S99" s="225">
        <v>0.00010000000000000001</v>
      </c>
      <c r="T99" s="226">
        <f>S99*H99</f>
        <v>0.0047369999999999999</v>
      </c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R99" s="227" t="s">
        <v>89</v>
      </c>
      <c r="AT99" s="227" t="s">
        <v>211</v>
      </c>
      <c r="AU99" s="227" t="s">
        <v>83</v>
      </c>
      <c r="AY99" s="21" t="s">
        <v>207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1" t="s">
        <v>76</v>
      </c>
      <c r="BK99" s="228">
        <f>ROUND(I99*H99,2)</f>
        <v>0</v>
      </c>
      <c r="BL99" s="21" t="s">
        <v>89</v>
      </c>
      <c r="BM99" s="227" t="s">
        <v>2416</v>
      </c>
    </row>
    <row r="100" s="2" customFormat="1">
      <c r="A100" s="42"/>
      <c r="B100" s="43"/>
      <c r="C100" s="44"/>
      <c r="D100" s="229" t="s">
        <v>216</v>
      </c>
      <c r="E100" s="44"/>
      <c r="F100" s="230" t="s">
        <v>2417</v>
      </c>
      <c r="G100" s="44"/>
      <c r="H100" s="44"/>
      <c r="I100" s="231"/>
      <c r="J100" s="44"/>
      <c r="K100" s="44"/>
      <c r="L100" s="48"/>
      <c r="M100" s="232"/>
      <c r="N100" s="233"/>
      <c r="O100" s="88"/>
      <c r="P100" s="88"/>
      <c r="Q100" s="88"/>
      <c r="R100" s="88"/>
      <c r="S100" s="88"/>
      <c r="T100" s="89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T100" s="21" t="s">
        <v>216</v>
      </c>
      <c r="AU100" s="21" t="s">
        <v>83</v>
      </c>
    </row>
    <row r="101" s="14" customFormat="1">
      <c r="A101" s="14"/>
      <c r="B101" s="245"/>
      <c r="C101" s="246"/>
      <c r="D101" s="236" t="s">
        <v>218</v>
      </c>
      <c r="E101" s="247" t="s">
        <v>18</v>
      </c>
      <c r="F101" s="248" t="s">
        <v>2401</v>
      </c>
      <c r="G101" s="246"/>
      <c r="H101" s="249">
        <v>47.369999999999997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218</v>
      </c>
      <c r="AU101" s="255" t="s">
        <v>83</v>
      </c>
      <c r="AV101" s="14" t="s">
        <v>80</v>
      </c>
      <c r="AW101" s="14" t="s">
        <v>33</v>
      </c>
      <c r="AX101" s="14" t="s">
        <v>76</v>
      </c>
      <c r="AY101" s="255" t="s">
        <v>207</v>
      </c>
    </row>
    <row r="102" s="2" customFormat="1" ht="24.15" customHeight="1">
      <c r="A102" s="42"/>
      <c r="B102" s="43"/>
      <c r="C102" s="217" t="s">
        <v>80</v>
      </c>
      <c r="D102" s="217" t="s">
        <v>211</v>
      </c>
      <c r="E102" s="218" t="s">
        <v>2418</v>
      </c>
      <c r="F102" s="219" t="s">
        <v>2419</v>
      </c>
      <c r="G102" s="220" t="s">
        <v>317</v>
      </c>
      <c r="H102" s="221">
        <v>157.68000000000001</v>
      </c>
      <c r="I102" s="222"/>
      <c r="J102" s="221">
        <f>ROUND(I102*H102,2)</f>
        <v>0</v>
      </c>
      <c r="K102" s="219" t="s">
        <v>214</v>
      </c>
      <c r="L102" s="48"/>
      <c r="M102" s="223" t="s">
        <v>18</v>
      </c>
      <c r="N102" s="224" t="s">
        <v>42</v>
      </c>
      <c r="O102" s="88"/>
      <c r="P102" s="225">
        <f>O102*H102</f>
        <v>0</v>
      </c>
      <c r="Q102" s="225">
        <v>0.0015900000000000001</v>
      </c>
      <c r="R102" s="225">
        <f>Q102*H102</f>
        <v>0.25071120000000002</v>
      </c>
      <c r="S102" s="225">
        <v>0.00012</v>
      </c>
      <c r="T102" s="226">
        <f>S102*H102</f>
        <v>0.0189216</v>
      </c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R102" s="227" t="s">
        <v>89</v>
      </c>
      <c r="AT102" s="227" t="s">
        <v>211</v>
      </c>
      <c r="AU102" s="227" t="s">
        <v>83</v>
      </c>
      <c r="AY102" s="21" t="s">
        <v>207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1" t="s">
        <v>76</v>
      </c>
      <c r="BK102" s="228">
        <f>ROUND(I102*H102,2)</f>
        <v>0</v>
      </c>
      <c r="BL102" s="21" t="s">
        <v>89</v>
      </c>
      <c r="BM102" s="227" t="s">
        <v>2420</v>
      </c>
    </row>
    <row r="103" s="2" customFormat="1">
      <c r="A103" s="42"/>
      <c r="B103" s="43"/>
      <c r="C103" s="44"/>
      <c r="D103" s="229" t="s">
        <v>216</v>
      </c>
      <c r="E103" s="44"/>
      <c r="F103" s="230" t="s">
        <v>2421</v>
      </c>
      <c r="G103" s="44"/>
      <c r="H103" s="44"/>
      <c r="I103" s="231"/>
      <c r="J103" s="44"/>
      <c r="K103" s="44"/>
      <c r="L103" s="48"/>
      <c r="M103" s="232"/>
      <c r="N103" s="233"/>
      <c r="O103" s="88"/>
      <c r="P103" s="88"/>
      <c r="Q103" s="88"/>
      <c r="R103" s="88"/>
      <c r="S103" s="88"/>
      <c r="T103" s="89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T103" s="21" t="s">
        <v>216</v>
      </c>
      <c r="AU103" s="21" t="s">
        <v>83</v>
      </c>
    </row>
    <row r="104" s="14" customFormat="1">
      <c r="A104" s="14"/>
      <c r="B104" s="245"/>
      <c r="C104" s="246"/>
      <c r="D104" s="236" t="s">
        <v>218</v>
      </c>
      <c r="E104" s="247" t="s">
        <v>18</v>
      </c>
      <c r="F104" s="248" t="s">
        <v>2404</v>
      </c>
      <c r="G104" s="246"/>
      <c r="H104" s="249">
        <v>157.68000000000001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218</v>
      </c>
      <c r="AU104" s="255" t="s">
        <v>83</v>
      </c>
      <c r="AV104" s="14" t="s">
        <v>80</v>
      </c>
      <c r="AW104" s="14" t="s">
        <v>33</v>
      </c>
      <c r="AX104" s="14" t="s">
        <v>76</v>
      </c>
      <c r="AY104" s="255" t="s">
        <v>207</v>
      </c>
    </row>
    <row r="105" s="12" customFormat="1" ht="22.8" customHeight="1">
      <c r="A105" s="12"/>
      <c r="B105" s="201"/>
      <c r="C105" s="202"/>
      <c r="D105" s="203" t="s">
        <v>70</v>
      </c>
      <c r="E105" s="215" t="s">
        <v>103</v>
      </c>
      <c r="F105" s="215" t="s">
        <v>208</v>
      </c>
      <c r="G105" s="202"/>
      <c r="H105" s="202"/>
      <c r="I105" s="205"/>
      <c r="J105" s="216">
        <f>BK105</f>
        <v>0</v>
      </c>
      <c r="K105" s="202"/>
      <c r="L105" s="207"/>
      <c r="M105" s="208"/>
      <c r="N105" s="209"/>
      <c r="O105" s="209"/>
      <c r="P105" s="210">
        <f>P106</f>
        <v>0</v>
      </c>
      <c r="Q105" s="209"/>
      <c r="R105" s="210">
        <f>R106</f>
        <v>7.9731200000000007</v>
      </c>
      <c r="S105" s="209"/>
      <c r="T105" s="211">
        <f>T106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76</v>
      </c>
      <c r="AT105" s="213" t="s">
        <v>70</v>
      </c>
      <c r="AU105" s="213" t="s">
        <v>76</v>
      </c>
      <c r="AY105" s="212" t="s">
        <v>207</v>
      </c>
      <c r="BK105" s="214">
        <f>BK106</f>
        <v>0</v>
      </c>
    </row>
    <row r="106" s="12" customFormat="1" ht="20.88" customHeight="1">
      <c r="A106" s="12"/>
      <c r="B106" s="201"/>
      <c r="C106" s="202"/>
      <c r="D106" s="203" t="s">
        <v>70</v>
      </c>
      <c r="E106" s="215" t="s">
        <v>209</v>
      </c>
      <c r="F106" s="215" t="s">
        <v>210</v>
      </c>
      <c r="G106" s="202"/>
      <c r="H106" s="202"/>
      <c r="I106" s="205"/>
      <c r="J106" s="216">
        <f>BK106</f>
        <v>0</v>
      </c>
      <c r="K106" s="202"/>
      <c r="L106" s="207"/>
      <c r="M106" s="208"/>
      <c r="N106" s="209"/>
      <c r="O106" s="209"/>
      <c r="P106" s="210">
        <f>SUM(P107:P141)</f>
        <v>0</v>
      </c>
      <c r="Q106" s="209"/>
      <c r="R106" s="210">
        <f>SUM(R107:R141)</f>
        <v>7.9731200000000007</v>
      </c>
      <c r="S106" s="209"/>
      <c r="T106" s="211">
        <f>SUM(T107:T141)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2" t="s">
        <v>76</v>
      </c>
      <c r="AT106" s="213" t="s">
        <v>70</v>
      </c>
      <c r="AU106" s="213" t="s">
        <v>80</v>
      </c>
      <c r="AY106" s="212" t="s">
        <v>207</v>
      </c>
      <c r="BK106" s="214">
        <f>SUM(BK107:BK141)</f>
        <v>0</v>
      </c>
    </row>
    <row r="107" s="2" customFormat="1" ht="16.5" customHeight="1">
      <c r="A107" s="42"/>
      <c r="B107" s="43"/>
      <c r="C107" s="217" t="s">
        <v>83</v>
      </c>
      <c r="D107" s="217" t="s">
        <v>211</v>
      </c>
      <c r="E107" s="218" t="s">
        <v>212</v>
      </c>
      <c r="F107" s="219" t="s">
        <v>213</v>
      </c>
      <c r="G107" s="220" t="s">
        <v>129</v>
      </c>
      <c r="H107" s="221">
        <v>249.16</v>
      </c>
      <c r="I107" s="222"/>
      <c r="J107" s="221">
        <f>ROUND(I107*H107,2)</f>
        <v>0</v>
      </c>
      <c r="K107" s="219" t="s">
        <v>214</v>
      </c>
      <c r="L107" s="48"/>
      <c r="M107" s="223" t="s">
        <v>18</v>
      </c>
      <c r="N107" s="224" t="s">
        <v>42</v>
      </c>
      <c r="O107" s="88"/>
      <c r="P107" s="225">
        <f>O107*H107</f>
        <v>0</v>
      </c>
      <c r="Q107" s="225">
        <v>0.0080000000000000002</v>
      </c>
      <c r="R107" s="225">
        <f>Q107*H107</f>
        <v>1.9932799999999999</v>
      </c>
      <c r="S107" s="225">
        <v>0</v>
      </c>
      <c r="T107" s="226">
        <f>S107*H107</f>
        <v>0</v>
      </c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R107" s="227" t="s">
        <v>89</v>
      </c>
      <c r="AT107" s="227" t="s">
        <v>211</v>
      </c>
      <c r="AU107" s="227" t="s">
        <v>83</v>
      </c>
      <c r="AY107" s="21" t="s">
        <v>207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1" t="s">
        <v>76</v>
      </c>
      <c r="BK107" s="228">
        <f>ROUND(I107*H107,2)</f>
        <v>0</v>
      </c>
      <c r="BL107" s="21" t="s">
        <v>89</v>
      </c>
      <c r="BM107" s="227" t="s">
        <v>2422</v>
      </c>
    </row>
    <row r="108" s="2" customFormat="1">
      <c r="A108" s="42"/>
      <c r="B108" s="43"/>
      <c r="C108" s="44"/>
      <c r="D108" s="229" t="s">
        <v>216</v>
      </c>
      <c r="E108" s="44"/>
      <c r="F108" s="230" t="s">
        <v>217</v>
      </c>
      <c r="G108" s="44"/>
      <c r="H108" s="44"/>
      <c r="I108" s="231"/>
      <c r="J108" s="44"/>
      <c r="K108" s="44"/>
      <c r="L108" s="48"/>
      <c r="M108" s="232"/>
      <c r="N108" s="233"/>
      <c r="O108" s="88"/>
      <c r="P108" s="88"/>
      <c r="Q108" s="88"/>
      <c r="R108" s="88"/>
      <c r="S108" s="88"/>
      <c r="T108" s="89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T108" s="21" t="s">
        <v>216</v>
      </c>
      <c r="AU108" s="21" t="s">
        <v>83</v>
      </c>
    </row>
    <row r="109" s="13" customFormat="1">
      <c r="A109" s="13"/>
      <c r="B109" s="234"/>
      <c r="C109" s="235"/>
      <c r="D109" s="236" t="s">
        <v>218</v>
      </c>
      <c r="E109" s="237" t="s">
        <v>18</v>
      </c>
      <c r="F109" s="238" t="s">
        <v>219</v>
      </c>
      <c r="G109" s="235"/>
      <c r="H109" s="237" t="s">
        <v>18</v>
      </c>
      <c r="I109" s="239"/>
      <c r="J109" s="235"/>
      <c r="K109" s="235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218</v>
      </c>
      <c r="AU109" s="244" t="s">
        <v>83</v>
      </c>
      <c r="AV109" s="13" t="s">
        <v>76</v>
      </c>
      <c r="AW109" s="13" t="s">
        <v>33</v>
      </c>
      <c r="AX109" s="13" t="s">
        <v>71</v>
      </c>
      <c r="AY109" s="244" t="s">
        <v>207</v>
      </c>
    </row>
    <row r="110" s="13" customFormat="1">
      <c r="A110" s="13"/>
      <c r="B110" s="234"/>
      <c r="C110" s="235"/>
      <c r="D110" s="236" t="s">
        <v>218</v>
      </c>
      <c r="E110" s="237" t="s">
        <v>18</v>
      </c>
      <c r="F110" s="238" t="s">
        <v>220</v>
      </c>
      <c r="G110" s="235"/>
      <c r="H110" s="237" t="s">
        <v>18</v>
      </c>
      <c r="I110" s="239"/>
      <c r="J110" s="235"/>
      <c r="K110" s="235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218</v>
      </c>
      <c r="AU110" s="244" t="s">
        <v>83</v>
      </c>
      <c r="AV110" s="13" t="s">
        <v>76</v>
      </c>
      <c r="AW110" s="13" t="s">
        <v>33</v>
      </c>
      <c r="AX110" s="13" t="s">
        <v>71</v>
      </c>
      <c r="AY110" s="244" t="s">
        <v>207</v>
      </c>
    </row>
    <row r="111" s="14" customFormat="1">
      <c r="A111" s="14"/>
      <c r="B111" s="245"/>
      <c r="C111" s="246"/>
      <c r="D111" s="236" t="s">
        <v>218</v>
      </c>
      <c r="E111" s="247" t="s">
        <v>18</v>
      </c>
      <c r="F111" s="248" t="s">
        <v>221</v>
      </c>
      <c r="G111" s="246"/>
      <c r="H111" s="249">
        <v>68.719999999999999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218</v>
      </c>
      <c r="AU111" s="255" t="s">
        <v>83</v>
      </c>
      <c r="AV111" s="14" t="s">
        <v>80</v>
      </c>
      <c r="AW111" s="14" t="s">
        <v>33</v>
      </c>
      <c r="AX111" s="14" t="s">
        <v>71</v>
      </c>
      <c r="AY111" s="255" t="s">
        <v>207</v>
      </c>
    </row>
    <row r="112" s="14" customFormat="1">
      <c r="A112" s="14"/>
      <c r="B112" s="245"/>
      <c r="C112" s="246"/>
      <c r="D112" s="236" t="s">
        <v>218</v>
      </c>
      <c r="E112" s="247" t="s">
        <v>18</v>
      </c>
      <c r="F112" s="248" t="s">
        <v>222</v>
      </c>
      <c r="G112" s="246"/>
      <c r="H112" s="249">
        <v>7.8899999999999997</v>
      </c>
      <c r="I112" s="250"/>
      <c r="J112" s="246"/>
      <c r="K112" s="246"/>
      <c r="L112" s="251"/>
      <c r="M112" s="252"/>
      <c r="N112" s="253"/>
      <c r="O112" s="253"/>
      <c r="P112" s="253"/>
      <c r="Q112" s="253"/>
      <c r="R112" s="253"/>
      <c r="S112" s="253"/>
      <c r="T112" s="25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5" t="s">
        <v>218</v>
      </c>
      <c r="AU112" s="255" t="s">
        <v>83</v>
      </c>
      <c r="AV112" s="14" t="s">
        <v>80</v>
      </c>
      <c r="AW112" s="14" t="s">
        <v>33</v>
      </c>
      <c r="AX112" s="14" t="s">
        <v>71</v>
      </c>
      <c r="AY112" s="255" t="s">
        <v>207</v>
      </c>
    </row>
    <row r="113" s="13" customFormat="1">
      <c r="A113" s="13"/>
      <c r="B113" s="234"/>
      <c r="C113" s="235"/>
      <c r="D113" s="236" t="s">
        <v>218</v>
      </c>
      <c r="E113" s="237" t="s">
        <v>18</v>
      </c>
      <c r="F113" s="238" t="s">
        <v>223</v>
      </c>
      <c r="G113" s="235"/>
      <c r="H113" s="237" t="s">
        <v>18</v>
      </c>
      <c r="I113" s="239"/>
      <c r="J113" s="235"/>
      <c r="K113" s="235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218</v>
      </c>
      <c r="AU113" s="244" t="s">
        <v>83</v>
      </c>
      <c r="AV113" s="13" t="s">
        <v>76</v>
      </c>
      <c r="AW113" s="13" t="s">
        <v>33</v>
      </c>
      <c r="AX113" s="13" t="s">
        <v>71</v>
      </c>
      <c r="AY113" s="244" t="s">
        <v>207</v>
      </c>
    </row>
    <row r="114" s="14" customFormat="1">
      <c r="A114" s="14"/>
      <c r="B114" s="245"/>
      <c r="C114" s="246"/>
      <c r="D114" s="236" t="s">
        <v>218</v>
      </c>
      <c r="E114" s="247" t="s">
        <v>18</v>
      </c>
      <c r="F114" s="248" t="s">
        <v>224</v>
      </c>
      <c r="G114" s="246"/>
      <c r="H114" s="249">
        <v>5.5800000000000001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218</v>
      </c>
      <c r="AU114" s="255" t="s">
        <v>83</v>
      </c>
      <c r="AV114" s="14" t="s">
        <v>80</v>
      </c>
      <c r="AW114" s="14" t="s">
        <v>33</v>
      </c>
      <c r="AX114" s="14" t="s">
        <v>71</v>
      </c>
      <c r="AY114" s="255" t="s">
        <v>207</v>
      </c>
    </row>
    <row r="115" s="13" customFormat="1">
      <c r="A115" s="13"/>
      <c r="B115" s="234"/>
      <c r="C115" s="235"/>
      <c r="D115" s="236" t="s">
        <v>218</v>
      </c>
      <c r="E115" s="237" t="s">
        <v>18</v>
      </c>
      <c r="F115" s="238" t="s">
        <v>225</v>
      </c>
      <c r="G115" s="235"/>
      <c r="H115" s="237" t="s">
        <v>18</v>
      </c>
      <c r="I115" s="239"/>
      <c r="J115" s="235"/>
      <c r="K115" s="235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218</v>
      </c>
      <c r="AU115" s="244" t="s">
        <v>83</v>
      </c>
      <c r="AV115" s="13" t="s">
        <v>76</v>
      </c>
      <c r="AW115" s="13" t="s">
        <v>33</v>
      </c>
      <c r="AX115" s="13" t="s">
        <v>71</v>
      </c>
      <c r="AY115" s="244" t="s">
        <v>207</v>
      </c>
    </row>
    <row r="116" s="14" customFormat="1">
      <c r="A116" s="14"/>
      <c r="B116" s="245"/>
      <c r="C116" s="246"/>
      <c r="D116" s="236" t="s">
        <v>218</v>
      </c>
      <c r="E116" s="247" t="s">
        <v>18</v>
      </c>
      <c r="F116" s="248" t="s">
        <v>226</v>
      </c>
      <c r="G116" s="246"/>
      <c r="H116" s="249">
        <v>4.5199999999999996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218</v>
      </c>
      <c r="AU116" s="255" t="s">
        <v>83</v>
      </c>
      <c r="AV116" s="14" t="s">
        <v>80</v>
      </c>
      <c r="AW116" s="14" t="s">
        <v>33</v>
      </c>
      <c r="AX116" s="14" t="s">
        <v>71</v>
      </c>
      <c r="AY116" s="255" t="s">
        <v>207</v>
      </c>
    </row>
    <row r="117" s="13" customFormat="1">
      <c r="A117" s="13"/>
      <c r="B117" s="234"/>
      <c r="C117" s="235"/>
      <c r="D117" s="236" t="s">
        <v>218</v>
      </c>
      <c r="E117" s="237" t="s">
        <v>18</v>
      </c>
      <c r="F117" s="238" t="s">
        <v>227</v>
      </c>
      <c r="G117" s="235"/>
      <c r="H117" s="237" t="s">
        <v>18</v>
      </c>
      <c r="I117" s="239"/>
      <c r="J117" s="235"/>
      <c r="K117" s="235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218</v>
      </c>
      <c r="AU117" s="244" t="s">
        <v>83</v>
      </c>
      <c r="AV117" s="13" t="s">
        <v>76</v>
      </c>
      <c r="AW117" s="13" t="s">
        <v>33</v>
      </c>
      <c r="AX117" s="13" t="s">
        <v>71</v>
      </c>
      <c r="AY117" s="244" t="s">
        <v>207</v>
      </c>
    </row>
    <row r="118" s="14" customFormat="1">
      <c r="A118" s="14"/>
      <c r="B118" s="245"/>
      <c r="C118" s="246"/>
      <c r="D118" s="236" t="s">
        <v>218</v>
      </c>
      <c r="E118" s="247" t="s">
        <v>18</v>
      </c>
      <c r="F118" s="248" t="s">
        <v>228</v>
      </c>
      <c r="G118" s="246"/>
      <c r="H118" s="249">
        <v>1.72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218</v>
      </c>
      <c r="AU118" s="255" t="s">
        <v>83</v>
      </c>
      <c r="AV118" s="14" t="s">
        <v>80</v>
      </c>
      <c r="AW118" s="14" t="s">
        <v>33</v>
      </c>
      <c r="AX118" s="14" t="s">
        <v>71</v>
      </c>
      <c r="AY118" s="255" t="s">
        <v>207</v>
      </c>
    </row>
    <row r="119" s="14" customFormat="1">
      <c r="A119" s="14"/>
      <c r="B119" s="245"/>
      <c r="C119" s="246"/>
      <c r="D119" s="236" t="s">
        <v>218</v>
      </c>
      <c r="E119" s="247" t="s">
        <v>18</v>
      </c>
      <c r="F119" s="248" t="s">
        <v>229</v>
      </c>
      <c r="G119" s="246"/>
      <c r="H119" s="249">
        <v>1.46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218</v>
      </c>
      <c r="AU119" s="255" t="s">
        <v>83</v>
      </c>
      <c r="AV119" s="14" t="s">
        <v>80</v>
      </c>
      <c r="AW119" s="14" t="s">
        <v>33</v>
      </c>
      <c r="AX119" s="14" t="s">
        <v>71</v>
      </c>
      <c r="AY119" s="255" t="s">
        <v>207</v>
      </c>
    </row>
    <row r="120" s="14" customFormat="1">
      <c r="A120" s="14"/>
      <c r="B120" s="245"/>
      <c r="C120" s="246"/>
      <c r="D120" s="236" t="s">
        <v>218</v>
      </c>
      <c r="E120" s="247" t="s">
        <v>18</v>
      </c>
      <c r="F120" s="248" t="s">
        <v>230</v>
      </c>
      <c r="G120" s="246"/>
      <c r="H120" s="249">
        <v>11.58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218</v>
      </c>
      <c r="AU120" s="255" t="s">
        <v>83</v>
      </c>
      <c r="AV120" s="14" t="s">
        <v>80</v>
      </c>
      <c r="AW120" s="14" t="s">
        <v>33</v>
      </c>
      <c r="AX120" s="14" t="s">
        <v>71</v>
      </c>
      <c r="AY120" s="255" t="s">
        <v>207</v>
      </c>
    </row>
    <row r="121" s="14" customFormat="1">
      <c r="A121" s="14"/>
      <c r="B121" s="245"/>
      <c r="C121" s="246"/>
      <c r="D121" s="236" t="s">
        <v>218</v>
      </c>
      <c r="E121" s="247" t="s">
        <v>18</v>
      </c>
      <c r="F121" s="248" t="s">
        <v>231</v>
      </c>
      <c r="G121" s="246"/>
      <c r="H121" s="249">
        <v>1.8999999999999999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218</v>
      </c>
      <c r="AU121" s="255" t="s">
        <v>83</v>
      </c>
      <c r="AV121" s="14" t="s">
        <v>80</v>
      </c>
      <c r="AW121" s="14" t="s">
        <v>33</v>
      </c>
      <c r="AX121" s="14" t="s">
        <v>71</v>
      </c>
      <c r="AY121" s="255" t="s">
        <v>207</v>
      </c>
    </row>
    <row r="122" s="13" customFormat="1">
      <c r="A122" s="13"/>
      <c r="B122" s="234"/>
      <c r="C122" s="235"/>
      <c r="D122" s="236" t="s">
        <v>218</v>
      </c>
      <c r="E122" s="237" t="s">
        <v>18</v>
      </c>
      <c r="F122" s="238" t="s">
        <v>232</v>
      </c>
      <c r="G122" s="235"/>
      <c r="H122" s="237" t="s">
        <v>18</v>
      </c>
      <c r="I122" s="239"/>
      <c r="J122" s="235"/>
      <c r="K122" s="235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218</v>
      </c>
      <c r="AU122" s="244" t="s">
        <v>83</v>
      </c>
      <c r="AV122" s="13" t="s">
        <v>76</v>
      </c>
      <c r="AW122" s="13" t="s">
        <v>33</v>
      </c>
      <c r="AX122" s="13" t="s">
        <v>71</v>
      </c>
      <c r="AY122" s="244" t="s">
        <v>207</v>
      </c>
    </row>
    <row r="123" s="14" customFormat="1">
      <c r="A123" s="14"/>
      <c r="B123" s="245"/>
      <c r="C123" s="246"/>
      <c r="D123" s="236" t="s">
        <v>218</v>
      </c>
      <c r="E123" s="247" t="s">
        <v>18</v>
      </c>
      <c r="F123" s="248" t="s">
        <v>233</v>
      </c>
      <c r="G123" s="246"/>
      <c r="H123" s="249">
        <v>9.3800000000000008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218</v>
      </c>
      <c r="AU123" s="255" t="s">
        <v>83</v>
      </c>
      <c r="AV123" s="14" t="s">
        <v>80</v>
      </c>
      <c r="AW123" s="14" t="s">
        <v>33</v>
      </c>
      <c r="AX123" s="14" t="s">
        <v>71</v>
      </c>
      <c r="AY123" s="255" t="s">
        <v>207</v>
      </c>
    </row>
    <row r="124" s="13" customFormat="1">
      <c r="A124" s="13"/>
      <c r="B124" s="234"/>
      <c r="C124" s="235"/>
      <c r="D124" s="236" t="s">
        <v>218</v>
      </c>
      <c r="E124" s="237" t="s">
        <v>18</v>
      </c>
      <c r="F124" s="238" t="s">
        <v>234</v>
      </c>
      <c r="G124" s="235"/>
      <c r="H124" s="237" t="s">
        <v>18</v>
      </c>
      <c r="I124" s="239"/>
      <c r="J124" s="235"/>
      <c r="K124" s="235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218</v>
      </c>
      <c r="AU124" s="244" t="s">
        <v>83</v>
      </c>
      <c r="AV124" s="13" t="s">
        <v>76</v>
      </c>
      <c r="AW124" s="13" t="s">
        <v>33</v>
      </c>
      <c r="AX124" s="13" t="s">
        <v>71</v>
      </c>
      <c r="AY124" s="244" t="s">
        <v>207</v>
      </c>
    </row>
    <row r="125" s="14" customFormat="1">
      <c r="A125" s="14"/>
      <c r="B125" s="245"/>
      <c r="C125" s="246"/>
      <c r="D125" s="236" t="s">
        <v>218</v>
      </c>
      <c r="E125" s="247" t="s">
        <v>18</v>
      </c>
      <c r="F125" s="248" t="s">
        <v>235</v>
      </c>
      <c r="G125" s="246"/>
      <c r="H125" s="249">
        <v>60.899999999999999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218</v>
      </c>
      <c r="AU125" s="255" t="s">
        <v>83</v>
      </c>
      <c r="AV125" s="14" t="s">
        <v>80</v>
      </c>
      <c r="AW125" s="14" t="s">
        <v>33</v>
      </c>
      <c r="AX125" s="14" t="s">
        <v>71</v>
      </c>
      <c r="AY125" s="255" t="s">
        <v>207</v>
      </c>
    </row>
    <row r="126" s="13" customFormat="1">
      <c r="A126" s="13"/>
      <c r="B126" s="234"/>
      <c r="C126" s="235"/>
      <c r="D126" s="236" t="s">
        <v>218</v>
      </c>
      <c r="E126" s="237" t="s">
        <v>18</v>
      </c>
      <c r="F126" s="238" t="s">
        <v>236</v>
      </c>
      <c r="G126" s="235"/>
      <c r="H126" s="237" t="s">
        <v>18</v>
      </c>
      <c r="I126" s="239"/>
      <c r="J126" s="235"/>
      <c r="K126" s="235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218</v>
      </c>
      <c r="AU126" s="244" t="s">
        <v>83</v>
      </c>
      <c r="AV126" s="13" t="s">
        <v>76</v>
      </c>
      <c r="AW126" s="13" t="s">
        <v>33</v>
      </c>
      <c r="AX126" s="13" t="s">
        <v>71</v>
      </c>
      <c r="AY126" s="244" t="s">
        <v>207</v>
      </c>
    </row>
    <row r="127" s="14" customFormat="1">
      <c r="A127" s="14"/>
      <c r="B127" s="245"/>
      <c r="C127" s="246"/>
      <c r="D127" s="236" t="s">
        <v>218</v>
      </c>
      <c r="E127" s="247" t="s">
        <v>18</v>
      </c>
      <c r="F127" s="248" t="s">
        <v>237</v>
      </c>
      <c r="G127" s="246"/>
      <c r="H127" s="249">
        <v>6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218</v>
      </c>
      <c r="AU127" s="255" t="s">
        <v>83</v>
      </c>
      <c r="AV127" s="14" t="s">
        <v>80</v>
      </c>
      <c r="AW127" s="14" t="s">
        <v>33</v>
      </c>
      <c r="AX127" s="14" t="s">
        <v>71</v>
      </c>
      <c r="AY127" s="255" t="s">
        <v>207</v>
      </c>
    </row>
    <row r="128" s="15" customFormat="1">
      <c r="A128" s="15"/>
      <c r="B128" s="256"/>
      <c r="C128" s="257"/>
      <c r="D128" s="236" t="s">
        <v>218</v>
      </c>
      <c r="E128" s="258" t="s">
        <v>18</v>
      </c>
      <c r="F128" s="259" t="s">
        <v>238</v>
      </c>
      <c r="G128" s="257"/>
      <c r="H128" s="260">
        <v>179.65000000000001</v>
      </c>
      <c r="I128" s="261"/>
      <c r="J128" s="257"/>
      <c r="K128" s="257"/>
      <c r="L128" s="262"/>
      <c r="M128" s="263"/>
      <c r="N128" s="264"/>
      <c r="O128" s="264"/>
      <c r="P128" s="264"/>
      <c r="Q128" s="264"/>
      <c r="R128" s="264"/>
      <c r="S128" s="264"/>
      <c r="T128" s="26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6" t="s">
        <v>218</v>
      </c>
      <c r="AU128" s="266" t="s">
        <v>83</v>
      </c>
      <c r="AV128" s="15" t="s">
        <v>83</v>
      </c>
      <c r="AW128" s="15" t="s">
        <v>33</v>
      </c>
      <c r="AX128" s="15" t="s">
        <v>71</v>
      </c>
      <c r="AY128" s="266" t="s">
        <v>207</v>
      </c>
    </row>
    <row r="129" s="13" customFormat="1">
      <c r="A129" s="13"/>
      <c r="B129" s="234"/>
      <c r="C129" s="235"/>
      <c r="D129" s="236" t="s">
        <v>218</v>
      </c>
      <c r="E129" s="237" t="s">
        <v>18</v>
      </c>
      <c r="F129" s="238" t="s">
        <v>239</v>
      </c>
      <c r="G129" s="235"/>
      <c r="H129" s="237" t="s">
        <v>18</v>
      </c>
      <c r="I129" s="239"/>
      <c r="J129" s="235"/>
      <c r="K129" s="235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218</v>
      </c>
      <c r="AU129" s="244" t="s">
        <v>83</v>
      </c>
      <c r="AV129" s="13" t="s">
        <v>76</v>
      </c>
      <c r="AW129" s="13" t="s">
        <v>33</v>
      </c>
      <c r="AX129" s="13" t="s">
        <v>71</v>
      </c>
      <c r="AY129" s="244" t="s">
        <v>207</v>
      </c>
    </row>
    <row r="130" s="13" customFormat="1">
      <c r="A130" s="13"/>
      <c r="B130" s="234"/>
      <c r="C130" s="235"/>
      <c r="D130" s="236" t="s">
        <v>218</v>
      </c>
      <c r="E130" s="237" t="s">
        <v>18</v>
      </c>
      <c r="F130" s="238" t="s">
        <v>240</v>
      </c>
      <c r="G130" s="235"/>
      <c r="H130" s="237" t="s">
        <v>18</v>
      </c>
      <c r="I130" s="239"/>
      <c r="J130" s="235"/>
      <c r="K130" s="235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218</v>
      </c>
      <c r="AU130" s="244" t="s">
        <v>83</v>
      </c>
      <c r="AV130" s="13" t="s">
        <v>76</v>
      </c>
      <c r="AW130" s="13" t="s">
        <v>33</v>
      </c>
      <c r="AX130" s="13" t="s">
        <v>71</v>
      </c>
      <c r="AY130" s="244" t="s">
        <v>207</v>
      </c>
    </row>
    <row r="131" s="14" customFormat="1">
      <c r="A131" s="14"/>
      <c r="B131" s="245"/>
      <c r="C131" s="246"/>
      <c r="D131" s="236" t="s">
        <v>218</v>
      </c>
      <c r="E131" s="247" t="s">
        <v>18</v>
      </c>
      <c r="F131" s="248" t="s">
        <v>241</v>
      </c>
      <c r="G131" s="246"/>
      <c r="H131" s="249">
        <v>8.8499999999999996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218</v>
      </c>
      <c r="AU131" s="255" t="s">
        <v>83</v>
      </c>
      <c r="AV131" s="14" t="s">
        <v>80</v>
      </c>
      <c r="AW131" s="14" t="s">
        <v>33</v>
      </c>
      <c r="AX131" s="14" t="s">
        <v>71</v>
      </c>
      <c r="AY131" s="255" t="s">
        <v>207</v>
      </c>
    </row>
    <row r="132" s="13" customFormat="1">
      <c r="A132" s="13"/>
      <c r="B132" s="234"/>
      <c r="C132" s="235"/>
      <c r="D132" s="236" t="s">
        <v>218</v>
      </c>
      <c r="E132" s="237" t="s">
        <v>18</v>
      </c>
      <c r="F132" s="238" t="s">
        <v>242</v>
      </c>
      <c r="G132" s="235"/>
      <c r="H132" s="237" t="s">
        <v>18</v>
      </c>
      <c r="I132" s="239"/>
      <c r="J132" s="235"/>
      <c r="K132" s="235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218</v>
      </c>
      <c r="AU132" s="244" t="s">
        <v>83</v>
      </c>
      <c r="AV132" s="13" t="s">
        <v>76</v>
      </c>
      <c r="AW132" s="13" t="s">
        <v>33</v>
      </c>
      <c r="AX132" s="13" t="s">
        <v>71</v>
      </c>
      <c r="AY132" s="244" t="s">
        <v>207</v>
      </c>
    </row>
    <row r="133" s="14" customFormat="1">
      <c r="A133" s="14"/>
      <c r="B133" s="245"/>
      <c r="C133" s="246"/>
      <c r="D133" s="236" t="s">
        <v>218</v>
      </c>
      <c r="E133" s="247" t="s">
        <v>18</v>
      </c>
      <c r="F133" s="248" t="s">
        <v>243</v>
      </c>
      <c r="G133" s="246"/>
      <c r="H133" s="249">
        <v>60.659999999999997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218</v>
      </c>
      <c r="AU133" s="255" t="s">
        <v>83</v>
      </c>
      <c r="AV133" s="14" t="s">
        <v>80</v>
      </c>
      <c r="AW133" s="14" t="s">
        <v>33</v>
      </c>
      <c r="AX133" s="14" t="s">
        <v>71</v>
      </c>
      <c r="AY133" s="255" t="s">
        <v>207</v>
      </c>
    </row>
    <row r="134" s="15" customFormat="1">
      <c r="A134" s="15"/>
      <c r="B134" s="256"/>
      <c r="C134" s="257"/>
      <c r="D134" s="236" t="s">
        <v>218</v>
      </c>
      <c r="E134" s="258" t="s">
        <v>18</v>
      </c>
      <c r="F134" s="259" t="s">
        <v>238</v>
      </c>
      <c r="G134" s="257"/>
      <c r="H134" s="260">
        <v>69.510000000000005</v>
      </c>
      <c r="I134" s="261"/>
      <c r="J134" s="257"/>
      <c r="K134" s="257"/>
      <c r="L134" s="262"/>
      <c r="M134" s="263"/>
      <c r="N134" s="264"/>
      <c r="O134" s="264"/>
      <c r="P134" s="264"/>
      <c r="Q134" s="264"/>
      <c r="R134" s="264"/>
      <c r="S134" s="264"/>
      <c r="T134" s="26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6" t="s">
        <v>218</v>
      </c>
      <c r="AU134" s="266" t="s">
        <v>83</v>
      </c>
      <c r="AV134" s="15" t="s">
        <v>83</v>
      </c>
      <c r="AW134" s="15" t="s">
        <v>33</v>
      </c>
      <c r="AX134" s="15" t="s">
        <v>71</v>
      </c>
      <c r="AY134" s="266" t="s">
        <v>207</v>
      </c>
    </row>
    <row r="135" s="16" customFormat="1">
      <c r="A135" s="16"/>
      <c r="B135" s="267"/>
      <c r="C135" s="268"/>
      <c r="D135" s="236" t="s">
        <v>218</v>
      </c>
      <c r="E135" s="269" t="s">
        <v>18</v>
      </c>
      <c r="F135" s="270" t="s">
        <v>244</v>
      </c>
      <c r="G135" s="268"/>
      <c r="H135" s="271">
        <v>249.16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T135" s="277" t="s">
        <v>218</v>
      </c>
      <c r="AU135" s="277" t="s">
        <v>83</v>
      </c>
      <c r="AV135" s="16" t="s">
        <v>89</v>
      </c>
      <c r="AW135" s="16" t="s">
        <v>33</v>
      </c>
      <c r="AX135" s="16" t="s">
        <v>76</v>
      </c>
      <c r="AY135" s="277" t="s">
        <v>207</v>
      </c>
    </row>
    <row r="136" s="2" customFormat="1" ht="24.15" customHeight="1">
      <c r="A136" s="42"/>
      <c r="B136" s="43"/>
      <c r="C136" s="217" t="s">
        <v>89</v>
      </c>
      <c r="D136" s="217" t="s">
        <v>211</v>
      </c>
      <c r="E136" s="218" t="s">
        <v>2423</v>
      </c>
      <c r="F136" s="219" t="s">
        <v>2424</v>
      </c>
      <c r="G136" s="220" t="s">
        <v>129</v>
      </c>
      <c r="H136" s="221">
        <v>249.16</v>
      </c>
      <c r="I136" s="222"/>
      <c r="J136" s="221">
        <f>ROUND(I136*H136,2)</f>
        <v>0</v>
      </c>
      <c r="K136" s="219" t="s">
        <v>214</v>
      </c>
      <c r="L136" s="48"/>
      <c r="M136" s="223" t="s">
        <v>18</v>
      </c>
      <c r="N136" s="224" t="s">
        <v>42</v>
      </c>
      <c r="O136" s="88"/>
      <c r="P136" s="225">
        <f>O136*H136</f>
        <v>0</v>
      </c>
      <c r="Q136" s="225">
        <v>0.02</v>
      </c>
      <c r="R136" s="225">
        <f>Q136*H136</f>
        <v>4.9832000000000001</v>
      </c>
      <c r="S136" s="225">
        <v>0</v>
      </c>
      <c r="T136" s="226">
        <f>S136*H136</f>
        <v>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R136" s="227" t="s">
        <v>89</v>
      </c>
      <c r="AT136" s="227" t="s">
        <v>211</v>
      </c>
      <c r="AU136" s="227" t="s">
        <v>83</v>
      </c>
      <c r="AY136" s="21" t="s">
        <v>207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1" t="s">
        <v>76</v>
      </c>
      <c r="BK136" s="228">
        <f>ROUND(I136*H136,2)</f>
        <v>0</v>
      </c>
      <c r="BL136" s="21" t="s">
        <v>89</v>
      </c>
      <c r="BM136" s="227" t="s">
        <v>2425</v>
      </c>
    </row>
    <row r="137" s="2" customFormat="1">
      <c r="A137" s="42"/>
      <c r="B137" s="43"/>
      <c r="C137" s="44"/>
      <c r="D137" s="229" t="s">
        <v>216</v>
      </c>
      <c r="E137" s="44"/>
      <c r="F137" s="230" t="s">
        <v>2426</v>
      </c>
      <c r="G137" s="44"/>
      <c r="H137" s="44"/>
      <c r="I137" s="231"/>
      <c r="J137" s="44"/>
      <c r="K137" s="44"/>
      <c r="L137" s="48"/>
      <c r="M137" s="232"/>
      <c r="N137" s="233"/>
      <c r="O137" s="88"/>
      <c r="P137" s="88"/>
      <c r="Q137" s="88"/>
      <c r="R137" s="88"/>
      <c r="S137" s="88"/>
      <c r="T137" s="89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T137" s="21" t="s">
        <v>216</v>
      </c>
      <c r="AU137" s="21" t="s">
        <v>83</v>
      </c>
    </row>
    <row r="138" s="14" customFormat="1">
      <c r="A138" s="14"/>
      <c r="B138" s="245"/>
      <c r="C138" s="246"/>
      <c r="D138" s="236" t="s">
        <v>218</v>
      </c>
      <c r="E138" s="247" t="s">
        <v>18</v>
      </c>
      <c r="F138" s="248" t="s">
        <v>148</v>
      </c>
      <c r="G138" s="246"/>
      <c r="H138" s="249">
        <v>249.16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218</v>
      </c>
      <c r="AU138" s="255" t="s">
        <v>83</v>
      </c>
      <c r="AV138" s="14" t="s">
        <v>80</v>
      </c>
      <c r="AW138" s="14" t="s">
        <v>33</v>
      </c>
      <c r="AX138" s="14" t="s">
        <v>76</v>
      </c>
      <c r="AY138" s="255" t="s">
        <v>207</v>
      </c>
    </row>
    <row r="139" s="2" customFormat="1" ht="16.5" customHeight="1">
      <c r="A139" s="42"/>
      <c r="B139" s="43"/>
      <c r="C139" s="217" t="s">
        <v>94</v>
      </c>
      <c r="D139" s="217" t="s">
        <v>211</v>
      </c>
      <c r="E139" s="218" t="s">
        <v>2427</v>
      </c>
      <c r="F139" s="219" t="s">
        <v>2428</v>
      </c>
      <c r="G139" s="220" t="s">
        <v>129</v>
      </c>
      <c r="H139" s="221">
        <v>249.16</v>
      </c>
      <c r="I139" s="222"/>
      <c r="J139" s="221">
        <f>ROUND(I139*H139,2)</f>
        <v>0</v>
      </c>
      <c r="K139" s="219" t="s">
        <v>214</v>
      </c>
      <c r="L139" s="48"/>
      <c r="M139" s="223" t="s">
        <v>18</v>
      </c>
      <c r="N139" s="224" t="s">
        <v>42</v>
      </c>
      <c r="O139" s="88"/>
      <c r="P139" s="225">
        <f>O139*H139</f>
        <v>0</v>
      </c>
      <c r="Q139" s="225">
        <v>0.0040000000000000001</v>
      </c>
      <c r="R139" s="225">
        <f>Q139*H139</f>
        <v>0.99663999999999997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89</v>
      </c>
      <c r="AT139" s="227" t="s">
        <v>211</v>
      </c>
      <c r="AU139" s="227" t="s">
        <v>83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89</v>
      </c>
      <c r="BM139" s="227" t="s">
        <v>2429</v>
      </c>
    </row>
    <row r="140" s="2" customFormat="1">
      <c r="A140" s="42"/>
      <c r="B140" s="43"/>
      <c r="C140" s="44"/>
      <c r="D140" s="229" t="s">
        <v>216</v>
      </c>
      <c r="E140" s="44"/>
      <c r="F140" s="230" t="s">
        <v>2430</v>
      </c>
      <c r="G140" s="44"/>
      <c r="H140" s="44"/>
      <c r="I140" s="231"/>
      <c r="J140" s="44"/>
      <c r="K140" s="44"/>
      <c r="L140" s="48"/>
      <c r="M140" s="232"/>
      <c r="N140" s="233"/>
      <c r="O140" s="88"/>
      <c r="P140" s="88"/>
      <c r="Q140" s="88"/>
      <c r="R140" s="88"/>
      <c r="S140" s="88"/>
      <c r="T140" s="89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T140" s="21" t="s">
        <v>216</v>
      </c>
      <c r="AU140" s="21" t="s">
        <v>83</v>
      </c>
    </row>
    <row r="141" s="14" customFormat="1">
      <c r="A141" s="14"/>
      <c r="B141" s="245"/>
      <c r="C141" s="246"/>
      <c r="D141" s="236" t="s">
        <v>218</v>
      </c>
      <c r="E141" s="247" t="s">
        <v>18</v>
      </c>
      <c r="F141" s="248" t="s">
        <v>148</v>
      </c>
      <c r="G141" s="246"/>
      <c r="H141" s="249">
        <v>249.16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218</v>
      </c>
      <c r="AU141" s="255" t="s">
        <v>83</v>
      </c>
      <c r="AV141" s="14" t="s">
        <v>80</v>
      </c>
      <c r="AW141" s="14" t="s">
        <v>33</v>
      </c>
      <c r="AX141" s="14" t="s">
        <v>76</v>
      </c>
      <c r="AY141" s="255" t="s">
        <v>207</v>
      </c>
    </row>
    <row r="142" s="12" customFormat="1" ht="22.8" customHeight="1">
      <c r="A142" s="12"/>
      <c r="B142" s="201"/>
      <c r="C142" s="202"/>
      <c r="D142" s="203" t="s">
        <v>70</v>
      </c>
      <c r="E142" s="215" t="s">
        <v>245</v>
      </c>
      <c r="F142" s="215" t="s">
        <v>246</v>
      </c>
      <c r="G142" s="202"/>
      <c r="H142" s="202"/>
      <c r="I142" s="205"/>
      <c r="J142" s="216">
        <f>BK142</f>
        <v>0</v>
      </c>
      <c r="K142" s="202"/>
      <c r="L142" s="207"/>
      <c r="M142" s="208"/>
      <c r="N142" s="209"/>
      <c r="O142" s="209"/>
      <c r="P142" s="210">
        <f>P143+P147+P159</f>
        <v>0</v>
      </c>
      <c r="Q142" s="209"/>
      <c r="R142" s="210">
        <f>R143+R147+R159</f>
        <v>0</v>
      </c>
      <c r="S142" s="209"/>
      <c r="T142" s="211">
        <f>T143+T147+T159</f>
        <v>11.461359999999999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2" t="s">
        <v>76</v>
      </c>
      <c r="AT142" s="213" t="s">
        <v>70</v>
      </c>
      <c r="AU142" s="213" t="s">
        <v>76</v>
      </c>
      <c r="AY142" s="212" t="s">
        <v>207</v>
      </c>
      <c r="BK142" s="214">
        <f>BK143+BK147+BK159</f>
        <v>0</v>
      </c>
    </row>
    <row r="143" s="12" customFormat="1" ht="20.88" customHeight="1">
      <c r="A143" s="12"/>
      <c r="B143" s="201"/>
      <c r="C143" s="202"/>
      <c r="D143" s="203" t="s">
        <v>70</v>
      </c>
      <c r="E143" s="215" t="s">
        <v>388</v>
      </c>
      <c r="F143" s="215" t="s">
        <v>389</v>
      </c>
      <c r="G143" s="202"/>
      <c r="H143" s="202"/>
      <c r="I143" s="205"/>
      <c r="J143" s="216">
        <f>BK143</f>
        <v>0</v>
      </c>
      <c r="K143" s="202"/>
      <c r="L143" s="207"/>
      <c r="M143" s="208"/>
      <c r="N143" s="209"/>
      <c r="O143" s="209"/>
      <c r="P143" s="210">
        <f>SUM(P144:P146)</f>
        <v>0</v>
      </c>
      <c r="Q143" s="209"/>
      <c r="R143" s="210">
        <f>SUM(R144:R146)</f>
        <v>0</v>
      </c>
      <c r="S143" s="209"/>
      <c r="T143" s="211">
        <f>SUM(T144:T146)</f>
        <v>11.461359999999999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2" t="s">
        <v>76</v>
      </c>
      <c r="AT143" s="213" t="s">
        <v>70</v>
      </c>
      <c r="AU143" s="213" t="s">
        <v>80</v>
      </c>
      <c r="AY143" s="212" t="s">
        <v>207</v>
      </c>
      <c r="BK143" s="214">
        <f>SUM(BK144:BK146)</f>
        <v>0</v>
      </c>
    </row>
    <row r="144" s="2" customFormat="1" ht="24.15" customHeight="1">
      <c r="A144" s="42"/>
      <c r="B144" s="43"/>
      <c r="C144" s="217" t="s">
        <v>103</v>
      </c>
      <c r="D144" s="217" t="s">
        <v>211</v>
      </c>
      <c r="E144" s="218" t="s">
        <v>2431</v>
      </c>
      <c r="F144" s="219" t="s">
        <v>2432</v>
      </c>
      <c r="G144" s="220" t="s">
        <v>129</v>
      </c>
      <c r="H144" s="221">
        <v>249.16</v>
      </c>
      <c r="I144" s="222"/>
      <c r="J144" s="221">
        <f>ROUND(I144*H144,2)</f>
        <v>0</v>
      </c>
      <c r="K144" s="219" t="s">
        <v>214</v>
      </c>
      <c r="L144" s="48"/>
      <c r="M144" s="223" t="s">
        <v>18</v>
      </c>
      <c r="N144" s="224" t="s">
        <v>42</v>
      </c>
      <c r="O144" s="88"/>
      <c r="P144" s="225">
        <f>O144*H144</f>
        <v>0</v>
      </c>
      <c r="Q144" s="225">
        <v>0</v>
      </c>
      <c r="R144" s="225">
        <f>Q144*H144</f>
        <v>0</v>
      </c>
      <c r="S144" s="225">
        <v>0.045999999999999999</v>
      </c>
      <c r="T144" s="226">
        <f>S144*H144</f>
        <v>11.461359999999999</v>
      </c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R144" s="227" t="s">
        <v>89</v>
      </c>
      <c r="AT144" s="227" t="s">
        <v>211</v>
      </c>
      <c r="AU144" s="227" t="s">
        <v>83</v>
      </c>
      <c r="AY144" s="21" t="s">
        <v>207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1" t="s">
        <v>76</v>
      </c>
      <c r="BK144" s="228">
        <f>ROUND(I144*H144,2)</f>
        <v>0</v>
      </c>
      <c r="BL144" s="21" t="s">
        <v>89</v>
      </c>
      <c r="BM144" s="227" t="s">
        <v>2433</v>
      </c>
    </row>
    <row r="145" s="2" customFormat="1">
      <c r="A145" s="42"/>
      <c r="B145" s="43"/>
      <c r="C145" s="44"/>
      <c r="D145" s="229" t="s">
        <v>216</v>
      </c>
      <c r="E145" s="44"/>
      <c r="F145" s="230" t="s">
        <v>2434</v>
      </c>
      <c r="G145" s="44"/>
      <c r="H145" s="44"/>
      <c r="I145" s="231"/>
      <c r="J145" s="44"/>
      <c r="K145" s="44"/>
      <c r="L145" s="48"/>
      <c r="M145" s="232"/>
      <c r="N145" s="233"/>
      <c r="O145" s="88"/>
      <c r="P145" s="88"/>
      <c r="Q145" s="88"/>
      <c r="R145" s="88"/>
      <c r="S145" s="88"/>
      <c r="T145" s="89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T145" s="21" t="s">
        <v>216</v>
      </c>
      <c r="AU145" s="21" t="s">
        <v>83</v>
      </c>
    </row>
    <row r="146" s="14" customFormat="1">
      <c r="A146" s="14"/>
      <c r="B146" s="245"/>
      <c r="C146" s="246"/>
      <c r="D146" s="236" t="s">
        <v>218</v>
      </c>
      <c r="E146" s="247" t="s">
        <v>18</v>
      </c>
      <c r="F146" s="248" t="s">
        <v>148</v>
      </c>
      <c r="G146" s="246"/>
      <c r="H146" s="249">
        <v>249.16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218</v>
      </c>
      <c r="AU146" s="255" t="s">
        <v>83</v>
      </c>
      <c r="AV146" s="14" t="s">
        <v>80</v>
      </c>
      <c r="AW146" s="14" t="s">
        <v>33</v>
      </c>
      <c r="AX146" s="14" t="s">
        <v>76</v>
      </c>
      <c r="AY146" s="255" t="s">
        <v>207</v>
      </c>
    </row>
    <row r="147" s="12" customFormat="1" ht="20.88" customHeight="1">
      <c r="A147" s="12"/>
      <c r="B147" s="201"/>
      <c r="C147" s="202"/>
      <c r="D147" s="203" t="s">
        <v>70</v>
      </c>
      <c r="E147" s="215" t="s">
        <v>511</v>
      </c>
      <c r="F147" s="215" t="s">
        <v>2435</v>
      </c>
      <c r="G147" s="202"/>
      <c r="H147" s="202"/>
      <c r="I147" s="205"/>
      <c r="J147" s="216">
        <f>BK147</f>
        <v>0</v>
      </c>
      <c r="K147" s="202"/>
      <c r="L147" s="207"/>
      <c r="M147" s="208"/>
      <c r="N147" s="209"/>
      <c r="O147" s="209"/>
      <c r="P147" s="210">
        <f>SUM(P148:P158)</f>
        <v>0</v>
      </c>
      <c r="Q147" s="209"/>
      <c r="R147" s="210">
        <f>SUM(R148:R158)</f>
        <v>0</v>
      </c>
      <c r="S147" s="209"/>
      <c r="T147" s="211">
        <f>SUM(T148:T158)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2" t="s">
        <v>76</v>
      </c>
      <c r="AT147" s="213" t="s">
        <v>70</v>
      </c>
      <c r="AU147" s="213" t="s">
        <v>80</v>
      </c>
      <c r="AY147" s="212" t="s">
        <v>207</v>
      </c>
      <c r="BK147" s="214">
        <f>SUM(BK148:BK158)</f>
        <v>0</v>
      </c>
    </row>
    <row r="148" s="2" customFormat="1" ht="24.15" customHeight="1">
      <c r="A148" s="42"/>
      <c r="B148" s="43"/>
      <c r="C148" s="217" t="s">
        <v>121</v>
      </c>
      <c r="D148" s="217" t="s">
        <v>211</v>
      </c>
      <c r="E148" s="218" t="s">
        <v>520</v>
      </c>
      <c r="F148" s="219" t="s">
        <v>521</v>
      </c>
      <c r="G148" s="220" t="s">
        <v>516</v>
      </c>
      <c r="H148" s="221">
        <v>11.49</v>
      </c>
      <c r="I148" s="222"/>
      <c r="J148" s="221">
        <f>ROUND(I148*H148,2)</f>
        <v>0</v>
      </c>
      <c r="K148" s="219" t="s">
        <v>214</v>
      </c>
      <c r="L148" s="48"/>
      <c r="M148" s="223" t="s">
        <v>18</v>
      </c>
      <c r="N148" s="224" t="s">
        <v>42</v>
      </c>
      <c r="O148" s="88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R148" s="227" t="s">
        <v>89</v>
      </c>
      <c r="AT148" s="227" t="s">
        <v>211</v>
      </c>
      <c r="AU148" s="227" t="s">
        <v>83</v>
      </c>
      <c r="AY148" s="21" t="s">
        <v>207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1" t="s">
        <v>76</v>
      </c>
      <c r="BK148" s="228">
        <f>ROUND(I148*H148,2)</f>
        <v>0</v>
      </c>
      <c r="BL148" s="21" t="s">
        <v>89</v>
      </c>
      <c r="BM148" s="227" t="s">
        <v>2436</v>
      </c>
    </row>
    <row r="149" s="2" customFormat="1">
      <c r="A149" s="42"/>
      <c r="B149" s="43"/>
      <c r="C149" s="44"/>
      <c r="D149" s="229" t="s">
        <v>216</v>
      </c>
      <c r="E149" s="44"/>
      <c r="F149" s="230" t="s">
        <v>523</v>
      </c>
      <c r="G149" s="44"/>
      <c r="H149" s="44"/>
      <c r="I149" s="231"/>
      <c r="J149" s="44"/>
      <c r="K149" s="44"/>
      <c r="L149" s="48"/>
      <c r="M149" s="232"/>
      <c r="N149" s="233"/>
      <c r="O149" s="88"/>
      <c r="P149" s="88"/>
      <c r="Q149" s="88"/>
      <c r="R149" s="88"/>
      <c r="S149" s="88"/>
      <c r="T149" s="89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T149" s="21" t="s">
        <v>216</v>
      </c>
      <c r="AU149" s="21" t="s">
        <v>83</v>
      </c>
    </row>
    <row r="150" s="2" customFormat="1" ht="37.8" customHeight="1">
      <c r="A150" s="42"/>
      <c r="B150" s="43"/>
      <c r="C150" s="217" t="s">
        <v>124</v>
      </c>
      <c r="D150" s="217" t="s">
        <v>211</v>
      </c>
      <c r="E150" s="218" t="s">
        <v>525</v>
      </c>
      <c r="F150" s="219" t="s">
        <v>526</v>
      </c>
      <c r="G150" s="220" t="s">
        <v>516</v>
      </c>
      <c r="H150" s="221">
        <v>11.49</v>
      </c>
      <c r="I150" s="222"/>
      <c r="J150" s="221">
        <f>ROUND(I150*H150,2)</f>
        <v>0</v>
      </c>
      <c r="K150" s="219" t="s">
        <v>214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89</v>
      </c>
      <c r="AT150" s="227" t="s">
        <v>211</v>
      </c>
      <c r="AU150" s="227" t="s">
        <v>83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89</v>
      </c>
      <c r="BM150" s="227" t="s">
        <v>2437</v>
      </c>
    </row>
    <row r="151" s="2" customFormat="1">
      <c r="A151" s="42"/>
      <c r="B151" s="43"/>
      <c r="C151" s="44"/>
      <c r="D151" s="229" t="s">
        <v>216</v>
      </c>
      <c r="E151" s="44"/>
      <c r="F151" s="230" t="s">
        <v>528</v>
      </c>
      <c r="G151" s="44"/>
      <c r="H151" s="44"/>
      <c r="I151" s="231"/>
      <c r="J151" s="44"/>
      <c r="K151" s="44"/>
      <c r="L151" s="48"/>
      <c r="M151" s="232"/>
      <c r="N151" s="233"/>
      <c r="O151" s="88"/>
      <c r="P151" s="88"/>
      <c r="Q151" s="88"/>
      <c r="R151" s="88"/>
      <c r="S151" s="88"/>
      <c r="T151" s="89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T151" s="21" t="s">
        <v>216</v>
      </c>
      <c r="AU151" s="21" t="s">
        <v>83</v>
      </c>
    </row>
    <row r="152" s="2" customFormat="1" ht="21.75" customHeight="1">
      <c r="A152" s="42"/>
      <c r="B152" s="43"/>
      <c r="C152" s="217" t="s">
        <v>245</v>
      </c>
      <c r="D152" s="217" t="s">
        <v>211</v>
      </c>
      <c r="E152" s="218" t="s">
        <v>530</v>
      </c>
      <c r="F152" s="219" t="s">
        <v>531</v>
      </c>
      <c r="G152" s="220" t="s">
        <v>516</v>
      </c>
      <c r="H152" s="221">
        <v>11.49</v>
      </c>
      <c r="I152" s="222"/>
      <c r="J152" s="221">
        <f>ROUND(I152*H152,2)</f>
        <v>0</v>
      </c>
      <c r="K152" s="219" t="s">
        <v>214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89</v>
      </c>
      <c r="AT152" s="227" t="s">
        <v>211</v>
      </c>
      <c r="AU152" s="227" t="s">
        <v>83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89</v>
      </c>
      <c r="BM152" s="227" t="s">
        <v>2438</v>
      </c>
    </row>
    <row r="153" s="2" customFormat="1">
      <c r="A153" s="42"/>
      <c r="B153" s="43"/>
      <c r="C153" s="44"/>
      <c r="D153" s="229" t="s">
        <v>216</v>
      </c>
      <c r="E153" s="44"/>
      <c r="F153" s="230" t="s">
        <v>533</v>
      </c>
      <c r="G153" s="44"/>
      <c r="H153" s="44"/>
      <c r="I153" s="231"/>
      <c r="J153" s="44"/>
      <c r="K153" s="44"/>
      <c r="L153" s="48"/>
      <c r="M153" s="232"/>
      <c r="N153" s="233"/>
      <c r="O153" s="88"/>
      <c r="P153" s="88"/>
      <c r="Q153" s="88"/>
      <c r="R153" s="88"/>
      <c r="S153" s="88"/>
      <c r="T153" s="89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T153" s="21" t="s">
        <v>216</v>
      </c>
      <c r="AU153" s="21" t="s">
        <v>83</v>
      </c>
    </row>
    <row r="154" s="2" customFormat="1" ht="24.15" customHeight="1">
      <c r="A154" s="42"/>
      <c r="B154" s="43"/>
      <c r="C154" s="217" t="s">
        <v>291</v>
      </c>
      <c r="D154" s="217" t="s">
        <v>211</v>
      </c>
      <c r="E154" s="218" t="s">
        <v>535</v>
      </c>
      <c r="F154" s="219" t="s">
        <v>536</v>
      </c>
      <c r="G154" s="220" t="s">
        <v>516</v>
      </c>
      <c r="H154" s="221">
        <v>252.78</v>
      </c>
      <c r="I154" s="222"/>
      <c r="J154" s="221">
        <f>ROUND(I154*H154,2)</f>
        <v>0</v>
      </c>
      <c r="K154" s="219" t="s">
        <v>214</v>
      </c>
      <c r="L154" s="48"/>
      <c r="M154" s="223" t="s">
        <v>18</v>
      </c>
      <c r="N154" s="224" t="s">
        <v>42</v>
      </c>
      <c r="O154" s="88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89</v>
      </c>
      <c r="AT154" s="227" t="s">
        <v>211</v>
      </c>
      <c r="AU154" s="227" t="s">
        <v>83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89</v>
      </c>
      <c r="BM154" s="227" t="s">
        <v>2439</v>
      </c>
    </row>
    <row r="155" s="2" customFormat="1">
      <c r="A155" s="42"/>
      <c r="B155" s="43"/>
      <c r="C155" s="44"/>
      <c r="D155" s="229" t="s">
        <v>216</v>
      </c>
      <c r="E155" s="44"/>
      <c r="F155" s="230" t="s">
        <v>538</v>
      </c>
      <c r="G155" s="44"/>
      <c r="H155" s="44"/>
      <c r="I155" s="231"/>
      <c r="J155" s="44"/>
      <c r="K155" s="44"/>
      <c r="L155" s="48"/>
      <c r="M155" s="232"/>
      <c r="N155" s="233"/>
      <c r="O155" s="88"/>
      <c r="P155" s="88"/>
      <c r="Q155" s="88"/>
      <c r="R155" s="88"/>
      <c r="S155" s="88"/>
      <c r="T155" s="89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T155" s="21" t="s">
        <v>216</v>
      </c>
      <c r="AU155" s="21" t="s">
        <v>83</v>
      </c>
    </row>
    <row r="156" s="14" customFormat="1">
      <c r="A156" s="14"/>
      <c r="B156" s="245"/>
      <c r="C156" s="246"/>
      <c r="D156" s="236" t="s">
        <v>218</v>
      </c>
      <c r="E156" s="246"/>
      <c r="F156" s="248" t="s">
        <v>2440</v>
      </c>
      <c r="G156" s="246"/>
      <c r="H156" s="249">
        <v>252.78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218</v>
      </c>
      <c r="AU156" s="255" t="s">
        <v>83</v>
      </c>
      <c r="AV156" s="14" t="s">
        <v>80</v>
      </c>
      <c r="AW156" s="14" t="s">
        <v>4</v>
      </c>
      <c r="AX156" s="14" t="s">
        <v>76</v>
      </c>
      <c r="AY156" s="255" t="s">
        <v>207</v>
      </c>
    </row>
    <row r="157" s="2" customFormat="1" ht="24.15" customHeight="1">
      <c r="A157" s="42"/>
      <c r="B157" s="43"/>
      <c r="C157" s="217" t="s">
        <v>297</v>
      </c>
      <c r="D157" s="217" t="s">
        <v>211</v>
      </c>
      <c r="E157" s="218" t="s">
        <v>541</v>
      </c>
      <c r="F157" s="219" t="s">
        <v>542</v>
      </c>
      <c r="G157" s="220" t="s">
        <v>516</v>
      </c>
      <c r="H157" s="221">
        <v>11.49</v>
      </c>
      <c r="I157" s="222"/>
      <c r="J157" s="221">
        <f>ROUND(I157*H157,2)</f>
        <v>0</v>
      </c>
      <c r="K157" s="219" t="s">
        <v>214</v>
      </c>
      <c r="L157" s="48"/>
      <c r="M157" s="223" t="s">
        <v>18</v>
      </c>
      <c r="N157" s="224" t="s">
        <v>42</v>
      </c>
      <c r="O157" s="88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R157" s="227" t="s">
        <v>89</v>
      </c>
      <c r="AT157" s="227" t="s">
        <v>211</v>
      </c>
      <c r="AU157" s="227" t="s">
        <v>83</v>
      </c>
      <c r="AY157" s="21" t="s">
        <v>207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21" t="s">
        <v>76</v>
      </c>
      <c r="BK157" s="228">
        <f>ROUND(I157*H157,2)</f>
        <v>0</v>
      </c>
      <c r="BL157" s="21" t="s">
        <v>89</v>
      </c>
      <c r="BM157" s="227" t="s">
        <v>2441</v>
      </c>
    </row>
    <row r="158" s="2" customFormat="1">
      <c r="A158" s="42"/>
      <c r="B158" s="43"/>
      <c r="C158" s="44"/>
      <c r="D158" s="229" t="s">
        <v>216</v>
      </c>
      <c r="E158" s="44"/>
      <c r="F158" s="230" t="s">
        <v>544</v>
      </c>
      <c r="G158" s="44"/>
      <c r="H158" s="44"/>
      <c r="I158" s="231"/>
      <c r="J158" s="44"/>
      <c r="K158" s="44"/>
      <c r="L158" s="48"/>
      <c r="M158" s="232"/>
      <c r="N158" s="233"/>
      <c r="O158" s="88"/>
      <c r="P158" s="88"/>
      <c r="Q158" s="88"/>
      <c r="R158" s="88"/>
      <c r="S158" s="88"/>
      <c r="T158" s="89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T158" s="21" t="s">
        <v>216</v>
      </c>
      <c r="AU158" s="21" t="s">
        <v>83</v>
      </c>
    </row>
    <row r="159" s="12" customFormat="1" ht="20.88" customHeight="1">
      <c r="A159" s="12"/>
      <c r="B159" s="201"/>
      <c r="C159" s="202"/>
      <c r="D159" s="203" t="s">
        <v>70</v>
      </c>
      <c r="E159" s="215" t="s">
        <v>603</v>
      </c>
      <c r="F159" s="215" t="s">
        <v>604</v>
      </c>
      <c r="G159" s="202"/>
      <c r="H159" s="202"/>
      <c r="I159" s="205"/>
      <c r="J159" s="216">
        <f>BK159</f>
        <v>0</v>
      </c>
      <c r="K159" s="202"/>
      <c r="L159" s="207"/>
      <c r="M159" s="208"/>
      <c r="N159" s="209"/>
      <c r="O159" s="209"/>
      <c r="P159" s="210">
        <f>SUM(P160:P163)</f>
        <v>0</v>
      </c>
      <c r="Q159" s="209"/>
      <c r="R159" s="210">
        <f>SUM(R160:R163)</f>
        <v>0</v>
      </c>
      <c r="S159" s="209"/>
      <c r="T159" s="211">
        <f>SUM(T160:T163)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12" t="s">
        <v>76</v>
      </c>
      <c r="AT159" s="213" t="s">
        <v>70</v>
      </c>
      <c r="AU159" s="213" t="s">
        <v>80</v>
      </c>
      <c r="AY159" s="212" t="s">
        <v>207</v>
      </c>
      <c r="BK159" s="214">
        <f>SUM(BK160:BK163)</f>
        <v>0</v>
      </c>
    </row>
    <row r="160" s="2" customFormat="1" ht="33" customHeight="1">
      <c r="A160" s="42"/>
      <c r="B160" s="43"/>
      <c r="C160" s="217" t="s">
        <v>8</v>
      </c>
      <c r="D160" s="217" t="s">
        <v>211</v>
      </c>
      <c r="E160" s="218" t="s">
        <v>606</v>
      </c>
      <c r="F160" s="219" t="s">
        <v>607</v>
      </c>
      <c r="G160" s="220" t="s">
        <v>516</v>
      </c>
      <c r="H160" s="221">
        <v>8.2799999999999994</v>
      </c>
      <c r="I160" s="222"/>
      <c r="J160" s="221">
        <f>ROUND(I160*H160,2)</f>
        <v>0</v>
      </c>
      <c r="K160" s="219" t="s">
        <v>214</v>
      </c>
      <c r="L160" s="48"/>
      <c r="M160" s="223" t="s">
        <v>18</v>
      </c>
      <c r="N160" s="224" t="s">
        <v>42</v>
      </c>
      <c r="O160" s="88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R160" s="227" t="s">
        <v>89</v>
      </c>
      <c r="AT160" s="227" t="s">
        <v>211</v>
      </c>
      <c r="AU160" s="227" t="s">
        <v>83</v>
      </c>
      <c r="AY160" s="21" t="s">
        <v>207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1" t="s">
        <v>76</v>
      </c>
      <c r="BK160" s="228">
        <f>ROUND(I160*H160,2)</f>
        <v>0</v>
      </c>
      <c r="BL160" s="21" t="s">
        <v>89</v>
      </c>
      <c r="BM160" s="227" t="s">
        <v>2442</v>
      </c>
    </row>
    <row r="161" s="2" customFormat="1">
      <c r="A161" s="42"/>
      <c r="B161" s="43"/>
      <c r="C161" s="44"/>
      <c r="D161" s="229" t="s">
        <v>216</v>
      </c>
      <c r="E161" s="44"/>
      <c r="F161" s="230" t="s">
        <v>609</v>
      </c>
      <c r="G161" s="44"/>
      <c r="H161" s="44"/>
      <c r="I161" s="231"/>
      <c r="J161" s="44"/>
      <c r="K161" s="44"/>
      <c r="L161" s="48"/>
      <c r="M161" s="232"/>
      <c r="N161" s="233"/>
      <c r="O161" s="88"/>
      <c r="P161" s="88"/>
      <c r="Q161" s="88"/>
      <c r="R161" s="88"/>
      <c r="S161" s="88"/>
      <c r="T161" s="89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T161" s="21" t="s">
        <v>216</v>
      </c>
      <c r="AU161" s="21" t="s">
        <v>83</v>
      </c>
    </row>
    <row r="162" s="2" customFormat="1" ht="37.8" customHeight="1">
      <c r="A162" s="42"/>
      <c r="B162" s="43"/>
      <c r="C162" s="217" t="s">
        <v>309</v>
      </c>
      <c r="D162" s="217" t="s">
        <v>211</v>
      </c>
      <c r="E162" s="218" t="s">
        <v>1523</v>
      </c>
      <c r="F162" s="219" t="s">
        <v>1524</v>
      </c>
      <c r="G162" s="220" t="s">
        <v>516</v>
      </c>
      <c r="H162" s="221">
        <v>8.2799999999999994</v>
      </c>
      <c r="I162" s="222"/>
      <c r="J162" s="221">
        <f>ROUND(I162*H162,2)</f>
        <v>0</v>
      </c>
      <c r="K162" s="219" t="s">
        <v>214</v>
      </c>
      <c r="L162" s="48"/>
      <c r="M162" s="223" t="s">
        <v>18</v>
      </c>
      <c r="N162" s="224" t="s">
        <v>42</v>
      </c>
      <c r="O162" s="88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89</v>
      </c>
      <c r="AT162" s="227" t="s">
        <v>211</v>
      </c>
      <c r="AU162" s="227" t="s">
        <v>83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89</v>
      </c>
      <c r="BM162" s="227" t="s">
        <v>2443</v>
      </c>
    </row>
    <row r="163" s="2" customFormat="1">
      <c r="A163" s="42"/>
      <c r="B163" s="43"/>
      <c r="C163" s="44"/>
      <c r="D163" s="229" t="s">
        <v>216</v>
      </c>
      <c r="E163" s="44"/>
      <c r="F163" s="230" t="s">
        <v>1526</v>
      </c>
      <c r="G163" s="44"/>
      <c r="H163" s="44"/>
      <c r="I163" s="231"/>
      <c r="J163" s="44"/>
      <c r="K163" s="44"/>
      <c r="L163" s="48"/>
      <c r="M163" s="232"/>
      <c r="N163" s="233"/>
      <c r="O163" s="88"/>
      <c r="P163" s="88"/>
      <c r="Q163" s="88"/>
      <c r="R163" s="88"/>
      <c r="S163" s="88"/>
      <c r="T163" s="89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T163" s="21" t="s">
        <v>216</v>
      </c>
      <c r="AU163" s="21" t="s">
        <v>83</v>
      </c>
    </row>
    <row r="164" s="12" customFormat="1" ht="25.92" customHeight="1">
      <c r="A164" s="12"/>
      <c r="B164" s="201"/>
      <c r="C164" s="202"/>
      <c r="D164" s="203" t="s">
        <v>70</v>
      </c>
      <c r="E164" s="204" t="s">
        <v>2444</v>
      </c>
      <c r="F164" s="204" t="s">
        <v>2445</v>
      </c>
      <c r="G164" s="202"/>
      <c r="H164" s="202"/>
      <c r="I164" s="205"/>
      <c r="J164" s="206">
        <f>BK164</f>
        <v>0</v>
      </c>
      <c r="K164" s="202"/>
      <c r="L164" s="207"/>
      <c r="M164" s="208"/>
      <c r="N164" s="209"/>
      <c r="O164" s="209"/>
      <c r="P164" s="210">
        <f>SUM(P165:P176)</f>
        <v>0</v>
      </c>
      <c r="Q164" s="209"/>
      <c r="R164" s="210">
        <f>SUM(R165:R176)</f>
        <v>0</v>
      </c>
      <c r="S164" s="209"/>
      <c r="T164" s="211">
        <f>SUM(T165:T176)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12" t="s">
        <v>89</v>
      </c>
      <c r="AT164" s="213" t="s">
        <v>70</v>
      </c>
      <c r="AU164" s="213" t="s">
        <v>71</v>
      </c>
      <c r="AY164" s="212" t="s">
        <v>207</v>
      </c>
      <c r="BK164" s="214">
        <f>SUM(BK165:BK176)</f>
        <v>0</v>
      </c>
    </row>
    <row r="165" s="2" customFormat="1" ht="16.5" customHeight="1">
      <c r="A165" s="42"/>
      <c r="B165" s="43"/>
      <c r="C165" s="217" t="s">
        <v>314</v>
      </c>
      <c r="D165" s="217" t="s">
        <v>211</v>
      </c>
      <c r="E165" s="218" t="s">
        <v>2446</v>
      </c>
      <c r="F165" s="219" t="s">
        <v>2447</v>
      </c>
      <c r="G165" s="220" t="s">
        <v>2448</v>
      </c>
      <c r="H165" s="221">
        <v>5</v>
      </c>
      <c r="I165" s="222"/>
      <c r="J165" s="221">
        <f>ROUND(I165*H165,2)</f>
        <v>0</v>
      </c>
      <c r="K165" s="219" t="s">
        <v>214</v>
      </c>
      <c r="L165" s="48"/>
      <c r="M165" s="223" t="s">
        <v>18</v>
      </c>
      <c r="N165" s="224" t="s">
        <v>42</v>
      </c>
      <c r="O165" s="88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R165" s="227" t="s">
        <v>2449</v>
      </c>
      <c r="AT165" s="227" t="s">
        <v>211</v>
      </c>
      <c r="AU165" s="227" t="s">
        <v>76</v>
      </c>
      <c r="AY165" s="21" t="s">
        <v>207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1" t="s">
        <v>76</v>
      </c>
      <c r="BK165" s="228">
        <f>ROUND(I165*H165,2)</f>
        <v>0</v>
      </c>
      <c r="BL165" s="21" t="s">
        <v>2449</v>
      </c>
      <c r="BM165" s="227" t="s">
        <v>2450</v>
      </c>
    </row>
    <row r="166" s="2" customFormat="1">
      <c r="A166" s="42"/>
      <c r="B166" s="43"/>
      <c r="C166" s="44"/>
      <c r="D166" s="229" t="s">
        <v>216</v>
      </c>
      <c r="E166" s="44"/>
      <c r="F166" s="230" t="s">
        <v>2451</v>
      </c>
      <c r="G166" s="44"/>
      <c r="H166" s="44"/>
      <c r="I166" s="231"/>
      <c r="J166" s="44"/>
      <c r="K166" s="44"/>
      <c r="L166" s="48"/>
      <c r="M166" s="232"/>
      <c r="N166" s="233"/>
      <c r="O166" s="88"/>
      <c r="P166" s="88"/>
      <c r="Q166" s="88"/>
      <c r="R166" s="88"/>
      <c r="S166" s="88"/>
      <c r="T166" s="89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T166" s="21" t="s">
        <v>216</v>
      </c>
      <c r="AU166" s="21" t="s">
        <v>76</v>
      </c>
    </row>
    <row r="167" s="13" customFormat="1">
      <c r="A167" s="13"/>
      <c r="B167" s="234"/>
      <c r="C167" s="235"/>
      <c r="D167" s="236" t="s">
        <v>218</v>
      </c>
      <c r="E167" s="237" t="s">
        <v>18</v>
      </c>
      <c r="F167" s="238" t="s">
        <v>2452</v>
      </c>
      <c r="G167" s="235"/>
      <c r="H167" s="237" t="s">
        <v>18</v>
      </c>
      <c r="I167" s="239"/>
      <c r="J167" s="235"/>
      <c r="K167" s="235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218</v>
      </c>
      <c r="AU167" s="244" t="s">
        <v>76</v>
      </c>
      <c r="AV167" s="13" t="s">
        <v>76</v>
      </c>
      <c r="AW167" s="13" t="s">
        <v>33</v>
      </c>
      <c r="AX167" s="13" t="s">
        <v>71</v>
      </c>
      <c r="AY167" s="244" t="s">
        <v>207</v>
      </c>
    </row>
    <row r="168" s="14" customFormat="1">
      <c r="A168" s="14"/>
      <c r="B168" s="245"/>
      <c r="C168" s="246"/>
      <c r="D168" s="236" t="s">
        <v>218</v>
      </c>
      <c r="E168" s="247" t="s">
        <v>18</v>
      </c>
      <c r="F168" s="248" t="s">
        <v>94</v>
      </c>
      <c r="G168" s="246"/>
      <c r="H168" s="249">
        <v>5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218</v>
      </c>
      <c r="AU168" s="255" t="s">
        <v>76</v>
      </c>
      <c r="AV168" s="14" t="s">
        <v>80</v>
      </c>
      <c r="AW168" s="14" t="s">
        <v>33</v>
      </c>
      <c r="AX168" s="14" t="s">
        <v>76</v>
      </c>
      <c r="AY168" s="255" t="s">
        <v>207</v>
      </c>
    </row>
    <row r="169" s="2" customFormat="1" ht="16.5" customHeight="1">
      <c r="A169" s="42"/>
      <c r="B169" s="43"/>
      <c r="C169" s="217" t="s">
        <v>320</v>
      </c>
      <c r="D169" s="217" t="s">
        <v>211</v>
      </c>
      <c r="E169" s="218" t="s">
        <v>2453</v>
      </c>
      <c r="F169" s="219" t="s">
        <v>2454</v>
      </c>
      <c r="G169" s="220" t="s">
        <v>2448</v>
      </c>
      <c r="H169" s="221">
        <v>10</v>
      </c>
      <c r="I169" s="222"/>
      <c r="J169" s="221">
        <f>ROUND(I169*H169,2)</f>
        <v>0</v>
      </c>
      <c r="K169" s="219" t="s">
        <v>214</v>
      </c>
      <c r="L169" s="48"/>
      <c r="M169" s="223" t="s">
        <v>18</v>
      </c>
      <c r="N169" s="224" t="s">
        <v>42</v>
      </c>
      <c r="O169" s="88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R169" s="227" t="s">
        <v>2449</v>
      </c>
      <c r="AT169" s="227" t="s">
        <v>211</v>
      </c>
      <c r="AU169" s="227" t="s">
        <v>76</v>
      </c>
      <c r="AY169" s="21" t="s">
        <v>207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1" t="s">
        <v>76</v>
      </c>
      <c r="BK169" s="228">
        <f>ROUND(I169*H169,2)</f>
        <v>0</v>
      </c>
      <c r="BL169" s="21" t="s">
        <v>2449</v>
      </c>
      <c r="BM169" s="227" t="s">
        <v>2455</v>
      </c>
    </row>
    <row r="170" s="2" customFormat="1">
      <c r="A170" s="42"/>
      <c r="B170" s="43"/>
      <c r="C170" s="44"/>
      <c r="D170" s="229" t="s">
        <v>216</v>
      </c>
      <c r="E170" s="44"/>
      <c r="F170" s="230" t="s">
        <v>2456</v>
      </c>
      <c r="G170" s="44"/>
      <c r="H170" s="44"/>
      <c r="I170" s="231"/>
      <c r="J170" s="44"/>
      <c r="K170" s="44"/>
      <c r="L170" s="48"/>
      <c r="M170" s="232"/>
      <c r="N170" s="233"/>
      <c r="O170" s="88"/>
      <c r="P170" s="88"/>
      <c r="Q170" s="88"/>
      <c r="R170" s="88"/>
      <c r="S170" s="88"/>
      <c r="T170" s="89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T170" s="21" t="s">
        <v>216</v>
      </c>
      <c r="AU170" s="21" t="s">
        <v>76</v>
      </c>
    </row>
    <row r="171" s="13" customFormat="1">
      <c r="A171" s="13"/>
      <c r="B171" s="234"/>
      <c r="C171" s="235"/>
      <c r="D171" s="236" t="s">
        <v>218</v>
      </c>
      <c r="E171" s="237" t="s">
        <v>18</v>
      </c>
      <c r="F171" s="238" t="s">
        <v>2452</v>
      </c>
      <c r="G171" s="235"/>
      <c r="H171" s="237" t="s">
        <v>18</v>
      </c>
      <c r="I171" s="239"/>
      <c r="J171" s="235"/>
      <c r="K171" s="235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218</v>
      </c>
      <c r="AU171" s="244" t="s">
        <v>76</v>
      </c>
      <c r="AV171" s="13" t="s">
        <v>76</v>
      </c>
      <c r="AW171" s="13" t="s">
        <v>33</v>
      </c>
      <c r="AX171" s="13" t="s">
        <v>71</v>
      </c>
      <c r="AY171" s="244" t="s">
        <v>207</v>
      </c>
    </row>
    <row r="172" s="14" customFormat="1">
      <c r="A172" s="14"/>
      <c r="B172" s="245"/>
      <c r="C172" s="246"/>
      <c r="D172" s="236" t="s">
        <v>218</v>
      </c>
      <c r="E172" s="247" t="s">
        <v>18</v>
      </c>
      <c r="F172" s="248" t="s">
        <v>291</v>
      </c>
      <c r="G172" s="246"/>
      <c r="H172" s="249">
        <v>10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218</v>
      </c>
      <c r="AU172" s="255" t="s">
        <v>76</v>
      </c>
      <c r="AV172" s="14" t="s">
        <v>80</v>
      </c>
      <c r="AW172" s="14" t="s">
        <v>33</v>
      </c>
      <c r="AX172" s="14" t="s">
        <v>76</v>
      </c>
      <c r="AY172" s="255" t="s">
        <v>207</v>
      </c>
    </row>
    <row r="173" s="2" customFormat="1" ht="16.5" customHeight="1">
      <c r="A173" s="42"/>
      <c r="B173" s="43"/>
      <c r="C173" s="217" t="s">
        <v>327</v>
      </c>
      <c r="D173" s="217" t="s">
        <v>211</v>
      </c>
      <c r="E173" s="218" t="s">
        <v>2457</v>
      </c>
      <c r="F173" s="219" t="s">
        <v>2458</v>
      </c>
      <c r="G173" s="220" t="s">
        <v>2448</v>
      </c>
      <c r="H173" s="221">
        <v>20</v>
      </c>
      <c r="I173" s="222"/>
      <c r="J173" s="221">
        <f>ROUND(I173*H173,2)</f>
        <v>0</v>
      </c>
      <c r="K173" s="219" t="s">
        <v>214</v>
      </c>
      <c r="L173" s="48"/>
      <c r="M173" s="223" t="s">
        <v>18</v>
      </c>
      <c r="N173" s="224" t="s">
        <v>42</v>
      </c>
      <c r="O173" s="88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R173" s="227" t="s">
        <v>2449</v>
      </c>
      <c r="AT173" s="227" t="s">
        <v>211</v>
      </c>
      <c r="AU173" s="227" t="s">
        <v>76</v>
      </c>
      <c r="AY173" s="21" t="s">
        <v>207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1" t="s">
        <v>76</v>
      </c>
      <c r="BK173" s="228">
        <f>ROUND(I173*H173,2)</f>
        <v>0</v>
      </c>
      <c r="BL173" s="21" t="s">
        <v>2449</v>
      </c>
      <c r="BM173" s="227" t="s">
        <v>2459</v>
      </c>
    </row>
    <row r="174" s="2" customFormat="1">
      <c r="A174" s="42"/>
      <c r="B174" s="43"/>
      <c r="C174" s="44"/>
      <c r="D174" s="229" t="s">
        <v>216</v>
      </c>
      <c r="E174" s="44"/>
      <c r="F174" s="230" t="s">
        <v>2460</v>
      </c>
      <c r="G174" s="44"/>
      <c r="H174" s="44"/>
      <c r="I174" s="231"/>
      <c r="J174" s="44"/>
      <c r="K174" s="44"/>
      <c r="L174" s="48"/>
      <c r="M174" s="232"/>
      <c r="N174" s="233"/>
      <c r="O174" s="88"/>
      <c r="P174" s="88"/>
      <c r="Q174" s="88"/>
      <c r="R174" s="88"/>
      <c r="S174" s="88"/>
      <c r="T174" s="89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T174" s="21" t="s">
        <v>216</v>
      </c>
      <c r="AU174" s="21" t="s">
        <v>76</v>
      </c>
    </row>
    <row r="175" s="13" customFormat="1">
      <c r="A175" s="13"/>
      <c r="B175" s="234"/>
      <c r="C175" s="235"/>
      <c r="D175" s="236" t="s">
        <v>218</v>
      </c>
      <c r="E175" s="237" t="s">
        <v>18</v>
      </c>
      <c r="F175" s="238" t="s">
        <v>2452</v>
      </c>
      <c r="G175" s="235"/>
      <c r="H175" s="237" t="s">
        <v>18</v>
      </c>
      <c r="I175" s="239"/>
      <c r="J175" s="235"/>
      <c r="K175" s="235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218</v>
      </c>
      <c r="AU175" s="244" t="s">
        <v>76</v>
      </c>
      <c r="AV175" s="13" t="s">
        <v>76</v>
      </c>
      <c r="AW175" s="13" t="s">
        <v>33</v>
      </c>
      <c r="AX175" s="13" t="s">
        <v>71</v>
      </c>
      <c r="AY175" s="244" t="s">
        <v>207</v>
      </c>
    </row>
    <row r="176" s="14" customFormat="1">
      <c r="A176" s="14"/>
      <c r="B176" s="245"/>
      <c r="C176" s="246"/>
      <c r="D176" s="236" t="s">
        <v>218</v>
      </c>
      <c r="E176" s="247" t="s">
        <v>18</v>
      </c>
      <c r="F176" s="248" t="s">
        <v>370</v>
      </c>
      <c r="G176" s="246"/>
      <c r="H176" s="249">
        <v>20</v>
      </c>
      <c r="I176" s="250"/>
      <c r="J176" s="246"/>
      <c r="K176" s="246"/>
      <c r="L176" s="251"/>
      <c r="M176" s="296"/>
      <c r="N176" s="297"/>
      <c r="O176" s="297"/>
      <c r="P176" s="297"/>
      <c r="Q176" s="297"/>
      <c r="R176" s="297"/>
      <c r="S176" s="297"/>
      <c r="T176" s="298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218</v>
      </c>
      <c r="AU176" s="255" t="s">
        <v>76</v>
      </c>
      <c r="AV176" s="14" t="s">
        <v>80</v>
      </c>
      <c r="AW176" s="14" t="s">
        <v>33</v>
      </c>
      <c r="AX176" s="14" t="s">
        <v>76</v>
      </c>
      <c r="AY176" s="255" t="s">
        <v>207</v>
      </c>
    </row>
    <row r="177" s="2" customFormat="1" ht="6.96" customHeight="1">
      <c r="A177" s="42"/>
      <c r="B177" s="63"/>
      <c r="C177" s="64"/>
      <c r="D177" s="64"/>
      <c r="E177" s="64"/>
      <c r="F177" s="64"/>
      <c r="G177" s="64"/>
      <c r="H177" s="64"/>
      <c r="I177" s="64"/>
      <c r="J177" s="64"/>
      <c r="K177" s="64"/>
      <c r="L177" s="48"/>
      <c r="M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</row>
  </sheetData>
  <sheetProtection sheet="1" autoFilter="0" formatColumns="0" formatRows="0" objects="1" scenarios="1" spinCount="100000" saltValue="cX53fjivPdqzhr4vRG1G8VnKejayu4Xz9neQ2Mp6R1YizMte+ovjBphF0Vz4rzWsKz+N+0SwubNLDmgHUAI3uA==" hashValue="P3VtAI+Ap9nm0YDugsaad4mTc00iFqVcI84ViMORV3zbJ1NV4eSkOMz9HS4HHWJ6f0xR/jkid0sDhURvH1Fl6A==" algorithmName="SHA-512" password="CC35"/>
  <autoFilter ref="C94:K17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00" r:id="rId1" display="https://podminky.urs.cz/item/CS_URS_2025_02/319202134"/>
    <hyperlink ref="F103" r:id="rId2" display="https://podminky.urs.cz/item/CS_URS_2025_02/319202135"/>
    <hyperlink ref="F108" r:id="rId3" display="https://podminky.urs.cz/item/CS_URS_2025_02/612131151"/>
    <hyperlink ref="F137" r:id="rId4" display="https://podminky.urs.cz/item/CS_URS_2025_02/612316121"/>
    <hyperlink ref="F140" r:id="rId5" display="https://podminky.urs.cz/item/CS_URS_2025_02/612328131"/>
    <hyperlink ref="F145" r:id="rId6" display="https://podminky.urs.cz/item/CS_URS_2025_02/978013191"/>
    <hyperlink ref="F149" r:id="rId7" display="https://podminky.urs.cz/item/CS_URS_2025_02/997013211"/>
    <hyperlink ref="F151" r:id="rId8" display="https://podminky.urs.cz/item/CS_URS_2025_02/997013219"/>
    <hyperlink ref="F153" r:id="rId9" display="https://podminky.urs.cz/item/CS_URS_2025_02/997013501"/>
    <hyperlink ref="F155" r:id="rId10" display="https://podminky.urs.cz/item/CS_URS_2025_02/997013509"/>
    <hyperlink ref="F158" r:id="rId11" display="https://podminky.urs.cz/item/CS_URS_2025_02/997013631"/>
    <hyperlink ref="F161" r:id="rId12" display="https://podminky.urs.cz/item/CS_URS_2025_02/998018001"/>
    <hyperlink ref="F163" r:id="rId13" display="https://podminky.urs.cz/item/CS_URS_2025_02/998018011"/>
    <hyperlink ref="F166" r:id="rId14" display="https://podminky.urs.cz/item/CS_URS_2025_02/HZS1302"/>
    <hyperlink ref="F170" r:id="rId15" display="https://podminky.urs.cz/item/CS_URS_2025_02/HZS2212"/>
    <hyperlink ref="F174" r:id="rId16" display="https://podminky.urs.cz/item/CS_URS_2025_02/HZS223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93</v>
      </c>
      <c r="AZ2" s="142" t="s">
        <v>2461</v>
      </c>
      <c r="BA2" s="142" t="s">
        <v>2462</v>
      </c>
      <c r="BB2" s="142" t="s">
        <v>129</v>
      </c>
      <c r="BC2" s="142" t="s">
        <v>2463</v>
      </c>
      <c r="BD2" s="142" t="s">
        <v>83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  <c r="AZ3" s="142" t="s">
        <v>2464</v>
      </c>
      <c r="BA3" s="142" t="s">
        <v>2465</v>
      </c>
      <c r="BB3" s="142" t="s">
        <v>129</v>
      </c>
      <c r="BC3" s="142" t="s">
        <v>2466</v>
      </c>
      <c r="BD3" s="142" t="s">
        <v>83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  <c r="AZ4" s="142" t="s">
        <v>2467</v>
      </c>
      <c r="BA4" s="142" t="s">
        <v>2468</v>
      </c>
      <c r="BB4" s="142" t="s">
        <v>157</v>
      </c>
      <c r="BC4" s="142" t="s">
        <v>2469</v>
      </c>
      <c r="BD4" s="142" t="s">
        <v>83</v>
      </c>
    </row>
    <row r="5" s="1" customFormat="1" ht="6.96" customHeight="1">
      <c r="B5" s="24"/>
      <c r="L5" s="24"/>
      <c r="AZ5" s="142" t="s">
        <v>2470</v>
      </c>
      <c r="BA5" s="142" t="s">
        <v>2471</v>
      </c>
      <c r="BB5" s="142" t="s">
        <v>157</v>
      </c>
      <c r="BC5" s="142" t="s">
        <v>2472</v>
      </c>
      <c r="BD5" s="142" t="s">
        <v>83</v>
      </c>
    </row>
    <row r="6" s="1" customFormat="1" ht="12" customHeight="1">
      <c r="B6" s="24"/>
      <c r="D6" s="147" t="s">
        <v>15</v>
      </c>
      <c r="L6" s="24"/>
      <c r="AZ6" s="142" t="s">
        <v>2473</v>
      </c>
      <c r="BA6" s="142" t="s">
        <v>2474</v>
      </c>
      <c r="BB6" s="142" t="s">
        <v>157</v>
      </c>
      <c r="BC6" s="142" t="s">
        <v>2475</v>
      </c>
      <c r="BD6" s="142" t="s">
        <v>83</v>
      </c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  <c r="AZ7" s="142" t="s">
        <v>2476</v>
      </c>
      <c r="BA7" s="142" t="s">
        <v>2477</v>
      </c>
      <c r="BB7" s="142" t="s">
        <v>157</v>
      </c>
      <c r="BC7" s="142" t="s">
        <v>2469</v>
      </c>
      <c r="BD7" s="142" t="s">
        <v>83</v>
      </c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2478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2479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ROUND(J115,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ROUND((SUM(BE115:BE511)),  2)</f>
        <v>0</v>
      </c>
      <c r="G35" s="42"/>
      <c r="H35" s="42"/>
      <c r="I35" s="162">
        <v>0.20999999999999999</v>
      </c>
      <c r="J35" s="161">
        <f>ROUND(((SUM(BE115:BE511))*I35),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ROUND((SUM(BF115:BF511)),  2)</f>
        <v>0</v>
      </c>
      <c r="G36" s="42"/>
      <c r="H36" s="42"/>
      <c r="I36" s="162">
        <v>0.12</v>
      </c>
      <c r="J36" s="161">
        <f>ROUND(((SUM(BF115:BF511))*I36),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ROUND((SUM(BG115:BG511)),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ROUND((SUM(BH115:BH511)),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ROUND((SUM(BI115:BI511)),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2478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1 - Okapový chodník a svislé hydroizolace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J115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992</v>
      </c>
      <c r="E64" s="182"/>
      <c r="F64" s="182"/>
      <c r="G64" s="182"/>
      <c r="H64" s="182"/>
      <c r="I64" s="182"/>
      <c r="J64" s="183">
        <f>J116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2480</v>
      </c>
      <c r="E65" s="187"/>
      <c r="F65" s="187"/>
      <c r="G65" s="187"/>
      <c r="H65" s="187"/>
      <c r="I65" s="187"/>
      <c r="J65" s="188">
        <f>J117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2481</v>
      </c>
      <c r="E66" s="187"/>
      <c r="F66" s="187"/>
      <c r="G66" s="187"/>
      <c r="H66" s="187"/>
      <c r="I66" s="187"/>
      <c r="J66" s="188">
        <f>J118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29"/>
      <c r="D67" s="186" t="s">
        <v>2482</v>
      </c>
      <c r="E67" s="187"/>
      <c r="F67" s="187"/>
      <c r="G67" s="187"/>
      <c r="H67" s="187"/>
      <c r="I67" s="187"/>
      <c r="J67" s="188">
        <f>J129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2483</v>
      </c>
      <c r="E68" s="187"/>
      <c r="F68" s="187"/>
      <c r="G68" s="187"/>
      <c r="H68" s="187"/>
      <c r="I68" s="187"/>
      <c r="J68" s="188">
        <f>J172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2484</v>
      </c>
      <c r="E69" s="187"/>
      <c r="F69" s="187"/>
      <c r="G69" s="187"/>
      <c r="H69" s="187"/>
      <c r="I69" s="187"/>
      <c r="J69" s="188">
        <f>J185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2485</v>
      </c>
      <c r="E70" s="187"/>
      <c r="F70" s="187"/>
      <c r="G70" s="187"/>
      <c r="H70" s="187"/>
      <c r="I70" s="187"/>
      <c r="J70" s="188">
        <f>J202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5"/>
      <c r="C71" s="129"/>
      <c r="D71" s="186" t="s">
        <v>2486</v>
      </c>
      <c r="E71" s="187"/>
      <c r="F71" s="187"/>
      <c r="G71" s="187"/>
      <c r="H71" s="187"/>
      <c r="I71" s="187"/>
      <c r="J71" s="188">
        <f>J213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5"/>
      <c r="C72" s="129"/>
      <c r="D72" s="186" t="s">
        <v>995</v>
      </c>
      <c r="E72" s="187"/>
      <c r="F72" s="187"/>
      <c r="G72" s="187"/>
      <c r="H72" s="187"/>
      <c r="I72" s="187"/>
      <c r="J72" s="188">
        <f>J219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85"/>
      <c r="C73" s="129"/>
      <c r="D73" s="186" t="s">
        <v>2487</v>
      </c>
      <c r="E73" s="187"/>
      <c r="F73" s="187"/>
      <c r="G73" s="187"/>
      <c r="H73" s="187"/>
      <c r="I73" s="187"/>
      <c r="J73" s="188">
        <f>J220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9"/>
      <c r="D74" s="186" t="s">
        <v>2488</v>
      </c>
      <c r="E74" s="187"/>
      <c r="F74" s="187"/>
      <c r="G74" s="187"/>
      <c r="H74" s="187"/>
      <c r="I74" s="187"/>
      <c r="J74" s="188">
        <f>J225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85"/>
      <c r="C75" s="129"/>
      <c r="D75" s="186" t="s">
        <v>2489</v>
      </c>
      <c r="E75" s="187"/>
      <c r="F75" s="187"/>
      <c r="G75" s="187"/>
      <c r="H75" s="187"/>
      <c r="I75" s="187"/>
      <c r="J75" s="188">
        <f>J226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5"/>
      <c r="C76" s="129"/>
      <c r="D76" s="186" t="s">
        <v>168</v>
      </c>
      <c r="E76" s="187"/>
      <c r="F76" s="187"/>
      <c r="G76" s="187"/>
      <c r="H76" s="187"/>
      <c r="I76" s="187"/>
      <c r="J76" s="188">
        <f>J232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5"/>
      <c r="C77" s="129"/>
      <c r="D77" s="186" t="s">
        <v>1000</v>
      </c>
      <c r="E77" s="187"/>
      <c r="F77" s="187"/>
      <c r="G77" s="187"/>
      <c r="H77" s="187"/>
      <c r="I77" s="187"/>
      <c r="J77" s="188">
        <f>J233</f>
        <v>0</v>
      </c>
      <c r="K77" s="129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4.88" customHeight="1">
      <c r="A78" s="10"/>
      <c r="B78" s="185"/>
      <c r="C78" s="129"/>
      <c r="D78" s="186" t="s">
        <v>1001</v>
      </c>
      <c r="E78" s="187"/>
      <c r="F78" s="187"/>
      <c r="G78" s="187"/>
      <c r="H78" s="187"/>
      <c r="I78" s="187"/>
      <c r="J78" s="188">
        <f>J239</f>
        <v>0</v>
      </c>
      <c r="K78" s="129"/>
      <c r="L78" s="18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5"/>
      <c r="C79" s="129"/>
      <c r="D79" s="186" t="s">
        <v>2490</v>
      </c>
      <c r="E79" s="187"/>
      <c r="F79" s="187"/>
      <c r="G79" s="187"/>
      <c r="H79" s="187"/>
      <c r="I79" s="187"/>
      <c r="J79" s="188">
        <f>J266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85"/>
      <c r="C80" s="129"/>
      <c r="D80" s="186" t="s">
        <v>2491</v>
      </c>
      <c r="E80" s="187"/>
      <c r="F80" s="187"/>
      <c r="G80" s="187"/>
      <c r="H80" s="187"/>
      <c r="I80" s="187"/>
      <c r="J80" s="188">
        <f>J267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5"/>
      <c r="C81" s="129"/>
      <c r="D81" s="186" t="s">
        <v>1003</v>
      </c>
      <c r="E81" s="187"/>
      <c r="F81" s="187"/>
      <c r="G81" s="187"/>
      <c r="H81" s="187"/>
      <c r="I81" s="187"/>
      <c r="J81" s="188">
        <f>J280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85"/>
      <c r="C82" s="129"/>
      <c r="D82" s="186" t="s">
        <v>2492</v>
      </c>
      <c r="E82" s="187"/>
      <c r="F82" s="187"/>
      <c r="G82" s="187"/>
      <c r="H82" s="187"/>
      <c r="I82" s="187"/>
      <c r="J82" s="188">
        <f>J281</f>
        <v>0</v>
      </c>
      <c r="K82" s="129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4.88" customHeight="1">
      <c r="A83" s="10"/>
      <c r="B83" s="185"/>
      <c r="C83" s="129"/>
      <c r="D83" s="186" t="s">
        <v>2493</v>
      </c>
      <c r="E83" s="187"/>
      <c r="F83" s="187"/>
      <c r="G83" s="187"/>
      <c r="H83" s="187"/>
      <c r="I83" s="187"/>
      <c r="J83" s="188">
        <f>J314</f>
        <v>0</v>
      </c>
      <c r="K83" s="129"/>
      <c r="L83" s="18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85"/>
      <c r="C84" s="129"/>
      <c r="D84" s="186" t="s">
        <v>172</v>
      </c>
      <c r="E84" s="187"/>
      <c r="F84" s="187"/>
      <c r="G84" s="187"/>
      <c r="H84" s="187"/>
      <c r="I84" s="187"/>
      <c r="J84" s="188">
        <f>J330</f>
        <v>0</v>
      </c>
      <c r="K84" s="129"/>
      <c r="L84" s="18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4.88" customHeight="1">
      <c r="A85" s="10"/>
      <c r="B85" s="185"/>
      <c r="C85" s="129"/>
      <c r="D85" s="186" t="s">
        <v>173</v>
      </c>
      <c r="E85" s="187"/>
      <c r="F85" s="187"/>
      <c r="G85" s="187"/>
      <c r="H85" s="187"/>
      <c r="I85" s="187"/>
      <c r="J85" s="188">
        <f>J341</f>
        <v>0</v>
      </c>
      <c r="K85" s="129"/>
      <c r="L85" s="18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4.88" customHeight="1">
      <c r="A86" s="10"/>
      <c r="B86" s="185"/>
      <c r="C86" s="129"/>
      <c r="D86" s="186" t="s">
        <v>174</v>
      </c>
      <c r="E86" s="187"/>
      <c r="F86" s="187"/>
      <c r="G86" s="187"/>
      <c r="H86" s="187"/>
      <c r="I86" s="187"/>
      <c r="J86" s="188">
        <f>J345</f>
        <v>0</v>
      </c>
      <c r="K86" s="129"/>
      <c r="L86" s="189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4.88" customHeight="1">
      <c r="A87" s="10"/>
      <c r="B87" s="185"/>
      <c r="C87" s="129"/>
      <c r="D87" s="186" t="s">
        <v>1005</v>
      </c>
      <c r="E87" s="187"/>
      <c r="F87" s="187"/>
      <c r="G87" s="187"/>
      <c r="H87" s="187"/>
      <c r="I87" s="187"/>
      <c r="J87" s="188">
        <f>J381</f>
        <v>0</v>
      </c>
      <c r="K87" s="129"/>
      <c r="L87" s="189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9" customFormat="1" ht="24.96" customHeight="1">
      <c r="A88" s="9"/>
      <c r="B88" s="179"/>
      <c r="C88" s="180"/>
      <c r="D88" s="181" t="s">
        <v>1006</v>
      </c>
      <c r="E88" s="182"/>
      <c r="F88" s="182"/>
      <c r="G88" s="182"/>
      <c r="H88" s="182"/>
      <c r="I88" s="182"/>
      <c r="J88" s="183">
        <f>J386</f>
        <v>0</v>
      </c>
      <c r="K88" s="180"/>
      <c r="L88" s="184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</row>
    <row r="89" s="10" customFormat="1" ht="19.92" customHeight="1">
      <c r="A89" s="10"/>
      <c r="B89" s="185"/>
      <c r="C89" s="129"/>
      <c r="D89" s="186" t="s">
        <v>177</v>
      </c>
      <c r="E89" s="187"/>
      <c r="F89" s="187"/>
      <c r="G89" s="187"/>
      <c r="H89" s="187"/>
      <c r="I89" s="187"/>
      <c r="J89" s="188">
        <f>J387</f>
        <v>0</v>
      </c>
      <c r="K89" s="129"/>
      <c r="L89" s="189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19.92" customHeight="1">
      <c r="A90" s="10"/>
      <c r="B90" s="185"/>
      <c r="C90" s="129"/>
      <c r="D90" s="186" t="s">
        <v>2494</v>
      </c>
      <c r="E90" s="187"/>
      <c r="F90" s="187"/>
      <c r="G90" s="187"/>
      <c r="H90" s="187"/>
      <c r="I90" s="187"/>
      <c r="J90" s="188">
        <f>J445</f>
        <v>0</v>
      </c>
      <c r="K90" s="129"/>
      <c r="L90" s="189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19.92" customHeight="1">
      <c r="A91" s="10"/>
      <c r="B91" s="185"/>
      <c r="C91" s="129"/>
      <c r="D91" s="186" t="s">
        <v>182</v>
      </c>
      <c r="E91" s="187"/>
      <c r="F91" s="187"/>
      <c r="G91" s="187"/>
      <c r="H91" s="187"/>
      <c r="I91" s="187"/>
      <c r="J91" s="188">
        <f>J466</f>
        <v>0</v>
      </c>
      <c r="K91" s="129"/>
      <c r="L91" s="189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19.92" customHeight="1">
      <c r="A92" s="10"/>
      <c r="B92" s="185"/>
      <c r="C92" s="129"/>
      <c r="D92" s="186" t="s">
        <v>186</v>
      </c>
      <c r="E92" s="187"/>
      <c r="F92" s="187"/>
      <c r="G92" s="187"/>
      <c r="H92" s="187"/>
      <c r="I92" s="187"/>
      <c r="J92" s="188">
        <f>J481</f>
        <v>0</v>
      </c>
      <c r="K92" s="129"/>
      <c r="L92" s="189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19.92" customHeight="1">
      <c r="A93" s="10"/>
      <c r="B93" s="185"/>
      <c r="C93" s="129"/>
      <c r="D93" s="186" t="s">
        <v>188</v>
      </c>
      <c r="E93" s="187"/>
      <c r="F93" s="187"/>
      <c r="G93" s="187"/>
      <c r="H93" s="187"/>
      <c r="I93" s="187"/>
      <c r="J93" s="188">
        <f>J503</f>
        <v>0</v>
      </c>
      <c r="K93" s="129"/>
      <c r="L93" s="189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2" customFormat="1" ht="21.84" customHeight="1">
      <c r="A94" s="42"/>
      <c r="B94" s="43"/>
      <c r="C94" s="44"/>
      <c r="D94" s="44"/>
      <c r="E94" s="44"/>
      <c r="F94" s="44"/>
      <c r="G94" s="44"/>
      <c r="H94" s="44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6.96" customHeight="1">
      <c r="A95" s="42"/>
      <c r="B95" s="63"/>
      <c r="C95" s="64"/>
      <c r="D95" s="64"/>
      <c r="E95" s="64"/>
      <c r="F95" s="64"/>
      <c r="G95" s="64"/>
      <c r="H95" s="64"/>
      <c r="I95" s="64"/>
      <c r="J95" s="64"/>
      <c r="K95" s="6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9" s="2" customFormat="1" ht="6.96" customHeight="1">
      <c r="A99" s="42"/>
      <c r="B99" s="65"/>
      <c r="C99" s="66"/>
      <c r="D99" s="66"/>
      <c r="E99" s="66"/>
      <c r="F99" s="66"/>
      <c r="G99" s="66"/>
      <c r="H99" s="66"/>
      <c r="I99" s="66"/>
      <c r="J99" s="66"/>
      <c r="K99" s="66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2" customFormat="1" ht="24.96" customHeight="1">
      <c r="A100" s="42"/>
      <c r="B100" s="43"/>
      <c r="C100" s="27" t="s">
        <v>192</v>
      </c>
      <c r="D100" s="44"/>
      <c r="E100" s="44"/>
      <c r="F100" s="44"/>
      <c r="G100" s="44"/>
      <c r="H100" s="44"/>
      <c r="I100" s="44"/>
      <c r="J100" s="44"/>
      <c r="K100" s="44"/>
      <c r="L100" s="149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</row>
    <row r="101" s="2" customFormat="1" ht="6.96" customHeight="1">
      <c r="A101" s="42"/>
      <c r="B101" s="43"/>
      <c r="C101" s="44"/>
      <c r="D101" s="44"/>
      <c r="E101" s="44"/>
      <c r="F101" s="44"/>
      <c r="G101" s="44"/>
      <c r="H101" s="44"/>
      <c r="I101" s="44"/>
      <c r="J101" s="44"/>
      <c r="K101" s="44"/>
      <c r="L101" s="149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</row>
    <row r="102" s="2" customFormat="1" ht="12" customHeight="1">
      <c r="A102" s="42"/>
      <c r="B102" s="43"/>
      <c r="C102" s="36" t="s">
        <v>15</v>
      </c>
      <c r="D102" s="44"/>
      <c r="E102" s="44"/>
      <c r="F102" s="44"/>
      <c r="G102" s="44"/>
      <c r="H102" s="44"/>
      <c r="I102" s="44"/>
      <c r="J102" s="44"/>
      <c r="K102" s="44"/>
      <c r="L102" s="149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</row>
    <row r="103" s="2" customFormat="1" ht="16.5" customHeight="1">
      <c r="A103" s="42"/>
      <c r="B103" s="43"/>
      <c r="C103" s="44"/>
      <c r="D103" s="44"/>
      <c r="E103" s="174" t="str">
        <f>E7</f>
        <v>Rekonstrukce rehabilitace v 1.PP budovy B v HNSP v Bílině</v>
      </c>
      <c r="F103" s="36"/>
      <c r="G103" s="36"/>
      <c r="H103" s="36"/>
      <c r="I103" s="44"/>
      <c r="J103" s="44"/>
      <c r="K103" s="44"/>
      <c r="L103" s="149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</row>
    <row r="104" s="1" customFormat="1" ht="12" customHeight="1">
      <c r="B104" s="25"/>
      <c r="C104" s="36" t="s">
        <v>147</v>
      </c>
      <c r="D104" s="26"/>
      <c r="E104" s="26"/>
      <c r="F104" s="26"/>
      <c r="G104" s="26"/>
      <c r="H104" s="26"/>
      <c r="I104" s="26"/>
      <c r="J104" s="26"/>
      <c r="K104" s="26"/>
      <c r="L104" s="24"/>
    </row>
    <row r="105" s="2" customFormat="1" ht="16.5" customHeight="1">
      <c r="A105" s="42"/>
      <c r="B105" s="43"/>
      <c r="C105" s="44"/>
      <c r="D105" s="44"/>
      <c r="E105" s="174" t="s">
        <v>2478</v>
      </c>
      <c r="F105" s="44"/>
      <c r="G105" s="44"/>
      <c r="H105" s="44"/>
      <c r="I105" s="44"/>
      <c r="J105" s="44"/>
      <c r="K105" s="44"/>
      <c r="L105" s="149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</row>
    <row r="106" s="2" customFormat="1" ht="12" customHeight="1">
      <c r="A106" s="42"/>
      <c r="B106" s="43"/>
      <c r="C106" s="36" t="s">
        <v>2408</v>
      </c>
      <c r="D106" s="44"/>
      <c r="E106" s="44"/>
      <c r="F106" s="44"/>
      <c r="G106" s="44"/>
      <c r="H106" s="44"/>
      <c r="I106" s="44"/>
      <c r="J106" s="44"/>
      <c r="K106" s="44"/>
      <c r="L106" s="149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</row>
    <row r="107" s="2" customFormat="1" ht="16.5" customHeight="1">
      <c r="A107" s="42"/>
      <c r="B107" s="43"/>
      <c r="C107" s="44"/>
      <c r="D107" s="44"/>
      <c r="E107" s="73" t="str">
        <f>E11</f>
        <v>1 - Okapový chodník a svislé hydroizolace</v>
      </c>
      <c r="F107" s="44"/>
      <c r="G107" s="44"/>
      <c r="H107" s="44"/>
      <c r="I107" s="44"/>
      <c r="J107" s="44"/>
      <c r="K107" s="44"/>
      <c r="L107" s="149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</row>
    <row r="108" s="2" customFormat="1" ht="6.96" customHeight="1">
      <c r="A108" s="42"/>
      <c r="B108" s="43"/>
      <c r="C108" s="44"/>
      <c r="D108" s="44"/>
      <c r="E108" s="44"/>
      <c r="F108" s="44"/>
      <c r="G108" s="44"/>
      <c r="H108" s="44"/>
      <c r="I108" s="44"/>
      <c r="J108" s="44"/>
      <c r="K108" s="44"/>
      <c r="L108" s="149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</row>
    <row r="109" s="2" customFormat="1" ht="12" customHeight="1">
      <c r="A109" s="42"/>
      <c r="B109" s="43"/>
      <c r="C109" s="36" t="s">
        <v>20</v>
      </c>
      <c r="D109" s="44"/>
      <c r="E109" s="44"/>
      <c r="F109" s="31" t="str">
        <f>F14</f>
        <v xml:space="preserve"> </v>
      </c>
      <c r="G109" s="44"/>
      <c r="H109" s="44"/>
      <c r="I109" s="36" t="s">
        <v>22</v>
      </c>
      <c r="J109" s="76" t="str">
        <f>IF(J14="","",J14)</f>
        <v>14. 12. 2025</v>
      </c>
      <c r="K109" s="44"/>
      <c r="L109" s="149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</row>
    <row r="110" s="2" customFormat="1" ht="6.96" customHeight="1">
      <c r="A110" s="42"/>
      <c r="B110" s="43"/>
      <c r="C110" s="44"/>
      <c r="D110" s="44"/>
      <c r="E110" s="44"/>
      <c r="F110" s="44"/>
      <c r="G110" s="44"/>
      <c r="H110" s="44"/>
      <c r="I110" s="44"/>
      <c r="J110" s="44"/>
      <c r="K110" s="44"/>
      <c r="L110" s="149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</row>
    <row r="111" s="2" customFormat="1" ht="15.15" customHeight="1">
      <c r="A111" s="42"/>
      <c r="B111" s="43"/>
      <c r="C111" s="36" t="s">
        <v>24</v>
      </c>
      <c r="D111" s="44"/>
      <c r="E111" s="44"/>
      <c r="F111" s="31" t="str">
        <f>E17</f>
        <v>Město Bílina, Břežánská 50/4, 418 01 Bílina</v>
      </c>
      <c r="G111" s="44"/>
      <c r="H111" s="44"/>
      <c r="I111" s="36" t="s">
        <v>32</v>
      </c>
      <c r="J111" s="40" t="str">
        <f>E23</f>
        <v xml:space="preserve"> </v>
      </c>
      <c r="K111" s="44"/>
      <c r="L111" s="149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</row>
    <row r="112" s="2" customFormat="1" ht="15.15" customHeight="1">
      <c r="A112" s="42"/>
      <c r="B112" s="43"/>
      <c r="C112" s="36" t="s">
        <v>30</v>
      </c>
      <c r="D112" s="44"/>
      <c r="E112" s="44"/>
      <c r="F112" s="31" t="str">
        <f>IF(E20="","",E20)</f>
        <v>Vyplň údaj</v>
      </c>
      <c r="G112" s="44"/>
      <c r="H112" s="44"/>
      <c r="I112" s="36" t="s">
        <v>34</v>
      </c>
      <c r="J112" s="40" t="str">
        <f>E26</f>
        <v xml:space="preserve"> </v>
      </c>
      <c r="K112" s="44"/>
      <c r="L112" s="149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</row>
    <row r="113" s="2" customFormat="1" ht="10.32" customHeight="1">
      <c r="A113" s="42"/>
      <c r="B113" s="43"/>
      <c r="C113" s="44"/>
      <c r="D113" s="44"/>
      <c r="E113" s="44"/>
      <c r="F113" s="44"/>
      <c r="G113" s="44"/>
      <c r="H113" s="44"/>
      <c r="I113" s="44"/>
      <c r="J113" s="44"/>
      <c r="K113" s="44"/>
      <c r="L113" s="149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</row>
    <row r="114" s="11" customFormat="1" ht="29.28" customHeight="1">
      <c r="A114" s="190"/>
      <c r="B114" s="191"/>
      <c r="C114" s="192" t="s">
        <v>193</v>
      </c>
      <c r="D114" s="193" t="s">
        <v>56</v>
      </c>
      <c r="E114" s="193" t="s">
        <v>52</v>
      </c>
      <c r="F114" s="193" t="s">
        <v>53</v>
      </c>
      <c r="G114" s="193" t="s">
        <v>194</v>
      </c>
      <c r="H114" s="193" t="s">
        <v>195</v>
      </c>
      <c r="I114" s="193" t="s">
        <v>196</v>
      </c>
      <c r="J114" s="193" t="s">
        <v>165</v>
      </c>
      <c r="K114" s="194" t="s">
        <v>197</v>
      </c>
      <c r="L114" s="195"/>
      <c r="M114" s="96" t="s">
        <v>18</v>
      </c>
      <c r="N114" s="97" t="s">
        <v>41</v>
      </c>
      <c r="O114" s="97" t="s">
        <v>198</v>
      </c>
      <c r="P114" s="97" t="s">
        <v>199</v>
      </c>
      <c r="Q114" s="97" t="s">
        <v>200</v>
      </c>
      <c r="R114" s="97" t="s">
        <v>201</v>
      </c>
      <c r="S114" s="97" t="s">
        <v>202</v>
      </c>
      <c r="T114" s="98" t="s">
        <v>203</v>
      </c>
      <c r="U114" s="190"/>
      <c r="V114" s="190"/>
      <c r="W114" s="190"/>
      <c r="X114" s="190"/>
      <c r="Y114" s="190"/>
      <c r="Z114" s="190"/>
      <c r="AA114" s="190"/>
      <c r="AB114" s="190"/>
      <c r="AC114" s="190"/>
      <c r="AD114" s="190"/>
      <c r="AE114" s="190"/>
    </row>
    <row r="115" s="2" customFormat="1" ht="22.8" customHeight="1">
      <c r="A115" s="42"/>
      <c r="B115" s="43"/>
      <c r="C115" s="103" t="s">
        <v>204</v>
      </c>
      <c r="D115" s="44"/>
      <c r="E115" s="44"/>
      <c r="F115" s="44"/>
      <c r="G115" s="44"/>
      <c r="H115" s="44"/>
      <c r="I115" s="44"/>
      <c r="J115" s="196">
        <f>BK115</f>
        <v>0</v>
      </c>
      <c r="K115" s="44"/>
      <c r="L115" s="48"/>
      <c r="M115" s="99"/>
      <c r="N115" s="197"/>
      <c r="O115" s="100"/>
      <c r="P115" s="198">
        <f>P116+P386</f>
        <v>0</v>
      </c>
      <c r="Q115" s="100"/>
      <c r="R115" s="198">
        <f>R116+R386</f>
        <v>61.809437699999997</v>
      </c>
      <c r="S115" s="100"/>
      <c r="T115" s="199">
        <f>T116+T386</f>
        <v>92.259690000000006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T115" s="21" t="s">
        <v>70</v>
      </c>
      <c r="AU115" s="21" t="s">
        <v>166</v>
      </c>
      <c r="BK115" s="200">
        <f>BK116+BK386</f>
        <v>0</v>
      </c>
    </row>
    <row r="116" s="12" customFormat="1" ht="25.92" customHeight="1">
      <c r="A116" s="12"/>
      <c r="B116" s="201"/>
      <c r="C116" s="202"/>
      <c r="D116" s="203" t="s">
        <v>70</v>
      </c>
      <c r="E116" s="204" t="s">
        <v>205</v>
      </c>
      <c r="F116" s="204" t="s">
        <v>1014</v>
      </c>
      <c r="G116" s="202"/>
      <c r="H116" s="202"/>
      <c r="I116" s="205"/>
      <c r="J116" s="206">
        <f>BK116</f>
        <v>0</v>
      </c>
      <c r="K116" s="202"/>
      <c r="L116" s="207"/>
      <c r="M116" s="208"/>
      <c r="N116" s="209"/>
      <c r="O116" s="209"/>
      <c r="P116" s="210">
        <f>P117+P219+P225+P232+P266+P280</f>
        <v>0</v>
      </c>
      <c r="Q116" s="209"/>
      <c r="R116" s="210">
        <f>R117+R219+R225+R232+R266+R280</f>
        <v>60.020386599999995</v>
      </c>
      <c r="S116" s="209"/>
      <c r="T116" s="211">
        <f>T117+T219+T225+T232+T266+T280</f>
        <v>90.914240000000007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12" t="s">
        <v>76</v>
      </c>
      <c r="AT116" s="213" t="s">
        <v>70</v>
      </c>
      <c r="AU116" s="213" t="s">
        <v>71</v>
      </c>
      <c r="AY116" s="212" t="s">
        <v>207</v>
      </c>
      <c r="BK116" s="214">
        <f>BK117+BK219+BK225+BK232+BK266+BK280</f>
        <v>0</v>
      </c>
    </row>
    <row r="117" s="12" customFormat="1" ht="22.8" customHeight="1">
      <c r="A117" s="12"/>
      <c r="B117" s="201"/>
      <c r="C117" s="202"/>
      <c r="D117" s="203" t="s">
        <v>70</v>
      </c>
      <c r="E117" s="215" t="s">
        <v>76</v>
      </c>
      <c r="F117" s="215" t="s">
        <v>2495</v>
      </c>
      <c r="G117" s="202"/>
      <c r="H117" s="202"/>
      <c r="I117" s="205"/>
      <c r="J117" s="216">
        <f>BK117</f>
        <v>0</v>
      </c>
      <c r="K117" s="202"/>
      <c r="L117" s="207"/>
      <c r="M117" s="208"/>
      <c r="N117" s="209"/>
      <c r="O117" s="209"/>
      <c r="P117" s="210">
        <f>P118+P129+P172+P185+P202+P213</f>
        <v>0</v>
      </c>
      <c r="Q117" s="209"/>
      <c r="R117" s="210">
        <f>R118+R129+R172+R185+R202+R213</f>
        <v>0.77837599999999996</v>
      </c>
      <c r="S117" s="209"/>
      <c r="T117" s="211">
        <f>T118+T129+T172+T185+T202+T213</f>
        <v>66.712000000000003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2" t="s">
        <v>76</v>
      </c>
      <c r="AT117" s="213" t="s">
        <v>70</v>
      </c>
      <c r="AU117" s="213" t="s">
        <v>76</v>
      </c>
      <c r="AY117" s="212" t="s">
        <v>207</v>
      </c>
      <c r="BK117" s="214">
        <f>BK118+BK129+BK172+BK185+BK202+BK213</f>
        <v>0</v>
      </c>
    </row>
    <row r="118" s="12" customFormat="1" ht="20.88" customHeight="1">
      <c r="A118" s="12"/>
      <c r="B118" s="201"/>
      <c r="C118" s="202"/>
      <c r="D118" s="203" t="s">
        <v>70</v>
      </c>
      <c r="E118" s="215" t="s">
        <v>297</v>
      </c>
      <c r="F118" s="215" t="s">
        <v>2496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SUM(P119:P128)</f>
        <v>0</v>
      </c>
      <c r="Q118" s="209"/>
      <c r="R118" s="210">
        <f>SUM(R119:R128)</f>
        <v>0.73799999999999999</v>
      </c>
      <c r="S118" s="209"/>
      <c r="T118" s="211">
        <f>SUM(T119:T128)</f>
        <v>66.712000000000003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76</v>
      </c>
      <c r="AT118" s="213" t="s">
        <v>70</v>
      </c>
      <c r="AU118" s="213" t="s">
        <v>80</v>
      </c>
      <c r="AY118" s="212" t="s">
        <v>207</v>
      </c>
      <c r="BK118" s="214">
        <f>SUM(BK119:BK128)</f>
        <v>0</v>
      </c>
    </row>
    <row r="119" s="2" customFormat="1" ht="33" customHeight="1">
      <c r="A119" s="42"/>
      <c r="B119" s="43"/>
      <c r="C119" s="217" t="s">
        <v>76</v>
      </c>
      <c r="D119" s="217" t="s">
        <v>211</v>
      </c>
      <c r="E119" s="218" t="s">
        <v>2497</v>
      </c>
      <c r="F119" s="219" t="s">
        <v>2498</v>
      </c>
      <c r="G119" s="220" t="s">
        <v>129</v>
      </c>
      <c r="H119" s="221">
        <v>107.59999999999999</v>
      </c>
      <c r="I119" s="222"/>
      <c r="J119" s="221">
        <f>ROUND(I119*H119,2)</f>
        <v>0</v>
      </c>
      <c r="K119" s="219" t="s">
        <v>214</v>
      </c>
      <c r="L119" s="48"/>
      <c r="M119" s="223" t="s">
        <v>18</v>
      </c>
      <c r="N119" s="224" t="s">
        <v>42</v>
      </c>
      <c r="O119" s="88"/>
      <c r="P119" s="225">
        <f>O119*H119</f>
        <v>0</v>
      </c>
      <c r="Q119" s="225">
        <v>0</v>
      </c>
      <c r="R119" s="225">
        <f>Q119*H119</f>
        <v>0</v>
      </c>
      <c r="S119" s="225">
        <v>0.28999999999999998</v>
      </c>
      <c r="T119" s="226">
        <f>S119*H119</f>
        <v>31.203999999999997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R119" s="227" t="s">
        <v>89</v>
      </c>
      <c r="AT119" s="227" t="s">
        <v>211</v>
      </c>
      <c r="AU119" s="227" t="s">
        <v>83</v>
      </c>
      <c r="AY119" s="21" t="s">
        <v>207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1" t="s">
        <v>76</v>
      </c>
      <c r="BK119" s="228">
        <f>ROUND(I119*H119,2)</f>
        <v>0</v>
      </c>
      <c r="BL119" s="21" t="s">
        <v>89</v>
      </c>
      <c r="BM119" s="227" t="s">
        <v>2499</v>
      </c>
    </row>
    <row r="120" s="2" customFormat="1">
      <c r="A120" s="42"/>
      <c r="B120" s="43"/>
      <c r="C120" s="44"/>
      <c r="D120" s="229" t="s">
        <v>216</v>
      </c>
      <c r="E120" s="44"/>
      <c r="F120" s="230" t="s">
        <v>2500</v>
      </c>
      <c r="G120" s="44"/>
      <c r="H120" s="44"/>
      <c r="I120" s="231"/>
      <c r="J120" s="44"/>
      <c r="K120" s="44"/>
      <c r="L120" s="48"/>
      <c r="M120" s="232"/>
      <c r="N120" s="233"/>
      <c r="O120" s="88"/>
      <c r="P120" s="88"/>
      <c r="Q120" s="88"/>
      <c r="R120" s="88"/>
      <c r="S120" s="88"/>
      <c r="T120" s="89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T120" s="21" t="s">
        <v>216</v>
      </c>
      <c r="AU120" s="21" t="s">
        <v>83</v>
      </c>
    </row>
    <row r="121" s="14" customFormat="1">
      <c r="A121" s="14"/>
      <c r="B121" s="245"/>
      <c r="C121" s="246"/>
      <c r="D121" s="236" t="s">
        <v>218</v>
      </c>
      <c r="E121" s="247" t="s">
        <v>18</v>
      </c>
      <c r="F121" s="248" t="s">
        <v>2461</v>
      </c>
      <c r="G121" s="246"/>
      <c r="H121" s="249">
        <v>107.59999999999999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218</v>
      </c>
      <c r="AU121" s="255" t="s">
        <v>83</v>
      </c>
      <c r="AV121" s="14" t="s">
        <v>80</v>
      </c>
      <c r="AW121" s="14" t="s">
        <v>33</v>
      </c>
      <c r="AX121" s="14" t="s">
        <v>76</v>
      </c>
      <c r="AY121" s="255" t="s">
        <v>207</v>
      </c>
    </row>
    <row r="122" s="2" customFormat="1" ht="33" customHeight="1">
      <c r="A122" s="42"/>
      <c r="B122" s="43"/>
      <c r="C122" s="217" t="s">
        <v>80</v>
      </c>
      <c r="D122" s="217" t="s">
        <v>211</v>
      </c>
      <c r="E122" s="218" t="s">
        <v>2501</v>
      </c>
      <c r="F122" s="219" t="s">
        <v>2502</v>
      </c>
      <c r="G122" s="220" t="s">
        <v>129</v>
      </c>
      <c r="H122" s="221">
        <v>107.59999999999999</v>
      </c>
      <c r="I122" s="222"/>
      <c r="J122" s="221">
        <f>ROUND(I122*H122,2)</f>
        <v>0</v>
      </c>
      <c r="K122" s="219" t="s">
        <v>214</v>
      </c>
      <c r="L122" s="48"/>
      <c r="M122" s="223" t="s">
        <v>18</v>
      </c>
      <c r="N122" s="224" t="s">
        <v>42</v>
      </c>
      <c r="O122" s="88"/>
      <c r="P122" s="225">
        <f>O122*H122</f>
        <v>0</v>
      </c>
      <c r="Q122" s="225">
        <v>0</v>
      </c>
      <c r="R122" s="225">
        <f>Q122*H122</f>
        <v>0</v>
      </c>
      <c r="S122" s="225">
        <v>0.33000000000000002</v>
      </c>
      <c r="T122" s="226">
        <f>S122*H122</f>
        <v>35.508000000000003</v>
      </c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R122" s="227" t="s">
        <v>89</v>
      </c>
      <c r="AT122" s="227" t="s">
        <v>211</v>
      </c>
      <c r="AU122" s="227" t="s">
        <v>83</v>
      </c>
      <c r="AY122" s="21" t="s">
        <v>207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1" t="s">
        <v>76</v>
      </c>
      <c r="BK122" s="228">
        <f>ROUND(I122*H122,2)</f>
        <v>0</v>
      </c>
      <c r="BL122" s="21" t="s">
        <v>89</v>
      </c>
      <c r="BM122" s="227" t="s">
        <v>2503</v>
      </c>
    </row>
    <row r="123" s="2" customFormat="1">
      <c r="A123" s="42"/>
      <c r="B123" s="43"/>
      <c r="C123" s="44"/>
      <c r="D123" s="229" t="s">
        <v>216</v>
      </c>
      <c r="E123" s="44"/>
      <c r="F123" s="230" t="s">
        <v>2504</v>
      </c>
      <c r="G123" s="44"/>
      <c r="H123" s="44"/>
      <c r="I123" s="231"/>
      <c r="J123" s="44"/>
      <c r="K123" s="44"/>
      <c r="L123" s="48"/>
      <c r="M123" s="232"/>
      <c r="N123" s="233"/>
      <c r="O123" s="88"/>
      <c r="P123" s="88"/>
      <c r="Q123" s="88"/>
      <c r="R123" s="88"/>
      <c r="S123" s="88"/>
      <c r="T123" s="89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T123" s="21" t="s">
        <v>216</v>
      </c>
      <c r="AU123" s="21" t="s">
        <v>83</v>
      </c>
    </row>
    <row r="124" s="14" customFormat="1">
      <c r="A124" s="14"/>
      <c r="B124" s="245"/>
      <c r="C124" s="246"/>
      <c r="D124" s="236" t="s">
        <v>218</v>
      </c>
      <c r="E124" s="247" t="s">
        <v>18</v>
      </c>
      <c r="F124" s="248" t="s">
        <v>2461</v>
      </c>
      <c r="G124" s="246"/>
      <c r="H124" s="249">
        <v>107.59999999999999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218</v>
      </c>
      <c r="AU124" s="255" t="s">
        <v>83</v>
      </c>
      <c r="AV124" s="14" t="s">
        <v>80</v>
      </c>
      <c r="AW124" s="14" t="s">
        <v>33</v>
      </c>
      <c r="AX124" s="14" t="s">
        <v>76</v>
      </c>
      <c r="AY124" s="255" t="s">
        <v>207</v>
      </c>
    </row>
    <row r="125" s="2" customFormat="1" ht="49.05" customHeight="1">
      <c r="A125" s="42"/>
      <c r="B125" s="43"/>
      <c r="C125" s="217" t="s">
        <v>83</v>
      </c>
      <c r="D125" s="217" t="s">
        <v>211</v>
      </c>
      <c r="E125" s="218" t="s">
        <v>2505</v>
      </c>
      <c r="F125" s="219" t="s">
        <v>2506</v>
      </c>
      <c r="G125" s="220" t="s">
        <v>317</v>
      </c>
      <c r="H125" s="221">
        <v>20</v>
      </c>
      <c r="I125" s="222"/>
      <c r="J125" s="221">
        <f>ROUND(I125*H125,2)</f>
        <v>0</v>
      </c>
      <c r="K125" s="219" t="s">
        <v>214</v>
      </c>
      <c r="L125" s="48"/>
      <c r="M125" s="223" t="s">
        <v>18</v>
      </c>
      <c r="N125" s="224" t="s">
        <v>42</v>
      </c>
      <c r="O125" s="88"/>
      <c r="P125" s="225">
        <f>O125*H125</f>
        <v>0</v>
      </c>
      <c r="Q125" s="225">
        <v>0.036900000000000002</v>
      </c>
      <c r="R125" s="225">
        <f>Q125*H125</f>
        <v>0.73799999999999999</v>
      </c>
      <c r="S125" s="225">
        <v>0</v>
      </c>
      <c r="T125" s="226">
        <f>S125*H125</f>
        <v>0</v>
      </c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R125" s="227" t="s">
        <v>89</v>
      </c>
      <c r="AT125" s="227" t="s">
        <v>211</v>
      </c>
      <c r="AU125" s="227" t="s">
        <v>83</v>
      </c>
      <c r="AY125" s="21" t="s">
        <v>207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1" t="s">
        <v>76</v>
      </c>
      <c r="BK125" s="228">
        <f>ROUND(I125*H125,2)</f>
        <v>0</v>
      </c>
      <c r="BL125" s="21" t="s">
        <v>89</v>
      </c>
      <c r="BM125" s="227" t="s">
        <v>2507</v>
      </c>
    </row>
    <row r="126" s="2" customFormat="1">
      <c r="A126" s="42"/>
      <c r="B126" s="43"/>
      <c r="C126" s="44"/>
      <c r="D126" s="229" t="s">
        <v>216</v>
      </c>
      <c r="E126" s="44"/>
      <c r="F126" s="230" t="s">
        <v>2508</v>
      </c>
      <c r="G126" s="44"/>
      <c r="H126" s="44"/>
      <c r="I126" s="231"/>
      <c r="J126" s="44"/>
      <c r="K126" s="44"/>
      <c r="L126" s="48"/>
      <c r="M126" s="232"/>
      <c r="N126" s="233"/>
      <c r="O126" s="88"/>
      <c r="P126" s="88"/>
      <c r="Q126" s="88"/>
      <c r="R126" s="88"/>
      <c r="S126" s="88"/>
      <c r="T126" s="89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T126" s="21" t="s">
        <v>216</v>
      </c>
      <c r="AU126" s="21" t="s">
        <v>83</v>
      </c>
    </row>
    <row r="127" s="13" customFormat="1">
      <c r="A127" s="13"/>
      <c r="B127" s="234"/>
      <c r="C127" s="235"/>
      <c r="D127" s="236" t="s">
        <v>218</v>
      </c>
      <c r="E127" s="237" t="s">
        <v>18</v>
      </c>
      <c r="F127" s="238" t="s">
        <v>2509</v>
      </c>
      <c r="G127" s="235"/>
      <c r="H127" s="237" t="s">
        <v>18</v>
      </c>
      <c r="I127" s="239"/>
      <c r="J127" s="235"/>
      <c r="K127" s="235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218</v>
      </c>
      <c r="AU127" s="244" t="s">
        <v>83</v>
      </c>
      <c r="AV127" s="13" t="s">
        <v>76</v>
      </c>
      <c r="AW127" s="13" t="s">
        <v>33</v>
      </c>
      <c r="AX127" s="13" t="s">
        <v>71</v>
      </c>
      <c r="AY127" s="244" t="s">
        <v>207</v>
      </c>
    </row>
    <row r="128" s="14" customFormat="1">
      <c r="A128" s="14"/>
      <c r="B128" s="245"/>
      <c r="C128" s="246"/>
      <c r="D128" s="236" t="s">
        <v>218</v>
      </c>
      <c r="E128" s="247" t="s">
        <v>18</v>
      </c>
      <c r="F128" s="248" t="s">
        <v>370</v>
      </c>
      <c r="G128" s="246"/>
      <c r="H128" s="249">
        <v>20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218</v>
      </c>
      <c r="AU128" s="255" t="s">
        <v>83</v>
      </c>
      <c r="AV128" s="14" t="s">
        <v>80</v>
      </c>
      <c r="AW128" s="14" t="s">
        <v>33</v>
      </c>
      <c r="AX128" s="14" t="s">
        <v>76</v>
      </c>
      <c r="AY128" s="255" t="s">
        <v>207</v>
      </c>
    </row>
    <row r="129" s="12" customFormat="1" ht="20.88" customHeight="1">
      <c r="A129" s="12"/>
      <c r="B129" s="201"/>
      <c r="C129" s="202"/>
      <c r="D129" s="203" t="s">
        <v>70</v>
      </c>
      <c r="E129" s="215" t="s">
        <v>309</v>
      </c>
      <c r="F129" s="215" t="s">
        <v>2510</v>
      </c>
      <c r="G129" s="202"/>
      <c r="H129" s="202"/>
      <c r="I129" s="205"/>
      <c r="J129" s="216">
        <f>BK129</f>
        <v>0</v>
      </c>
      <c r="K129" s="202"/>
      <c r="L129" s="207"/>
      <c r="M129" s="208"/>
      <c r="N129" s="209"/>
      <c r="O129" s="209"/>
      <c r="P129" s="210">
        <f>SUM(P130:P171)</f>
        <v>0</v>
      </c>
      <c r="Q129" s="209"/>
      <c r="R129" s="210">
        <f>SUM(R130:R171)</f>
        <v>0</v>
      </c>
      <c r="S129" s="209"/>
      <c r="T129" s="211">
        <f>SUM(T130:T171)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2" t="s">
        <v>76</v>
      </c>
      <c r="AT129" s="213" t="s">
        <v>70</v>
      </c>
      <c r="AU129" s="213" t="s">
        <v>80</v>
      </c>
      <c r="AY129" s="212" t="s">
        <v>207</v>
      </c>
      <c r="BK129" s="214">
        <f>SUM(BK130:BK171)</f>
        <v>0</v>
      </c>
    </row>
    <row r="130" s="2" customFormat="1" ht="24.15" customHeight="1">
      <c r="A130" s="42"/>
      <c r="B130" s="43"/>
      <c r="C130" s="217" t="s">
        <v>89</v>
      </c>
      <c r="D130" s="217" t="s">
        <v>211</v>
      </c>
      <c r="E130" s="218" t="s">
        <v>2511</v>
      </c>
      <c r="F130" s="219" t="s">
        <v>2512</v>
      </c>
      <c r="G130" s="220" t="s">
        <v>161</v>
      </c>
      <c r="H130" s="221">
        <v>32.270000000000003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89</v>
      </c>
      <c r="AT130" s="227" t="s">
        <v>211</v>
      </c>
      <c r="AU130" s="227" t="s">
        <v>83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89</v>
      </c>
      <c r="BM130" s="227" t="s">
        <v>2513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2514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83</v>
      </c>
    </row>
    <row r="132" s="13" customFormat="1">
      <c r="A132" s="13"/>
      <c r="B132" s="234"/>
      <c r="C132" s="235"/>
      <c r="D132" s="236" t="s">
        <v>218</v>
      </c>
      <c r="E132" s="237" t="s">
        <v>18</v>
      </c>
      <c r="F132" s="238" t="s">
        <v>2515</v>
      </c>
      <c r="G132" s="235"/>
      <c r="H132" s="237" t="s">
        <v>18</v>
      </c>
      <c r="I132" s="239"/>
      <c r="J132" s="235"/>
      <c r="K132" s="235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218</v>
      </c>
      <c r="AU132" s="244" t="s">
        <v>83</v>
      </c>
      <c r="AV132" s="13" t="s">
        <v>76</v>
      </c>
      <c r="AW132" s="13" t="s">
        <v>33</v>
      </c>
      <c r="AX132" s="13" t="s">
        <v>71</v>
      </c>
      <c r="AY132" s="244" t="s">
        <v>207</v>
      </c>
    </row>
    <row r="133" s="14" customFormat="1">
      <c r="A133" s="14"/>
      <c r="B133" s="245"/>
      <c r="C133" s="246"/>
      <c r="D133" s="236" t="s">
        <v>218</v>
      </c>
      <c r="E133" s="247" t="s">
        <v>18</v>
      </c>
      <c r="F133" s="248" t="s">
        <v>2516</v>
      </c>
      <c r="G133" s="246"/>
      <c r="H133" s="249">
        <v>9.6099999999999994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218</v>
      </c>
      <c r="AU133" s="255" t="s">
        <v>83</v>
      </c>
      <c r="AV133" s="14" t="s">
        <v>80</v>
      </c>
      <c r="AW133" s="14" t="s">
        <v>33</v>
      </c>
      <c r="AX133" s="14" t="s">
        <v>71</v>
      </c>
      <c r="AY133" s="255" t="s">
        <v>207</v>
      </c>
    </row>
    <row r="134" s="14" customFormat="1">
      <c r="A134" s="14"/>
      <c r="B134" s="245"/>
      <c r="C134" s="246"/>
      <c r="D134" s="236" t="s">
        <v>218</v>
      </c>
      <c r="E134" s="247" t="s">
        <v>18</v>
      </c>
      <c r="F134" s="248" t="s">
        <v>2517</v>
      </c>
      <c r="G134" s="246"/>
      <c r="H134" s="249">
        <v>7.0499999999999998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218</v>
      </c>
      <c r="AU134" s="255" t="s">
        <v>83</v>
      </c>
      <c r="AV134" s="14" t="s">
        <v>80</v>
      </c>
      <c r="AW134" s="14" t="s">
        <v>33</v>
      </c>
      <c r="AX134" s="14" t="s">
        <v>71</v>
      </c>
      <c r="AY134" s="255" t="s">
        <v>207</v>
      </c>
    </row>
    <row r="135" s="14" customFormat="1">
      <c r="A135" s="14"/>
      <c r="B135" s="245"/>
      <c r="C135" s="246"/>
      <c r="D135" s="236" t="s">
        <v>218</v>
      </c>
      <c r="E135" s="247" t="s">
        <v>18</v>
      </c>
      <c r="F135" s="248" t="s">
        <v>2518</v>
      </c>
      <c r="G135" s="246"/>
      <c r="H135" s="249">
        <v>10.18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218</v>
      </c>
      <c r="AU135" s="255" t="s">
        <v>83</v>
      </c>
      <c r="AV135" s="14" t="s">
        <v>80</v>
      </c>
      <c r="AW135" s="14" t="s">
        <v>33</v>
      </c>
      <c r="AX135" s="14" t="s">
        <v>71</v>
      </c>
      <c r="AY135" s="255" t="s">
        <v>207</v>
      </c>
    </row>
    <row r="136" s="14" customFormat="1">
      <c r="A136" s="14"/>
      <c r="B136" s="245"/>
      <c r="C136" s="246"/>
      <c r="D136" s="236" t="s">
        <v>218</v>
      </c>
      <c r="E136" s="247" t="s">
        <v>18</v>
      </c>
      <c r="F136" s="248" t="s">
        <v>2519</v>
      </c>
      <c r="G136" s="246"/>
      <c r="H136" s="249">
        <v>5.4299999999999997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218</v>
      </c>
      <c r="AU136" s="255" t="s">
        <v>83</v>
      </c>
      <c r="AV136" s="14" t="s">
        <v>80</v>
      </c>
      <c r="AW136" s="14" t="s">
        <v>33</v>
      </c>
      <c r="AX136" s="14" t="s">
        <v>71</v>
      </c>
      <c r="AY136" s="255" t="s">
        <v>207</v>
      </c>
    </row>
    <row r="137" s="16" customFormat="1">
      <c r="A137" s="16"/>
      <c r="B137" s="267"/>
      <c r="C137" s="268"/>
      <c r="D137" s="236" t="s">
        <v>218</v>
      </c>
      <c r="E137" s="269" t="s">
        <v>18</v>
      </c>
      <c r="F137" s="270" t="s">
        <v>244</v>
      </c>
      <c r="G137" s="268"/>
      <c r="H137" s="271">
        <v>32.270000000000003</v>
      </c>
      <c r="I137" s="272"/>
      <c r="J137" s="268"/>
      <c r="K137" s="268"/>
      <c r="L137" s="273"/>
      <c r="M137" s="274"/>
      <c r="N137" s="275"/>
      <c r="O137" s="275"/>
      <c r="P137" s="275"/>
      <c r="Q137" s="275"/>
      <c r="R137" s="275"/>
      <c r="S137" s="275"/>
      <c r="T137" s="27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T137" s="277" t="s">
        <v>218</v>
      </c>
      <c r="AU137" s="277" t="s">
        <v>83</v>
      </c>
      <c r="AV137" s="16" t="s">
        <v>89</v>
      </c>
      <c r="AW137" s="16" t="s">
        <v>33</v>
      </c>
      <c r="AX137" s="16" t="s">
        <v>76</v>
      </c>
      <c r="AY137" s="277" t="s">
        <v>207</v>
      </c>
    </row>
    <row r="138" s="2" customFormat="1" ht="24.15" customHeight="1">
      <c r="A138" s="42"/>
      <c r="B138" s="43"/>
      <c r="C138" s="217" t="s">
        <v>94</v>
      </c>
      <c r="D138" s="217" t="s">
        <v>211</v>
      </c>
      <c r="E138" s="218" t="s">
        <v>2520</v>
      </c>
      <c r="F138" s="219" t="s">
        <v>2521</v>
      </c>
      <c r="G138" s="220" t="s">
        <v>161</v>
      </c>
      <c r="H138" s="221">
        <v>78.180000000000007</v>
      </c>
      <c r="I138" s="222"/>
      <c r="J138" s="221">
        <f>ROUND(I138*H138,2)</f>
        <v>0</v>
      </c>
      <c r="K138" s="219" t="s">
        <v>214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89</v>
      </c>
      <c r="AT138" s="227" t="s">
        <v>211</v>
      </c>
      <c r="AU138" s="227" t="s">
        <v>83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89</v>
      </c>
      <c r="BM138" s="227" t="s">
        <v>2522</v>
      </c>
    </row>
    <row r="139" s="2" customFormat="1">
      <c r="A139" s="42"/>
      <c r="B139" s="43"/>
      <c r="C139" s="44"/>
      <c r="D139" s="229" t="s">
        <v>216</v>
      </c>
      <c r="E139" s="44"/>
      <c r="F139" s="230" t="s">
        <v>2523</v>
      </c>
      <c r="G139" s="44"/>
      <c r="H139" s="44"/>
      <c r="I139" s="231"/>
      <c r="J139" s="44"/>
      <c r="K139" s="44"/>
      <c r="L139" s="48"/>
      <c r="M139" s="232"/>
      <c r="N139" s="233"/>
      <c r="O139" s="88"/>
      <c r="P139" s="88"/>
      <c r="Q139" s="88"/>
      <c r="R139" s="88"/>
      <c r="S139" s="88"/>
      <c r="T139" s="89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T139" s="21" t="s">
        <v>216</v>
      </c>
      <c r="AU139" s="21" t="s">
        <v>83</v>
      </c>
    </row>
    <row r="140" s="14" customFormat="1">
      <c r="A140" s="14"/>
      <c r="B140" s="245"/>
      <c r="C140" s="246"/>
      <c r="D140" s="236" t="s">
        <v>218</v>
      </c>
      <c r="E140" s="247" t="s">
        <v>18</v>
      </c>
      <c r="F140" s="248" t="s">
        <v>2524</v>
      </c>
      <c r="G140" s="246"/>
      <c r="H140" s="249">
        <v>3.2999999999999998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218</v>
      </c>
      <c r="AU140" s="255" t="s">
        <v>83</v>
      </c>
      <c r="AV140" s="14" t="s">
        <v>80</v>
      </c>
      <c r="AW140" s="14" t="s">
        <v>33</v>
      </c>
      <c r="AX140" s="14" t="s">
        <v>71</v>
      </c>
      <c r="AY140" s="255" t="s">
        <v>207</v>
      </c>
    </row>
    <row r="141" s="14" customFormat="1">
      <c r="A141" s="14"/>
      <c r="B141" s="245"/>
      <c r="C141" s="246"/>
      <c r="D141" s="236" t="s">
        <v>218</v>
      </c>
      <c r="E141" s="247" t="s">
        <v>18</v>
      </c>
      <c r="F141" s="248" t="s">
        <v>2525</v>
      </c>
      <c r="G141" s="246"/>
      <c r="H141" s="249">
        <v>-0.58999999999999997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218</v>
      </c>
      <c r="AU141" s="255" t="s">
        <v>83</v>
      </c>
      <c r="AV141" s="14" t="s">
        <v>80</v>
      </c>
      <c r="AW141" s="14" t="s">
        <v>33</v>
      </c>
      <c r="AX141" s="14" t="s">
        <v>71</v>
      </c>
      <c r="AY141" s="255" t="s">
        <v>207</v>
      </c>
    </row>
    <row r="142" s="14" customFormat="1">
      <c r="A142" s="14"/>
      <c r="B142" s="245"/>
      <c r="C142" s="246"/>
      <c r="D142" s="236" t="s">
        <v>218</v>
      </c>
      <c r="E142" s="247" t="s">
        <v>18</v>
      </c>
      <c r="F142" s="248" t="s">
        <v>2526</v>
      </c>
      <c r="G142" s="246"/>
      <c r="H142" s="249">
        <v>1.0800000000000001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218</v>
      </c>
      <c r="AU142" s="255" t="s">
        <v>83</v>
      </c>
      <c r="AV142" s="14" t="s">
        <v>80</v>
      </c>
      <c r="AW142" s="14" t="s">
        <v>33</v>
      </c>
      <c r="AX142" s="14" t="s">
        <v>71</v>
      </c>
      <c r="AY142" s="255" t="s">
        <v>207</v>
      </c>
    </row>
    <row r="143" s="14" customFormat="1">
      <c r="A143" s="14"/>
      <c r="B143" s="245"/>
      <c r="C143" s="246"/>
      <c r="D143" s="236" t="s">
        <v>218</v>
      </c>
      <c r="E143" s="247" t="s">
        <v>18</v>
      </c>
      <c r="F143" s="248" t="s">
        <v>2527</v>
      </c>
      <c r="G143" s="246"/>
      <c r="H143" s="249">
        <v>23.09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218</v>
      </c>
      <c r="AU143" s="255" t="s">
        <v>83</v>
      </c>
      <c r="AV143" s="14" t="s">
        <v>80</v>
      </c>
      <c r="AW143" s="14" t="s">
        <v>33</v>
      </c>
      <c r="AX143" s="14" t="s">
        <v>71</v>
      </c>
      <c r="AY143" s="255" t="s">
        <v>207</v>
      </c>
    </row>
    <row r="144" s="14" customFormat="1">
      <c r="A144" s="14"/>
      <c r="B144" s="245"/>
      <c r="C144" s="246"/>
      <c r="D144" s="236" t="s">
        <v>218</v>
      </c>
      <c r="E144" s="247" t="s">
        <v>18</v>
      </c>
      <c r="F144" s="248" t="s">
        <v>2528</v>
      </c>
      <c r="G144" s="246"/>
      <c r="H144" s="249">
        <v>4.1799999999999997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218</v>
      </c>
      <c r="AU144" s="255" t="s">
        <v>83</v>
      </c>
      <c r="AV144" s="14" t="s">
        <v>80</v>
      </c>
      <c r="AW144" s="14" t="s">
        <v>33</v>
      </c>
      <c r="AX144" s="14" t="s">
        <v>71</v>
      </c>
      <c r="AY144" s="255" t="s">
        <v>207</v>
      </c>
    </row>
    <row r="145" s="14" customFormat="1">
      <c r="A145" s="14"/>
      <c r="B145" s="245"/>
      <c r="C145" s="246"/>
      <c r="D145" s="236" t="s">
        <v>218</v>
      </c>
      <c r="E145" s="247" t="s">
        <v>18</v>
      </c>
      <c r="F145" s="248" t="s">
        <v>2529</v>
      </c>
      <c r="G145" s="246"/>
      <c r="H145" s="249">
        <v>0.95999999999999996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218</v>
      </c>
      <c r="AU145" s="255" t="s">
        <v>83</v>
      </c>
      <c r="AV145" s="14" t="s">
        <v>80</v>
      </c>
      <c r="AW145" s="14" t="s">
        <v>33</v>
      </c>
      <c r="AX145" s="14" t="s">
        <v>71</v>
      </c>
      <c r="AY145" s="255" t="s">
        <v>207</v>
      </c>
    </row>
    <row r="146" s="14" customFormat="1">
      <c r="A146" s="14"/>
      <c r="B146" s="245"/>
      <c r="C146" s="246"/>
      <c r="D146" s="236" t="s">
        <v>218</v>
      </c>
      <c r="E146" s="247" t="s">
        <v>18</v>
      </c>
      <c r="F146" s="248" t="s">
        <v>2530</v>
      </c>
      <c r="G146" s="246"/>
      <c r="H146" s="249">
        <v>4.6699999999999999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218</v>
      </c>
      <c r="AU146" s="255" t="s">
        <v>83</v>
      </c>
      <c r="AV146" s="14" t="s">
        <v>80</v>
      </c>
      <c r="AW146" s="14" t="s">
        <v>33</v>
      </c>
      <c r="AX146" s="14" t="s">
        <v>71</v>
      </c>
      <c r="AY146" s="255" t="s">
        <v>207</v>
      </c>
    </row>
    <row r="147" s="14" customFormat="1">
      <c r="A147" s="14"/>
      <c r="B147" s="245"/>
      <c r="C147" s="246"/>
      <c r="D147" s="236" t="s">
        <v>218</v>
      </c>
      <c r="E147" s="247" t="s">
        <v>18</v>
      </c>
      <c r="F147" s="248" t="s">
        <v>2531</v>
      </c>
      <c r="G147" s="246"/>
      <c r="H147" s="249">
        <v>2.3100000000000001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218</v>
      </c>
      <c r="AU147" s="255" t="s">
        <v>83</v>
      </c>
      <c r="AV147" s="14" t="s">
        <v>80</v>
      </c>
      <c r="AW147" s="14" t="s">
        <v>33</v>
      </c>
      <c r="AX147" s="14" t="s">
        <v>71</v>
      </c>
      <c r="AY147" s="255" t="s">
        <v>207</v>
      </c>
    </row>
    <row r="148" s="14" customFormat="1">
      <c r="A148" s="14"/>
      <c r="B148" s="245"/>
      <c r="C148" s="246"/>
      <c r="D148" s="236" t="s">
        <v>218</v>
      </c>
      <c r="E148" s="247" t="s">
        <v>18</v>
      </c>
      <c r="F148" s="248" t="s">
        <v>2532</v>
      </c>
      <c r="G148" s="246"/>
      <c r="H148" s="249">
        <v>9.3800000000000008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218</v>
      </c>
      <c r="AU148" s="255" t="s">
        <v>83</v>
      </c>
      <c r="AV148" s="14" t="s">
        <v>80</v>
      </c>
      <c r="AW148" s="14" t="s">
        <v>33</v>
      </c>
      <c r="AX148" s="14" t="s">
        <v>71</v>
      </c>
      <c r="AY148" s="255" t="s">
        <v>207</v>
      </c>
    </row>
    <row r="149" s="14" customFormat="1">
      <c r="A149" s="14"/>
      <c r="B149" s="245"/>
      <c r="C149" s="246"/>
      <c r="D149" s="236" t="s">
        <v>218</v>
      </c>
      <c r="E149" s="247" t="s">
        <v>18</v>
      </c>
      <c r="F149" s="248" t="s">
        <v>2533</v>
      </c>
      <c r="G149" s="246"/>
      <c r="H149" s="249">
        <v>1.8300000000000001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218</v>
      </c>
      <c r="AU149" s="255" t="s">
        <v>83</v>
      </c>
      <c r="AV149" s="14" t="s">
        <v>80</v>
      </c>
      <c r="AW149" s="14" t="s">
        <v>33</v>
      </c>
      <c r="AX149" s="14" t="s">
        <v>71</v>
      </c>
      <c r="AY149" s="255" t="s">
        <v>207</v>
      </c>
    </row>
    <row r="150" s="14" customFormat="1">
      <c r="A150" s="14"/>
      <c r="B150" s="245"/>
      <c r="C150" s="246"/>
      <c r="D150" s="236" t="s">
        <v>218</v>
      </c>
      <c r="E150" s="247" t="s">
        <v>18</v>
      </c>
      <c r="F150" s="248" t="s">
        <v>2534</v>
      </c>
      <c r="G150" s="246"/>
      <c r="H150" s="249">
        <v>0.41999999999999998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218</v>
      </c>
      <c r="AU150" s="255" t="s">
        <v>83</v>
      </c>
      <c r="AV150" s="14" t="s">
        <v>80</v>
      </c>
      <c r="AW150" s="14" t="s">
        <v>33</v>
      </c>
      <c r="AX150" s="14" t="s">
        <v>71</v>
      </c>
      <c r="AY150" s="255" t="s">
        <v>207</v>
      </c>
    </row>
    <row r="151" s="14" customFormat="1">
      <c r="A151" s="14"/>
      <c r="B151" s="245"/>
      <c r="C151" s="246"/>
      <c r="D151" s="236" t="s">
        <v>218</v>
      </c>
      <c r="E151" s="247" t="s">
        <v>18</v>
      </c>
      <c r="F151" s="248" t="s">
        <v>2535</v>
      </c>
      <c r="G151" s="246"/>
      <c r="H151" s="249">
        <v>1.4299999999999999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218</v>
      </c>
      <c r="AU151" s="255" t="s">
        <v>83</v>
      </c>
      <c r="AV151" s="14" t="s">
        <v>80</v>
      </c>
      <c r="AW151" s="14" t="s">
        <v>33</v>
      </c>
      <c r="AX151" s="14" t="s">
        <v>71</v>
      </c>
      <c r="AY151" s="255" t="s">
        <v>207</v>
      </c>
    </row>
    <row r="152" s="15" customFormat="1">
      <c r="A152" s="15"/>
      <c r="B152" s="256"/>
      <c r="C152" s="257"/>
      <c r="D152" s="236" t="s">
        <v>218</v>
      </c>
      <c r="E152" s="258" t="s">
        <v>18</v>
      </c>
      <c r="F152" s="259" t="s">
        <v>238</v>
      </c>
      <c r="G152" s="257"/>
      <c r="H152" s="260">
        <v>52.060000000000002</v>
      </c>
      <c r="I152" s="261"/>
      <c r="J152" s="257"/>
      <c r="K152" s="257"/>
      <c r="L152" s="262"/>
      <c r="M152" s="263"/>
      <c r="N152" s="264"/>
      <c r="O152" s="264"/>
      <c r="P152" s="264"/>
      <c r="Q152" s="264"/>
      <c r="R152" s="264"/>
      <c r="S152" s="264"/>
      <c r="T152" s="26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6" t="s">
        <v>218</v>
      </c>
      <c r="AU152" s="266" t="s">
        <v>83</v>
      </c>
      <c r="AV152" s="15" t="s">
        <v>83</v>
      </c>
      <c r="AW152" s="15" t="s">
        <v>33</v>
      </c>
      <c r="AX152" s="15" t="s">
        <v>71</v>
      </c>
      <c r="AY152" s="266" t="s">
        <v>207</v>
      </c>
    </row>
    <row r="153" s="14" customFormat="1">
      <c r="A153" s="14"/>
      <c r="B153" s="245"/>
      <c r="C153" s="246"/>
      <c r="D153" s="236" t="s">
        <v>218</v>
      </c>
      <c r="E153" s="247" t="s">
        <v>18</v>
      </c>
      <c r="F153" s="248" t="s">
        <v>2536</v>
      </c>
      <c r="G153" s="246"/>
      <c r="H153" s="249">
        <v>7.0300000000000002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218</v>
      </c>
      <c r="AU153" s="255" t="s">
        <v>83</v>
      </c>
      <c r="AV153" s="14" t="s">
        <v>80</v>
      </c>
      <c r="AW153" s="14" t="s">
        <v>33</v>
      </c>
      <c r="AX153" s="14" t="s">
        <v>71</v>
      </c>
      <c r="AY153" s="255" t="s">
        <v>207</v>
      </c>
    </row>
    <row r="154" s="14" customFormat="1">
      <c r="A154" s="14"/>
      <c r="B154" s="245"/>
      <c r="C154" s="246"/>
      <c r="D154" s="236" t="s">
        <v>218</v>
      </c>
      <c r="E154" s="247" t="s">
        <v>18</v>
      </c>
      <c r="F154" s="248" t="s">
        <v>2537</v>
      </c>
      <c r="G154" s="246"/>
      <c r="H154" s="249">
        <v>2.6499999999999999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218</v>
      </c>
      <c r="AU154" s="255" t="s">
        <v>83</v>
      </c>
      <c r="AV154" s="14" t="s">
        <v>80</v>
      </c>
      <c r="AW154" s="14" t="s">
        <v>33</v>
      </c>
      <c r="AX154" s="14" t="s">
        <v>71</v>
      </c>
      <c r="AY154" s="255" t="s">
        <v>207</v>
      </c>
    </row>
    <row r="155" s="14" customFormat="1">
      <c r="A155" s="14"/>
      <c r="B155" s="245"/>
      <c r="C155" s="246"/>
      <c r="D155" s="236" t="s">
        <v>218</v>
      </c>
      <c r="E155" s="247" t="s">
        <v>18</v>
      </c>
      <c r="F155" s="248" t="s">
        <v>2538</v>
      </c>
      <c r="G155" s="246"/>
      <c r="H155" s="249">
        <v>2.0099999999999998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218</v>
      </c>
      <c r="AU155" s="255" t="s">
        <v>83</v>
      </c>
      <c r="AV155" s="14" t="s">
        <v>80</v>
      </c>
      <c r="AW155" s="14" t="s">
        <v>33</v>
      </c>
      <c r="AX155" s="14" t="s">
        <v>71</v>
      </c>
      <c r="AY155" s="255" t="s">
        <v>207</v>
      </c>
    </row>
    <row r="156" s="14" customFormat="1">
      <c r="A156" s="14"/>
      <c r="B156" s="245"/>
      <c r="C156" s="246"/>
      <c r="D156" s="236" t="s">
        <v>218</v>
      </c>
      <c r="E156" s="247" t="s">
        <v>18</v>
      </c>
      <c r="F156" s="248" t="s">
        <v>2539</v>
      </c>
      <c r="G156" s="246"/>
      <c r="H156" s="249">
        <v>22.239999999999998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218</v>
      </c>
      <c r="AU156" s="255" t="s">
        <v>83</v>
      </c>
      <c r="AV156" s="14" t="s">
        <v>80</v>
      </c>
      <c r="AW156" s="14" t="s">
        <v>33</v>
      </c>
      <c r="AX156" s="14" t="s">
        <v>71</v>
      </c>
      <c r="AY156" s="255" t="s">
        <v>207</v>
      </c>
    </row>
    <row r="157" s="14" customFormat="1">
      <c r="A157" s="14"/>
      <c r="B157" s="245"/>
      <c r="C157" s="246"/>
      <c r="D157" s="236" t="s">
        <v>218</v>
      </c>
      <c r="E157" s="247" t="s">
        <v>18</v>
      </c>
      <c r="F157" s="248" t="s">
        <v>2540</v>
      </c>
      <c r="G157" s="246"/>
      <c r="H157" s="249">
        <v>1.26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218</v>
      </c>
      <c r="AU157" s="255" t="s">
        <v>83</v>
      </c>
      <c r="AV157" s="14" t="s">
        <v>80</v>
      </c>
      <c r="AW157" s="14" t="s">
        <v>33</v>
      </c>
      <c r="AX157" s="14" t="s">
        <v>71</v>
      </c>
      <c r="AY157" s="255" t="s">
        <v>207</v>
      </c>
    </row>
    <row r="158" s="14" customFormat="1">
      <c r="A158" s="14"/>
      <c r="B158" s="245"/>
      <c r="C158" s="246"/>
      <c r="D158" s="236" t="s">
        <v>218</v>
      </c>
      <c r="E158" s="247" t="s">
        <v>18</v>
      </c>
      <c r="F158" s="248" t="s">
        <v>2541</v>
      </c>
      <c r="G158" s="246"/>
      <c r="H158" s="249">
        <v>0.46000000000000002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218</v>
      </c>
      <c r="AU158" s="255" t="s">
        <v>83</v>
      </c>
      <c r="AV158" s="14" t="s">
        <v>80</v>
      </c>
      <c r="AW158" s="14" t="s">
        <v>33</v>
      </c>
      <c r="AX158" s="14" t="s">
        <v>71</v>
      </c>
      <c r="AY158" s="255" t="s">
        <v>207</v>
      </c>
    </row>
    <row r="159" s="14" customFormat="1">
      <c r="A159" s="14"/>
      <c r="B159" s="245"/>
      <c r="C159" s="246"/>
      <c r="D159" s="236" t="s">
        <v>218</v>
      </c>
      <c r="E159" s="247" t="s">
        <v>18</v>
      </c>
      <c r="F159" s="248" t="s">
        <v>2542</v>
      </c>
      <c r="G159" s="246"/>
      <c r="H159" s="249">
        <v>3.6899999999999999</v>
      </c>
      <c r="I159" s="250"/>
      <c r="J159" s="246"/>
      <c r="K159" s="246"/>
      <c r="L159" s="251"/>
      <c r="M159" s="252"/>
      <c r="N159" s="253"/>
      <c r="O159" s="253"/>
      <c r="P159" s="253"/>
      <c r="Q159" s="253"/>
      <c r="R159" s="253"/>
      <c r="S159" s="253"/>
      <c r="T159" s="25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5" t="s">
        <v>218</v>
      </c>
      <c r="AU159" s="255" t="s">
        <v>83</v>
      </c>
      <c r="AV159" s="14" t="s">
        <v>80</v>
      </c>
      <c r="AW159" s="14" t="s">
        <v>33</v>
      </c>
      <c r="AX159" s="14" t="s">
        <v>71</v>
      </c>
      <c r="AY159" s="255" t="s">
        <v>207</v>
      </c>
    </row>
    <row r="160" s="14" customFormat="1">
      <c r="A160" s="14"/>
      <c r="B160" s="245"/>
      <c r="C160" s="246"/>
      <c r="D160" s="236" t="s">
        <v>218</v>
      </c>
      <c r="E160" s="247" t="s">
        <v>18</v>
      </c>
      <c r="F160" s="248" t="s">
        <v>2543</v>
      </c>
      <c r="G160" s="246"/>
      <c r="H160" s="249">
        <v>1.1000000000000001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218</v>
      </c>
      <c r="AU160" s="255" t="s">
        <v>83</v>
      </c>
      <c r="AV160" s="14" t="s">
        <v>80</v>
      </c>
      <c r="AW160" s="14" t="s">
        <v>33</v>
      </c>
      <c r="AX160" s="14" t="s">
        <v>71</v>
      </c>
      <c r="AY160" s="255" t="s">
        <v>207</v>
      </c>
    </row>
    <row r="161" s="14" customFormat="1">
      <c r="A161" s="14"/>
      <c r="B161" s="245"/>
      <c r="C161" s="246"/>
      <c r="D161" s="236" t="s">
        <v>218</v>
      </c>
      <c r="E161" s="247" t="s">
        <v>18</v>
      </c>
      <c r="F161" s="248" t="s">
        <v>2544</v>
      </c>
      <c r="G161" s="246"/>
      <c r="H161" s="249">
        <v>2.8599999999999999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218</v>
      </c>
      <c r="AU161" s="255" t="s">
        <v>83</v>
      </c>
      <c r="AV161" s="14" t="s">
        <v>80</v>
      </c>
      <c r="AW161" s="14" t="s">
        <v>33</v>
      </c>
      <c r="AX161" s="14" t="s">
        <v>71</v>
      </c>
      <c r="AY161" s="255" t="s">
        <v>207</v>
      </c>
    </row>
    <row r="162" s="14" customFormat="1">
      <c r="A162" s="14"/>
      <c r="B162" s="245"/>
      <c r="C162" s="246"/>
      <c r="D162" s="236" t="s">
        <v>218</v>
      </c>
      <c r="E162" s="247" t="s">
        <v>18</v>
      </c>
      <c r="F162" s="248" t="s">
        <v>2545</v>
      </c>
      <c r="G162" s="246"/>
      <c r="H162" s="249">
        <v>0.79000000000000004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218</v>
      </c>
      <c r="AU162" s="255" t="s">
        <v>83</v>
      </c>
      <c r="AV162" s="14" t="s">
        <v>80</v>
      </c>
      <c r="AW162" s="14" t="s">
        <v>33</v>
      </c>
      <c r="AX162" s="14" t="s">
        <v>71</v>
      </c>
      <c r="AY162" s="255" t="s">
        <v>207</v>
      </c>
    </row>
    <row r="163" s="14" customFormat="1">
      <c r="A163" s="14"/>
      <c r="B163" s="245"/>
      <c r="C163" s="246"/>
      <c r="D163" s="236" t="s">
        <v>218</v>
      </c>
      <c r="E163" s="247" t="s">
        <v>18</v>
      </c>
      <c r="F163" s="248" t="s">
        <v>2546</v>
      </c>
      <c r="G163" s="246"/>
      <c r="H163" s="249">
        <v>0.75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218</v>
      </c>
      <c r="AU163" s="255" t="s">
        <v>83</v>
      </c>
      <c r="AV163" s="14" t="s">
        <v>80</v>
      </c>
      <c r="AW163" s="14" t="s">
        <v>33</v>
      </c>
      <c r="AX163" s="14" t="s">
        <v>71</v>
      </c>
      <c r="AY163" s="255" t="s">
        <v>207</v>
      </c>
    </row>
    <row r="164" s="14" customFormat="1">
      <c r="A164" s="14"/>
      <c r="B164" s="245"/>
      <c r="C164" s="246"/>
      <c r="D164" s="236" t="s">
        <v>218</v>
      </c>
      <c r="E164" s="247" t="s">
        <v>18</v>
      </c>
      <c r="F164" s="248" t="s">
        <v>2547</v>
      </c>
      <c r="G164" s="246"/>
      <c r="H164" s="249">
        <v>9.3200000000000003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218</v>
      </c>
      <c r="AU164" s="255" t="s">
        <v>83</v>
      </c>
      <c r="AV164" s="14" t="s">
        <v>80</v>
      </c>
      <c r="AW164" s="14" t="s">
        <v>33</v>
      </c>
      <c r="AX164" s="14" t="s">
        <v>71</v>
      </c>
      <c r="AY164" s="255" t="s">
        <v>207</v>
      </c>
    </row>
    <row r="165" s="14" customFormat="1">
      <c r="A165" s="14"/>
      <c r="B165" s="245"/>
      <c r="C165" s="246"/>
      <c r="D165" s="236" t="s">
        <v>218</v>
      </c>
      <c r="E165" s="247" t="s">
        <v>18</v>
      </c>
      <c r="F165" s="248" t="s">
        <v>2548</v>
      </c>
      <c r="G165" s="246"/>
      <c r="H165" s="249">
        <v>0.23000000000000001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218</v>
      </c>
      <c r="AU165" s="255" t="s">
        <v>83</v>
      </c>
      <c r="AV165" s="14" t="s">
        <v>80</v>
      </c>
      <c r="AW165" s="14" t="s">
        <v>33</v>
      </c>
      <c r="AX165" s="14" t="s">
        <v>71</v>
      </c>
      <c r="AY165" s="255" t="s">
        <v>207</v>
      </c>
    </row>
    <row r="166" s="14" customFormat="1">
      <c r="A166" s="14"/>
      <c r="B166" s="245"/>
      <c r="C166" s="246"/>
      <c r="D166" s="236" t="s">
        <v>218</v>
      </c>
      <c r="E166" s="247" t="s">
        <v>18</v>
      </c>
      <c r="F166" s="248" t="s">
        <v>2549</v>
      </c>
      <c r="G166" s="246"/>
      <c r="H166" s="249">
        <v>0.66000000000000003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218</v>
      </c>
      <c r="AU166" s="255" t="s">
        <v>83</v>
      </c>
      <c r="AV166" s="14" t="s">
        <v>80</v>
      </c>
      <c r="AW166" s="14" t="s">
        <v>33</v>
      </c>
      <c r="AX166" s="14" t="s">
        <v>71</v>
      </c>
      <c r="AY166" s="255" t="s">
        <v>207</v>
      </c>
    </row>
    <row r="167" s="14" customFormat="1">
      <c r="A167" s="14"/>
      <c r="B167" s="245"/>
      <c r="C167" s="246"/>
      <c r="D167" s="236" t="s">
        <v>218</v>
      </c>
      <c r="E167" s="247" t="s">
        <v>18</v>
      </c>
      <c r="F167" s="248" t="s">
        <v>2550</v>
      </c>
      <c r="G167" s="246"/>
      <c r="H167" s="249">
        <v>3.3399999999999999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218</v>
      </c>
      <c r="AU167" s="255" t="s">
        <v>83</v>
      </c>
      <c r="AV167" s="14" t="s">
        <v>80</v>
      </c>
      <c r="AW167" s="14" t="s">
        <v>33</v>
      </c>
      <c r="AX167" s="14" t="s">
        <v>71</v>
      </c>
      <c r="AY167" s="255" t="s">
        <v>207</v>
      </c>
    </row>
    <row r="168" s="15" customFormat="1">
      <c r="A168" s="15"/>
      <c r="B168" s="256"/>
      <c r="C168" s="257"/>
      <c r="D168" s="236" t="s">
        <v>218</v>
      </c>
      <c r="E168" s="258" t="s">
        <v>18</v>
      </c>
      <c r="F168" s="259" t="s">
        <v>238</v>
      </c>
      <c r="G168" s="257"/>
      <c r="H168" s="260">
        <v>58.390000000000001</v>
      </c>
      <c r="I168" s="261"/>
      <c r="J168" s="257"/>
      <c r="K168" s="257"/>
      <c r="L168" s="262"/>
      <c r="M168" s="263"/>
      <c r="N168" s="264"/>
      <c r="O168" s="264"/>
      <c r="P168" s="264"/>
      <c r="Q168" s="264"/>
      <c r="R168" s="264"/>
      <c r="S168" s="264"/>
      <c r="T168" s="26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6" t="s">
        <v>218</v>
      </c>
      <c r="AU168" s="266" t="s">
        <v>83</v>
      </c>
      <c r="AV168" s="15" t="s">
        <v>83</v>
      </c>
      <c r="AW168" s="15" t="s">
        <v>33</v>
      </c>
      <c r="AX168" s="15" t="s">
        <v>71</v>
      </c>
      <c r="AY168" s="266" t="s">
        <v>207</v>
      </c>
    </row>
    <row r="169" s="13" customFormat="1">
      <c r="A169" s="13"/>
      <c r="B169" s="234"/>
      <c r="C169" s="235"/>
      <c r="D169" s="236" t="s">
        <v>218</v>
      </c>
      <c r="E169" s="237" t="s">
        <v>18</v>
      </c>
      <c r="F169" s="238" t="s">
        <v>2551</v>
      </c>
      <c r="G169" s="235"/>
      <c r="H169" s="237" t="s">
        <v>18</v>
      </c>
      <c r="I169" s="239"/>
      <c r="J169" s="235"/>
      <c r="K169" s="235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218</v>
      </c>
      <c r="AU169" s="244" t="s">
        <v>83</v>
      </c>
      <c r="AV169" s="13" t="s">
        <v>76</v>
      </c>
      <c r="AW169" s="13" t="s">
        <v>33</v>
      </c>
      <c r="AX169" s="13" t="s">
        <v>71</v>
      </c>
      <c r="AY169" s="244" t="s">
        <v>207</v>
      </c>
    </row>
    <row r="170" s="14" customFormat="1">
      <c r="A170" s="14"/>
      <c r="B170" s="245"/>
      <c r="C170" s="246"/>
      <c r="D170" s="236" t="s">
        <v>218</v>
      </c>
      <c r="E170" s="247" t="s">
        <v>18</v>
      </c>
      <c r="F170" s="248" t="s">
        <v>2552</v>
      </c>
      <c r="G170" s="246"/>
      <c r="H170" s="249">
        <v>-32.270000000000003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218</v>
      </c>
      <c r="AU170" s="255" t="s">
        <v>83</v>
      </c>
      <c r="AV170" s="14" t="s">
        <v>80</v>
      </c>
      <c r="AW170" s="14" t="s">
        <v>33</v>
      </c>
      <c r="AX170" s="14" t="s">
        <v>71</v>
      </c>
      <c r="AY170" s="255" t="s">
        <v>207</v>
      </c>
    </row>
    <row r="171" s="16" customFormat="1">
      <c r="A171" s="16"/>
      <c r="B171" s="267"/>
      <c r="C171" s="268"/>
      <c r="D171" s="236" t="s">
        <v>218</v>
      </c>
      <c r="E171" s="269" t="s">
        <v>18</v>
      </c>
      <c r="F171" s="270" t="s">
        <v>244</v>
      </c>
      <c r="G171" s="268"/>
      <c r="H171" s="271">
        <v>78.180000000000007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T171" s="277" t="s">
        <v>218</v>
      </c>
      <c r="AU171" s="277" t="s">
        <v>83</v>
      </c>
      <c r="AV171" s="16" t="s">
        <v>89</v>
      </c>
      <c r="AW171" s="16" t="s">
        <v>33</v>
      </c>
      <c r="AX171" s="16" t="s">
        <v>76</v>
      </c>
      <c r="AY171" s="277" t="s">
        <v>207</v>
      </c>
    </row>
    <row r="172" s="12" customFormat="1" ht="20.88" customHeight="1">
      <c r="A172" s="12"/>
      <c r="B172" s="201"/>
      <c r="C172" s="202"/>
      <c r="D172" s="203" t="s">
        <v>70</v>
      </c>
      <c r="E172" s="215" t="s">
        <v>320</v>
      </c>
      <c r="F172" s="215" t="s">
        <v>2553</v>
      </c>
      <c r="G172" s="202"/>
      <c r="H172" s="202"/>
      <c r="I172" s="205"/>
      <c r="J172" s="216">
        <f>BK172</f>
        <v>0</v>
      </c>
      <c r="K172" s="202"/>
      <c r="L172" s="207"/>
      <c r="M172" s="208"/>
      <c r="N172" s="209"/>
      <c r="O172" s="209"/>
      <c r="P172" s="210">
        <f>SUM(P173:P184)</f>
        <v>0</v>
      </c>
      <c r="Q172" s="209"/>
      <c r="R172" s="210">
        <f>SUM(R173:R184)</f>
        <v>0.040376000000000002</v>
      </c>
      <c r="S172" s="209"/>
      <c r="T172" s="211">
        <f>SUM(T173:T184)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12" t="s">
        <v>76</v>
      </c>
      <c r="AT172" s="213" t="s">
        <v>70</v>
      </c>
      <c r="AU172" s="213" t="s">
        <v>80</v>
      </c>
      <c r="AY172" s="212" t="s">
        <v>207</v>
      </c>
      <c r="BK172" s="214">
        <f>SUM(BK173:BK184)</f>
        <v>0</v>
      </c>
    </row>
    <row r="173" s="2" customFormat="1" ht="16.5" customHeight="1">
      <c r="A173" s="42"/>
      <c r="B173" s="43"/>
      <c r="C173" s="217" t="s">
        <v>103</v>
      </c>
      <c r="D173" s="217" t="s">
        <v>211</v>
      </c>
      <c r="E173" s="218" t="s">
        <v>2554</v>
      </c>
      <c r="F173" s="219" t="s">
        <v>2555</v>
      </c>
      <c r="G173" s="220" t="s">
        <v>129</v>
      </c>
      <c r="H173" s="221">
        <v>57.68</v>
      </c>
      <c r="I173" s="222"/>
      <c r="J173" s="221">
        <f>ROUND(I173*H173,2)</f>
        <v>0</v>
      </c>
      <c r="K173" s="219" t="s">
        <v>214</v>
      </c>
      <c r="L173" s="48"/>
      <c r="M173" s="223" t="s">
        <v>18</v>
      </c>
      <c r="N173" s="224" t="s">
        <v>42</v>
      </c>
      <c r="O173" s="88"/>
      <c r="P173" s="225">
        <f>O173*H173</f>
        <v>0</v>
      </c>
      <c r="Q173" s="225">
        <v>0.00069999999999999999</v>
      </c>
      <c r="R173" s="225">
        <f>Q173*H173</f>
        <v>0.040376000000000002</v>
      </c>
      <c r="S173" s="225">
        <v>0</v>
      </c>
      <c r="T173" s="226">
        <f>S173*H173</f>
        <v>0</v>
      </c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R173" s="227" t="s">
        <v>89</v>
      </c>
      <c r="AT173" s="227" t="s">
        <v>211</v>
      </c>
      <c r="AU173" s="227" t="s">
        <v>83</v>
      </c>
      <c r="AY173" s="21" t="s">
        <v>207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1" t="s">
        <v>76</v>
      </c>
      <c r="BK173" s="228">
        <f>ROUND(I173*H173,2)</f>
        <v>0</v>
      </c>
      <c r="BL173" s="21" t="s">
        <v>89</v>
      </c>
      <c r="BM173" s="227" t="s">
        <v>2556</v>
      </c>
    </row>
    <row r="174" s="2" customFormat="1">
      <c r="A174" s="42"/>
      <c r="B174" s="43"/>
      <c r="C174" s="44"/>
      <c r="D174" s="229" t="s">
        <v>216</v>
      </c>
      <c r="E174" s="44"/>
      <c r="F174" s="230" t="s">
        <v>2557</v>
      </c>
      <c r="G174" s="44"/>
      <c r="H174" s="44"/>
      <c r="I174" s="231"/>
      <c r="J174" s="44"/>
      <c r="K174" s="44"/>
      <c r="L174" s="48"/>
      <c r="M174" s="232"/>
      <c r="N174" s="233"/>
      <c r="O174" s="88"/>
      <c r="P174" s="88"/>
      <c r="Q174" s="88"/>
      <c r="R174" s="88"/>
      <c r="S174" s="88"/>
      <c r="T174" s="89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T174" s="21" t="s">
        <v>216</v>
      </c>
      <c r="AU174" s="21" t="s">
        <v>83</v>
      </c>
    </row>
    <row r="175" s="14" customFormat="1">
      <c r="A175" s="14"/>
      <c r="B175" s="245"/>
      <c r="C175" s="246"/>
      <c r="D175" s="236" t="s">
        <v>218</v>
      </c>
      <c r="E175" s="247" t="s">
        <v>18</v>
      </c>
      <c r="F175" s="248" t="s">
        <v>2558</v>
      </c>
      <c r="G175" s="246"/>
      <c r="H175" s="249">
        <v>57.68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218</v>
      </c>
      <c r="AU175" s="255" t="s">
        <v>83</v>
      </c>
      <c r="AV175" s="14" t="s">
        <v>80</v>
      </c>
      <c r="AW175" s="14" t="s">
        <v>33</v>
      </c>
      <c r="AX175" s="14" t="s">
        <v>71</v>
      </c>
      <c r="AY175" s="255" t="s">
        <v>207</v>
      </c>
    </row>
    <row r="176" s="16" customFormat="1">
      <c r="A176" s="16"/>
      <c r="B176" s="267"/>
      <c r="C176" s="268"/>
      <c r="D176" s="236" t="s">
        <v>218</v>
      </c>
      <c r="E176" s="269" t="s">
        <v>18</v>
      </c>
      <c r="F176" s="270" t="s">
        <v>244</v>
      </c>
      <c r="G176" s="268"/>
      <c r="H176" s="271">
        <v>57.68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T176" s="277" t="s">
        <v>218</v>
      </c>
      <c r="AU176" s="277" t="s">
        <v>83</v>
      </c>
      <c r="AV176" s="16" t="s">
        <v>89</v>
      </c>
      <c r="AW176" s="16" t="s">
        <v>33</v>
      </c>
      <c r="AX176" s="16" t="s">
        <v>76</v>
      </c>
      <c r="AY176" s="277" t="s">
        <v>207</v>
      </c>
    </row>
    <row r="177" s="2" customFormat="1" ht="24.15" customHeight="1">
      <c r="A177" s="42"/>
      <c r="B177" s="43"/>
      <c r="C177" s="217" t="s">
        <v>121</v>
      </c>
      <c r="D177" s="217" t="s">
        <v>211</v>
      </c>
      <c r="E177" s="218" t="s">
        <v>2559</v>
      </c>
      <c r="F177" s="219" t="s">
        <v>2560</v>
      </c>
      <c r="G177" s="220" t="s">
        <v>129</v>
      </c>
      <c r="H177" s="221">
        <v>57.68</v>
      </c>
      <c r="I177" s="222"/>
      <c r="J177" s="221">
        <f>ROUND(I177*H177,2)</f>
        <v>0</v>
      </c>
      <c r="K177" s="219" t="s">
        <v>214</v>
      </c>
      <c r="L177" s="48"/>
      <c r="M177" s="223" t="s">
        <v>18</v>
      </c>
      <c r="N177" s="224" t="s">
        <v>42</v>
      </c>
      <c r="O177" s="88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89</v>
      </c>
      <c r="AT177" s="227" t="s">
        <v>211</v>
      </c>
      <c r="AU177" s="227" t="s">
        <v>83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89</v>
      </c>
      <c r="BM177" s="227" t="s">
        <v>2561</v>
      </c>
    </row>
    <row r="178" s="2" customFormat="1">
      <c r="A178" s="42"/>
      <c r="B178" s="43"/>
      <c r="C178" s="44"/>
      <c r="D178" s="229" t="s">
        <v>216</v>
      </c>
      <c r="E178" s="44"/>
      <c r="F178" s="230" t="s">
        <v>2562</v>
      </c>
      <c r="G178" s="44"/>
      <c r="H178" s="44"/>
      <c r="I178" s="231"/>
      <c r="J178" s="44"/>
      <c r="K178" s="44"/>
      <c r="L178" s="48"/>
      <c r="M178" s="232"/>
      <c r="N178" s="233"/>
      <c r="O178" s="88"/>
      <c r="P178" s="88"/>
      <c r="Q178" s="88"/>
      <c r="R178" s="88"/>
      <c r="S178" s="88"/>
      <c r="T178" s="89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T178" s="21" t="s">
        <v>216</v>
      </c>
      <c r="AU178" s="21" t="s">
        <v>83</v>
      </c>
    </row>
    <row r="179" s="14" customFormat="1">
      <c r="A179" s="14"/>
      <c r="B179" s="245"/>
      <c r="C179" s="246"/>
      <c r="D179" s="236" t="s">
        <v>218</v>
      </c>
      <c r="E179" s="247" t="s">
        <v>18</v>
      </c>
      <c r="F179" s="248" t="s">
        <v>2558</v>
      </c>
      <c r="G179" s="246"/>
      <c r="H179" s="249">
        <v>57.68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218</v>
      </c>
      <c r="AU179" s="255" t="s">
        <v>83</v>
      </c>
      <c r="AV179" s="14" t="s">
        <v>80</v>
      </c>
      <c r="AW179" s="14" t="s">
        <v>33</v>
      </c>
      <c r="AX179" s="14" t="s">
        <v>71</v>
      </c>
      <c r="AY179" s="255" t="s">
        <v>207</v>
      </c>
    </row>
    <row r="180" s="16" customFormat="1">
      <c r="A180" s="16"/>
      <c r="B180" s="267"/>
      <c r="C180" s="268"/>
      <c r="D180" s="236" t="s">
        <v>218</v>
      </c>
      <c r="E180" s="269" t="s">
        <v>18</v>
      </c>
      <c r="F180" s="270" t="s">
        <v>244</v>
      </c>
      <c r="G180" s="268"/>
      <c r="H180" s="271">
        <v>57.68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T180" s="277" t="s">
        <v>218</v>
      </c>
      <c r="AU180" s="277" t="s">
        <v>83</v>
      </c>
      <c r="AV180" s="16" t="s">
        <v>89</v>
      </c>
      <c r="AW180" s="16" t="s">
        <v>33</v>
      </c>
      <c r="AX180" s="16" t="s">
        <v>76</v>
      </c>
      <c r="AY180" s="277" t="s">
        <v>207</v>
      </c>
    </row>
    <row r="181" s="2" customFormat="1" ht="16.5" customHeight="1">
      <c r="A181" s="42"/>
      <c r="B181" s="43"/>
      <c r="C181" s="217" t="s">
        <v>124</v>
      </c>
      <c r="D181" s="217" t="s">
        <v>211</v>
      </c>
      <c r="E181" s="218" t="s">
        <v>2563</v>
      </c>
      <c r="F181" s="219" t="s">
        <v>2564</v>
      </c>
      <c r="G181" s="220" t="s">
        <v>129</v>
      </c>
      <c r="H181" s="221">
        <v>57.68</v>
      </c>
      <c r="I181" s="222"/>
      <c r="J181" s="221">
        <f>ROUND(I181*H181,2)</f>
        <v>0</v>
      </c>
      <c r="K181" s="219" t="s">
        <v>18</v>
      </c>
      <c r="L181" s="48"/>
      <c r="M181" s="223" t="s">
        <v>18</v>
      </c>
      <c r="N181" s="224" t="s">
        <v>42</v>
      </c>
      <c r="O181" s="88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R181" s="227" t="s">
        <v>89</v>
      </c>
      <c r="AT181" s="227" t="s">
        <v>211</v>
      </c>
      <c r="AU181" s="227" t="s">
        <v>83</v>
      </c>
      <c r="AY181" s="21" t="s">
        <v>207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1" t="s">
        <v>76</v>
      </c>
      <c r="BK181" s="228">
        <f>ROUND(I181*H181,2)</f>
        <v>0</v>
      </c>
      <c r="BL181" s="21" t="s">
        <v>89</v>
      </c>
      <c r="BM181" s="227" t="s">
        <v>2565</v>
      </c>
    </row>
    <row r="182" s="2" customFormat="1">
      <c r="A182" s="42"/>
      <c r="B182" s="43"/>
      <c r="C182" s="44"/>
      <c r="D182" s="236" t="s">
        <v>653</v>
      </c>
      <c r="E182" s="44"/>
      <c r="F182" s="278" t="s">
        <v>2566</v>
      </c>
      <c r="G182" s="44"/>
      <c r="H182" s="44"/>
      <c r="I182" s="231"/>
      <c r="J182" s="44"/>
      <c r="K182" s="44"/>
      <c r="L182" s="48"/>
      <c r="M182" s="232"/>
      <c r="N182" s="233"/>
      <c r="O182" s="88"/>
      <c r="P182" s="88"/>
      <c r="Q182" s="88"/>
      <c r="R182" s="88"/>
      <c r="S182" s="88"/>
      <c r="T182" s="89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T182" s="21" t="s">
        <v>653</v>
      </c>
      <c r="AU182" s="21" t="s">
        <v>83</v>
      </c>
    </row>
    <row r="183" s="14" customFormat="1">
      <c r="A183" s="14"/>
      <c r="B183" s="245"/>
      <c r="C183" s="246"/>
      <c r="D183" s="236" t="s">
        <v>218</v>
      </c>
      <c r="E183" s="247" t="s">
        <v>18</v>
      </c>
      <c r="F183" s="248" t="s">
        <v>2558</v>
      </c>
      <c r="G183" s="246"/>
      <c r="H183" s="249">
        <v>57.68</v>
      </c>
      <c r="I183" s="250"/>
      <c r="J183" s="246"/>
      <c r="K183" s="246"/>
      <c r="L183" s="251"/>
      <c r="M183" s="252"/>
      <c r="N183" s="253"/>
      <c r="O183" s="253"/>
      <c r="P183" s="253"/>
      <c r="Q183" s="253"/>
      <c r="R183" s="253"/>
      <c r="S183" s="253"/>
      <c r="T183" s="25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5" t="s">
        <v>218</v>
      </c>
      <c r="AU183" s="255" t="s">
        <v>83</v>
      </c>
      <c r="AV183" s="14" t="s">
        <v>80</v>
      </c>
      <c r="AW183" s="14" t="s">
        <v>33</v>
      </c>
      <c r="AX183" s="14" t="s">
        <v>71</v>
      </c>
      <c r="AY183" s="255" t="s">
        <v>207</v>
      </c>
    </row>
    <row r="184" s="16" customFormat="1">
      <c r="A184" s="16"/>
      <c r="B184" s="267"/>
      <c r="C184" s="268"/>
      <c r="D184" s="236" t="s">
        <v>218</v>
      </c>
      <c r="E184" s="269" t="s">
        <v>18</v>
      </c>
      <c r="F184" s="270" t="s">
        <v>244</v>
      </c>
      <c r="G184" s="268"/>
      <c r="H184" s="271">
        <v>57.68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77" t="s">
        <v>218</v>
      </c>
      <c r="AU184" s="277" t="s">
        <v>83</v>
      </c>
      <c r="AV184" s="16" t="s">
        <v>89</v>
      </c>
      <c r="AW184" s="16" t="s">
        <v>33</v>
      </c>
      <c r="AX184" s="16" t="s">
        <v>76</v>
      </c>
      <c r="AY184" s="277" t="s">
        <v>207</v>
      </c>
    </row>
    <row r="185" s="12" customFormat="1" ht="20.88" customHeight="1">
      <c r="A185" s="12"/>
      <c r="B185" s="201"/>
      <c r="C185" s="202"/>
      <c r="D185" s="203" t="s">
        <v>70</v>
      </c>
      <c r="E185" s="215" t="s">
        <v>327</v>
      </c>
      <c r="F185" s="215" t="s">
        <v>2567</v>
      </c>
      <c r="G185" s="202"/>
      <c r="H185" s="202"/>
      <c r="I185" s="205"/>
      <c r="J185" s="216">
        <f>BK185</f>
        <v>0</v>
      </c>
      <c r="K185" s="202"/>
      <c r="L185" s="207"/>
      <c r="M185" s="208"/>
      <c r="N185" s="209"/>
      <c r="O185" s="209"/>
      <c r="P185" s="210">
        <f>SUM(P186:P201)</f>
        <v>0</v>
      </c>
      <c r="Q185" s="209"/>
      <c r="R185" s="210">
        <f>SUM(R186:R201)</f>
        <v>0</v>
      </c>
      <c r="S185" s="209"/>
      <c r="T185" s="211">
        <f>SUM(T186:T201)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2" t="s">
        <v>76</v>
      </c>
      <c r="AT185" s="213" t="s">
        <v>70</v>
      </c>
      <c r="AU185" s="213" t="s">
        <v>80</v>
      </c>
      <c r="AY185" s="212" t="s">
        <v>207</v>
      </c>
      <c r="BK185" s="214">
        <f>SUM(BK186:BK201)</f>
        <v>0</v>
      </c>
    </row>
    <row r="186" s="2" customFormat="1" ht="33" customHeight="1">
      <c r="A186" s="42"/>
      <c r="B186" s="43"/>
      <c r="C186" s="217" t="s">
        <v>245</v>
      </c>
      <c r="D186" s="217" t="s">
        <v>211</v>
      </c>
      <c r="E186" s="218" t="s">
        <v>2568</v>
      </c>
      <c r="F186" s="219" t="s">
        <v>2569</v>
      </c>
      <c r="G186" s="220" t="s">
        <v>161</v>
      </c>
      <c r="H186" s="221">
        <v>32.270000000000003</v>
      </c>
      <c r="I186" s="222"/>
      <c r="J186" s="221">
        <f>ROUND(I186*H186,2)</f>
        <v>0</v>
      </c>
      <c r="K186" s="219" t="s">
        <v>214</v>
      </c>
      <c r="L186" s="48"/>
      <c r="M186" s="223" t="s">
        <v>18</v>
      </c>
      <c r="N186" s="224" t="s">
        <v>42</v>
      </c>
      <c r="O186" s="88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R186" s="227" t="s">
        <v>89</v>
      </c>
      <c r="AT186" s="227" t="s">
        <v>211</v>
      </c>
      <c r="AU186" s="227" t="s">
        <v>83</v>
      </c>
      <c r="AY186" s="21" t="s">
        <v>207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1" t="s">
        <v>76</v>
      </c>
      <c r="BK186" s="228">
        <f>ROUND(I186*H186,2)</f>
        <v>0</v>
      </c>
      <c r="BL186" s="21" t="s">
        <v>89</v>
      </c>
      <c r="BM186" s="227" t="s">
        <v>2570</v>
      </c>
    </row>
    <row r="187" s="2" customFormat="1">
      <c r="A187" s="42"/>
      <c r="B187" s="43"/>
      <c r="C187" s="44"/>
      <c r="D187" s="229" t="s">
        <v>216</v>
      </c>
      <c r="E187" s="44"/>
      <c r="F187" s="230" t="s">
        <v>2571</v>
      </c>
      <c r="G187" s="44"/>
      <c r="H187" s="44"/>
      <c r="I187" s="231"/>
      <c r="J187" s="44"/>
      <c r="K187" s="44"/>
      <c r="L187" s="48"/>
      <c r="M187" s="232"/>
      <c r="N187" s="233"/>
      <c r="O187" s="88"/>
      <c r="P187" s="88"/>
      <c r="Q187" s="88"/>
      <c r="R187" s="88"/>
      <c r="S187" s="88"/>
      <c r="T187" s="89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T187" s="21" t="s">
        <v>216</v>
      </c>
      <c r="AU187" s="21" t="s">
        <v>83</v>
      </c>
    </row>
    <row r="188" s="14" customFormat="1">
      <c r="A188" s="14"/>
      <c r="B188" s="245"/>
      <c r="C188" s="246"/>
      <c r="D188" s="236" t="s">
        <v>218</v>
      </c>
      <c r="E188" s="247" t="s">
        <v>18</v>
      </c>
      <c r="F188" s="248" t="s">
        <v>2572</v>
      </c>
      <c r="G188" s="246"/>
      <c r="H188" s="249">
        <v>32.270000000000003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218</v>
      </c>
      <c r="AU188" s="255" t="s">
        <v>83</v>
      </c>
      <c r="AV188" s="14" t="s">
        <v>80</v>
      </c>
      <c r="AW188" s="14" t="s">
        <v>33</v>
      </c>
      <c r="AX188" s="14" t="s">
        <v>71</v>
      </c>
      <c r="AY188" s="255" t="s">
        <v>207</v>
      </c>
    </row>
    <row r="189" s="2" customFormat="1" ht="37.8" customHeight="1">
      <c r="A189" s="42"/>
      <c r="B189" s="43"/>
      <c r="C189" s="217" t="s">
        <v>291</v>
      </c>
      <c r="D189" s="217" t="s">
        <v>211</v>
      </c>
      <c r="E189" s="218" t="s">
        <v>2573</v>
      </c>
      <c r="F189" s="219" t="s">
        <v>2574</v>
      </c>
      <c r="G189" s="220" t="s">
        <v>161</v>
      </c>
      <c r="H189" s="221">
        <v>220.90000000000001</v>
      </c>
      <c r="I189" s="222"/>
      <c r="J189" s="221">
        <f>ROUND(I189*H189,2)</f>
        <v>0</v>
      </c>
      <c r="K189" s="219" t="s">
        <v>214</v>
      </c>
      <c r="L189" s="48"/>
      <c r="M189" s="223" t="s">
        <v>18</v>
      </c>
      <c r="N189" s="224" t="s">
        <v>42</v>
      </c>
      <c r="O189" s="88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R189" s="227" t="s">
        <v>89</v>
      </c>
      <c r="AT189" s="227" t="s">
        <v>211</v>
      </c>
      <c r="AU189" s="227" t="s">
        <v>83</v>
      </c>
      <c r="AY189" s="21" t="s">
        <v>207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1" t="s">
        <v>76</v>
      </c>
      <c r="BK189" s="228">
        <f>ROUND(I189*H189,2)</f>
        <v>0</v>
      </c>
      <c r="BL189" s="21" t="s">
        <v>89</v>
      </c>
      <c r="BM189" s="227" t="s">
        <v>2575</v>
      </c>
    </row>
    <row r="190" s="2" customFormat="1">
      <c r="A190" s="42"/>
      <c r="B190" s="43"/>
      <c r="C190" s="44"/>
      <c r="D190" s="229" t="s">
        <v>216</v>
      </c>
      <c r="E190" s="44"/>
      <c r="F190" s="230" t="s">
        <v>2576</v>
      </c>
      <c r="G190" s="44"/>
      <c r="H190" s="44"/>
      <c r="I190" s="231"/>
      <c r="J190" s="44"/>
      <c r="K190" s="44"/>
      <c r="L190" s="48"/>
      <c r="M190" s="232"/>
      <c r="N190" s="233"/>
      <c r="O190" s="88"/>
      <c r="P190" s="88"/>
      <c r="Q190" s="88"/>
      <c r="R190" s="88"/>
      <c r="S190" s="88"/>
      <c r="T190" s="89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T190" s="21" t="s">
        <v>216</v>
      </c>
      <c r="AU190" s="21" t="s">
        <v>83</v>
      </c>
    </row>
    <row r="191" s="13" customFormat="1">
      <c r="A191" s="13"/>
      <c r="B191" s="234"/>
      <c r="C191" s="235"/>
      <c r="D191" s="236" t="s">
        <v>218</v>
      </c>
      <c r="E191" s="237" t="s">
        <v>18</v>
      </c>
      <c r="F191" s="238" t="s">
        <v>2577</v>
      </c>
      <c r="G191" s="235"/>
      <c r="H191" s="237" t="s">
        <v>18</v>
      </c>
      <c r="I191" s="239"/>
      <c r="J191" s="235"/>
      <c r="K191" s="235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218</v>
      </c>
      <c r="AU191" s="244" t="s">
        <v>83</v>
      </c>
      <c r="AV191" s="13" t="s">
        <v>76</v>
      </c>
      <c r="AW191" s="13" t="s">
        <v>33</v>
      </c>
      <c r="AX191" s="13" t="s">
        <v>71</v>
      </c>
      <c r="AY191" s="244" t="s">
        <v>207</v>
      </c>
    </row>
    <row r="192" s="14" customFormat="1">
      <c r="A192" s="14"/>
      <c r="B192" s="245"/>
      <c r="C192" s="246"/>
      <c r="D192" s="236" t="s">
        <v>218</v>
      </c>
      <c r="E192" s="247" t="s">
        <v>18</v>
      </c>
      <c r="F192" s="248" t="s">
        <v>2572</v>
      </c>
      <c r="G192" s="246"/>
      <c r="H192" s="249">
        <v>32.270000000000003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218</v>
      </c>
      <c r="AU192" s="255" t="s">
        <v>83</v>
      </c>
      <c r="AV192" s="14" t="s">
        <v>80</v>
      </c>
      <c r="AW192" s="14" t="s">
        <v>33</v>
      </c>
      <c r="AX192" s="14" t="s">
        <v>71</v>
      </c>
      <c r="AY192" s="255" t="s">
        <v>207</v>
      </c>
    </row>
    <row r="193" s="14" customFormat="1">
      <c r="A193" s="14"/>
      <c r="B193" s="245"/>
      <c r="C193" s="246"/>
      <c r="D193" s="236" t="s">
        <v>218</v>
      </c>
      <c r="E193" s="247" t="s">
        <v>18</v>
      </c>
      <c r="F193" s="248" t="s">
        <v>2578</v>
      </c>
      <c r="G193" s="246"/>
      <c r="H193" s="249">
        <v>78.180000000000007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218</v>
      </c>
      <c r="AU193" s="255" t="s">
        <v>83</v>
      </c>
      <c r="AV193" s="14" t="s">
        <v>80</v>
      </c>
      <c r="AW193" s="14" t="s">
        <v>33</v>
      </c>
      <c r="AX193" s="14" t="s">
        <v>71</v>
      </c>
      <c r="AY193" s="255" t="s">
        <v>207</v>
      </c>
    </row>
    <row r="194" s="16" customFormat="1">
      <c r="A194" s="16"/>
      <c r="B194" s="267"/>
      <c r="C194" s="268"/>
      <c r="D194" s="236" t="s">
        <v>218</v>
      </c>
      <c r="E194" s="269" t="s">
        <v>18</v>
      </c>
      <c r="F194" s="270" t="s">
        <v>244</v>
      </c>
      <c r="G194" s="268"/>
      <c r="H194" s="271">
        <v>110.45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77" t="s">
        <v>218</v>
      </c>
      <c r="AU194" s="277" t="s">
        <v>83</v>
      </c>
      <c r="AV194" s="16" t="s">
        <v>89</v>
      </c>
      <c r="AW194" s="16" t="s">
        <v>33</v>
      </c>
      <c r="AX194" s="16" t="s">
        <v>76</v>
      </c>
      <c r="AY194" s="277" t="s">
        <v>207</v>
      </c>
    </row>
    <row r="195" s="14" customFormat="1">
      <c r="A195" s="14"/>
      <c r="B195" s="245"/>
      <c r="C195" s="246"/>
      <c r="D195" s="236" t="s">
        <v>218</v>
      </c>
      <c r="E195" s="246"/>
      <c r="F195" s="248" t="s">
        <v>2579</v>
      </c>
      <c r="G195" s="246"/>
      <c r="H195" s="249">
        <v>220.90000000000001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218</v>
      </c>
      <c r="AU195" s="255" t="s">
        <v>83</v>
      </c>
      <c r="AV195" s="14" t="s">
        <v>80</v>
      </c>
      <c r="AW195" s="14" t="s">
        <v>4</v>
      </c>
      <c r="AX195" s="14" t="s">
        <v>76</v>
      </c>
      <c r="AY195" s="255" t="s">
        <v>207</v>
      </c>
    </row>
    <row r="196" s="2" customFormat="1" ht="24.15" customHeight="1">
      <c r="A196" s="42"/>
      <c r="B196" s="43"/>
      <c r="C196" s="217" t="s">
        <v>297</v>
      </c>
      <c r="D196" s="217" t="s">
        <v>211</v>
      </c>
      <c r="E196" s="218" t="s">
        <v>2580</v>
      </c>
      <c r="F196" s="219" t="s">
        <v>2581</v>
      </c>
      <c r="G196" s="220" t="s">
        <v>161</v>
      </c>
      <c r="H196" s="221">
        <v>110.45</v>
      </c>
      <c r="I196" s="222"/>
      <c r="J196" s="221">
        <f>ROUND(I196*H196,2)</f>
        <v>0</v>
      </c>
      <c r="K196" s="219" t="s">
        <v>214</v>
      </c>
      <c r="L196" s="48"/>
      <c r="M196" s="223" t="s">
        <v>18</v>
      </c>
      <c r="N196" s="224" t="s">
        <v>42</v>
      </c>
      <c r="O196" s="88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R196" s="227" t="s">
        <v>89</v>
      </c>
      <c r="AT196" s="227" t="s">
        <v>211</v>
      </c>
      <c r="AU196" s="227" t="s">
        <v>83</v>
      </c>
      <c r="AY196" s="21" t="s">
        <v>207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1" t="s">
        <v>76</v>
      </c>
      <c r="BK196" s="228">
        <f>ROUND(I196*H196,2)</f>
        <v>0</v>
      </c>
      <c r="BL196" s="21" t="s">
        <v>89</v>
      </c>
      <c r="BM196" s="227" t="s">
        <v>2582</v>
      </c>
    </row>
    <row r="197" s="2" customFormat="1">
      <c r="A197" s="42"/>
      <c r="B197" s="43"/>
      <c r="C197" s="44"/>
      <c r="D197" s="229" t="s">
        <v>216</v>
      </c>
      <c r="E197" s="44"/>
      <c r="F197" s="230" t="s">
        <v>2583</v>
      </c>
      <c r="G197" s="44"/>
      <c r="H197" s="44"/>
      <c r="I197" s="231"/>
      <c r="J197" s="44"/>
      <c r="K197" s="44"/>
      <c r="L197" s="48"/>
      <c r="M197" s="232"/>
      <c r="N197" s="233"/>
      <c r="O197" s="88"/>
      <c r="P197" s="88"/>
      <c r="Q197" s="88"/>
      <c r="R197" s="88"/>
      <c r="S197" s="88"/>
      <c r="T197" s="89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T197" s="21" t="s">
        <v>216</v>
      </c>
      <c r="AU197" s="21" t="s">
        <v>83</v>
      </c>
    </row>
    <row r="198" s="13" customFormat="1">
      <c r="A198" s="13"/>
      <c r="B198" s="234"/>
      <c r="C198" s="235"/>
      <c r="D198" s="236" t="s">
        <v>218</v>
      </c>
      <c r="E198" s="237" t="s">
        <v>18</v>
      </c>
      <c r="F198" s="238" t="s">
        <v>2584</v>
      </c>
      <c r="G198" s="235"/>
      <c r="H198" s="237" t="s">
        <v>18</v>
      </c>
      <c r="I198" s="239"/>
      <c r="J198" s="235"/>
      <c r="K198" s="235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218</v>
      </c>
      <c r="AU198" s="244" t="s">
        <v>83</v>
      </c>
      <c r="AV198" s="13" t="s">
        <v>76</v>
      </c>
      <c r="AW198" s="13" t="s">
        <v>33</v>
      </c>
      <c r="AX198" s="13" t="s">
        <v>71</v>
      </c>
      <c r="AY198" s="244" t="s">
        <v>207</v>
      </c>
    </row>
    <row r="199" s="14" customFormat="1">
      <c r="A199" s="14"/>
      <c r="B199" s="245"/>
      <c r="C199" s="246"/>
      <c r="D199" s="236" t="s">
        <v>218</v>
      </c>
      <c r="E199" s="247" t="s">
        <v>18</v>
      </c>
      <c r="F199" s="248" t="s">
        <v>2572</v>
      </c>
      <c r="G199" s="246"/>
      <c r="H199" s="249">
        <v>32.270000000000003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218</v>
      </c>
      <c r="AU199" s="255" t="s">
        <v>83</v>
      </c>
      <c r="AV199" s="14" t="s">
        <v>80</v>
      </c>
      <c r="AW199" s="14" t="s">
        <v>33</v>
      </c>
      <c r="AX199" s="14" t="s">
        <v>71</v>
      </c>
      <c r="AY199" s="255" t="s">
        <v>207</v>
      </c>
    </row>
    <row r="200" s="14" customFormat="1">
      <c r="A200" s="14"/>
      <c r="B200" s="245"/>
      <c r="C200" s="246"/>
      <c r="D200" s="236" t="s">
        <v>218</v>
      </c>
      <c r="E200" s="247" t="s">
        <v>18</v>
      </c>
      <c r="F200" s="248" t="s">
        <v>2578</v>
      </c>
      <c r="G200" s="246"/>
      <c r="H200" s="249">
        <v>78.180000000000007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218</v>
      </c>
      <c r="AU200" s="255" t="s">
        <v>83</v>
      </c>
      <c r="AV200" s="14" t="s">
        <v>80</v>
      </c>
      <c r="AW200" s="14" t="s">
        <v>33</v>
      </c>
      <c r="AX200" s="14" t="s">
        <v>71</v>
      </c>
      <c r="AY200" s="255" t="s">
        <v>207</v>
      </c>
    </row>
    <row r="201" s="16" customFormat="1">
      <c r="A201" s="16"/>
      <c r="B201" s="267"/>
      <c r="C201" s="268"/>
      <c r="D201" s="236" t="s">
        <v>218</v>
      </c>
      <c r="E201" s="269" t="s">
        <v>18</v>
      </c>
      <c r="F201" s="270" t="s">
        <v>244</v>
      </c>
      <c r="G201" s="268"/>
      <c r="H201" s="271">
        <v>110.45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T201" s="277" t="s">
        <v>218</v>
      </c>
      <c r="AU201" s="277" t="s">
        <v>83</v>
      </c>
      <c r="AV201" s="16" t="s">
        <v>89</v>
      </c>
      <c r="AW201" s="16" t="s">
        <v>33</v>
      </c>
      <c r="AX201" s="16" t="s">
        <v>76</v>
      </c>
      <c r="AY201" s="277" t="s">
        <v>207</v>
      </c>
    </row>
    <row r="202" s="12" customFormat="1" ht="20.88" customHeight="1">
      <c r="A202" s="12"/>
      <c r="B202" s="201"/>
      <c r="C202" s="202"/>
      <c r="D202" s="203" t="s">
        <v>70</v>
      </c>
      <c r="E202" s="215" t="s">
        <v>340</v>
      </c>
      <c r="F202" s="215" t="s">
        <v>2585</v>
      </c>
      <c r="G202" s="202"/>
      <c r="H202" s="202"/>
      <c r="I202" s="205"/>
      <c r="J202" s="216">
        <f>BK202</f>
        <v>0</v>
      </c>
      <c r="K202" s="202"/>
      <c r="L202" s="207"/>
      <c r="M202" s="208"/>
      <c r="N202" s="209"/>
      <c r="O202" s="209"/>
      <c r="P202" s="210">
        <f>SUM(P203:P212)</f>
        <v>0</v>
      </c>
      <c r="Q202" s="209"/>
      <c r="R202" s="210">
        <f>SUM(R203:R212)</f>
        <v>0</v>
      </c>
      <c r="S202" s="209"/>
      <c r="T202" s="211">
        <f>SUM(T203:T212)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12" t="s">
        <v>76</v>
      </c>
      <c r="AT202" s="213" t="s">
        <v>70</v>
      </c>
      <c r="AU202" s="213" t="s">
        <v>80</v>
      </c>
      <c r="AY202" s="212" t="s">
        <v>207</v>
      </c>
      <c r="BK202" s="214">
        <f>SUM(BK203:BK212)</f>
        <v>0</v>
      </c>
    </row>
    <row r="203" s="2" customFormat="1" ht="24.15" customHeight="1">
      <c r="A203" s="42"/>
      <c r="B203" s="43"/>
      <c r="C203" s="217" t="s">
        <v>8</v>
      </c>
      <c r="D203" s="217" t="s">
        <v>211</v>
      </c>
      <c r="E203" s="218" t="s">
        <v>2586</v>
      </c>
      <c r="F203" s="219" t="s">
        <v>2587</v>
      </c>
      <c r="G203" s="220" t="s">
        <v>161</v>
      </c>
      <c r="H203" s="221">
        <v>110.45</v>
      </c>
      <c r="I203" s="222"/>
      <c r="J203" s="221">
        <f>ROUND(I203*H203,2)</f>
        <v>0</v>
      </c>
      <c r="K203" s="219" t="s">
        <v>214</v>
      </c>
      <c r="L203" s="48"/>
      <c r="M203" s="223" t="s">
        <v>18</v>
      </c>
      <c r="N203" s="224" t="s">
        <v>42</v>
      </c>
      <c r="O203" s="88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R203" s="227" t="s">
        <v>89</v>
      </c>
      <c r="AT203" s="227" t="s">
        <v>211</v>
      </c>
      <c r="AU203" s="227" t="s">
        <v>83</v>
      </c>
      <c r="AY203" s="21" t="s">
        <v>207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1" t="s">
        <v>76</v>
      </c>
      <c r="BK203" s="228">
        <f>ROUND(I203*H203,2)</f>
        <v>0</v>
      </c>
      <c r="BL203" s="21" t="s">
        <v>89</v>
      </c>
      <c r="BM203" s="227" t="s">
        <v>2588</v>
      </c>
    </row>
    <row r="204" s="2" customFormat="1">
      <c r="A204" s="42"/>
      <c r="B204" s="43"/>
      <c r="C204" s="44"/>
      <c r="D204" s="229" t="s">
        <v>216</v>
      </c>
      <c r="E204" s="44"/>
      <c r="F204" s="230" t="s">
        <v>2589</v>
      </c>
      <c r="G204" s="44"/>
      <c r="H204" s="44"/>
      <c r="I204" s="231"/>
      <c r="J204" s="44"/>
      <c r="K204" s="44"/>
      <c r="L204" s="48"/>
      <c r="M204" s="232"/>
      <c r="N204" s="233"/>
      <c r="O204" s="88"/>
      <c r="P204" s="88"/>
      <c r="Q204" s="88"/>
      <c r="R204" s="88"/>
      <c r="S204" s="88"/>
      <c r="T204" s="89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T204" s="21" t="s">
        <v>216</v>
      </c>
      <c r="AU204" s="21" t="s">
        <v>83</v>
      </c>
    </row>
    <row r="205" s="14" customFormat="1">
      <c r="A205" s="14"/>
      <c r="B205" s="245"/>
      <c r="C205" s="246"/>
      <c r="D205" s="236" t="s">
        <v>218</v>
      </c>
      <c r="E205" s="247" t="s">
        <v>18</v>
      </c>
      <c r="F205" s="248" t="s">
        <v>2572</v>
      </c>
      <c r="G205" s="246"/>
      <c r="H205" s="249">
        <v>32.270000000000003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218</v>
      </c>
      <c r="AU205" s="255" t="s">
        <v>83</v>
      </c>
      <c r="AV205" s="14" t="s">
        <v>80</v>
      </c>
      <c r="AW205" s="14" t="s">
        <v>33</v>
      </c>
      <c r="AX205" s="14" t="s">
        <v>71</v>
      </c>
      <c r="AY205" s="255" t="s">
        <v>207</v>
      </c>
    </row>
    <row r="206" s="14" customFormat="1">
      <c r="A206" s="14"/>
      <c r="B206" s="245"/>
      <c r="C206" s="246"/>
      <c r="D206" s="236" t="s">
        <v>218</v>
      </c>
      <c r="E206" s="247" t="s">
        <v>18</v>
      </c>
      <c r="F206" s="248" t="s">
        <v>2578</v>
      </c>
      <c r="G206" s="246"/>
      <c r="H206" s="249">
        <v>78.180000000000007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218</v>
      </c>
      <c r="AU206" s="255" t="s">
        <v>83</v>
      </c>
      <c r="AV206" s="14" t="s">
        <v>80</v>
      </c>
      <c r="AW206" s="14" t="s">
        <v>33</v>
      </c>
      <c r="AX206" s="14" t="s">
        <v>71</v>
      </c>
      <c r="AY206" s="255" t="s">
        <v>207</v>
      </c>
    </row>
    <row r="207" s="16" customFormat="1">
      <c r="A207" s="16"/>
      <c r="B207" s="267"/>
      <c r="C207" s="268"/>
      <c r="D207" s="236" t="s">
        <v>218</v>
      </c>
      <c r="E207" s="269" t="s">
        <v>18</v>
      </c>
      <c r="F207" s="270" t="s">
        <v>244</v>
      </c>
      <c r="G207" s="268"/>
      <c r="H207" s="271">
        <v>110.45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T207" s="277" t="s">
        <v>218</v>
      </c>
      <c r="AU207" s="277" t="s">
        <v>83</v>
      </c>
      <c r="AV207" s="16" t="s">
        <v>89</v>
      </c>
      <c r="AW207" s="16" t="s">
        <v>33</v>
      </c>
      <c r="AX207" s="16" t="s">
        <v>76</v>
      </c>
      <c r="AY207" s="277" t="s">
        <v>207</v>
      </c>
    </row>
    <row r="208" s="2" customFormat="1" ht="16.5" customHeight="1">
      <c r="A208" s="42"/>
      <c r="B208" s="43"/>
      <c r="C208" s="217" t="s">
        <v>309</v>
      </c>
      <c r="D208" s="217" t="s">
        <v>211</v>
      </c>
      <c r="E208" s="218" t="s">
        <v>2590</v>
      </c>
      <c r="F208" s="219" t="s">
        <v>2591</v>
      </c>
      <c r="G208" s="220" t="s">
        <v>161</v>
      </c>
      <c r="H208" s="221">
        <v>110.45</v>
      </c>
      <c r="I208" s="222"/>
      <c r="J208" s="221">
        <f>ROUND(I208*H208,2)</f>
        <v>0</v>
      </c>
      <c r="K208" s="219" t="s">
        <v>214</v>
      </c>
      <c r="L208" s="48"/>
      <c r="M208" s="223" t="s">
        <v>18</v>
      </c>
      <c r="N208" s="224" t="s">
        <v>42</v>
      </c>
      <c r="O208" s="88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R208" s="227" t="s">
        <v>89</v>
      </c>
      <c r="AT208" s="227" t="s">
        <v>211</v>
      </c>
      <c r="AU208" s="227" t="s">
        <v>83</v>
      </c>
      <c r="AY208" s="21" t="s">
        <v>207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1" t="s">
        <v>76</v>
      </c>
      <c r="BK208" s="228">
        <f>ROUND(I208*H208,2)</f>
        <v>0</v>
      </c>
      <c r="BL208" s="21" t="s">
        <v>89</v>
      </c>
      <c r="BM208" s="227" t="s">
        <v>2592</v>
      </c>
    </row>
    <row r="209" s="2" customFormat="1">
      <c r="A209" s="42"/>
      <c r="B209" s="43"/>
      <c r="C209" s="44"/>
      <c r="D209" s="229" t="s">
        <v>216</v>
      </c>
      <c r="E209" s="44"/>
      <c r="F209" s="230" t="s">
        <v>2593</v>
      </c>
      <c r="G209" s="44"/>
      <c r="H209" s="44"/>
      <c r="I209" s="231"/>
      <c r="J209" s="44"/>
      <c r="K209" s="44"/>
      <c r="L209" s="48"/>
      <c r="M209" s="232"/>
      <c r="N209" s="233"/>
      <c r="O209" s="88"/>
      <c r="P209" s="88"/>
      <c r="Q209" s="88"/>
      <c r="R209" s="88"/>
      <c r="S209" s="88"/>
      <c r="T209" s="89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T209" s="21" t="s">
        <v>216</v>
      </c>
      <c r="AU209" s="21" t="s">
        <v>83</v>
      </c>
    </row>
    <row r="210" s="14" customFormat="1">
      <c r="A210" s="14"/>
      <c r="B210" s="245"/>
      <c r="C210" s="246"/>
      <c r="D210" s="236" t="s">
        <v>218</v>
      </c>
      <c r="E210" s="247" t="s">
        <v>18</v>
      </c>
      <c r="F210" s="248" t="s">
        <v>2572</v>
      </c>
      <c r="G210" s="246"/>
      <c r="H210" s="249">
        <v>32.270000000000003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218</v>
      </c>
      <c r="AU210" s="255" t="s">
        <v>83</v>
      </c>
      <c r="AV210" s="14" t="s">
        <v>80</v>
      </c>
      <c r="AW210" s="14" t="s">
        <v>33</v>
      </c>
      <c r="AX210" s="14" t="s">
        <v>71</v>
      </c>
      <c r="AY210" s="255" t="s">
        <v>207</v>
      </c>
    </row>
    <row r="211" s="14" customFormat="1">
      <c r="A211" s="14"/>
      <c r="B211" s="245"/>
      <c r="C211" s="246"/>
      <c r="D211" s="236" t="s">
        <v>218</v>
      </c>
      <c r="E211" s="247" t="s">
        <v>18</v>
      </c>
      <c r="F211" s="248" t="s">
        <v>2578</v>
      </c>
      <c r="G211" s="246"/>
      <c r="H211" s="249">
        <v>78.180000000000007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218</v>
      </c>
      <c r="AU211" s="255" t="s">
        <v>83</v>
      </c>
      <c r="AV211" s="14" t="s">
        <v>80</v>
      </c>
      <c r="AW211" s="14" t="s">
        <v>33</v>
      </c>
      <c r="AX211" s="14" t="s">
        <v>71</v>
      </c>
      <c r="AY211" s="255" t="s">
        <v>207</v>
      </c>
    </row>
    <row r="212" s="16" customFormat="1">
      <c r="A212" s="16"/>
      <c r="B212" s="267"/>
      <c r="C212" s="268"/>
      <c r="D212" s="236" t="s">
        <v>218</v>
      </c>
      <c r="E212" s="269" t="s">
        <v>18</v>
      </c>
      <c r="F212" s="270" t="s">
        <v>244</v>
      </c>
      <c r="G212" s="268"/>
      <c r="H212" s="271">
        <v>110.45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T212" s="277" t="s">
        <v>218</v>
      </c>
      <c r="AU212" s="277" t="s">
        <v>83</v>
      </c>
      <c r="AV212" s="16" t="s">
        <v>89</v>
      </c>
      <c r="AW212" s="16" t="s">
        <v>33</v>
      </c>
      <c r="AX212" s="16" t="s">
        <v>76</v>
      </c>
      <c r="AY212" s="277" t="s">
        <v>207</v>
      </c>
    </row>
    <row r="213" s="12" customFormat="1" ht="20.88" customHeight="1">
      <c r="A213" s="12"/>
      <c r="B213" s="201"/>
      <c r="C213" s="202"/>
      <c r="D213" s="203" t="s">
        <v>70</v>
      </c>
      <c r="E213" s="215" t="s">
        <v>347</v>
      </c>
      <c r="F213" s="215" t="s">
        <v>2594</v>
      </c>
      <c r="G213" s="202"/>
      <c r="H213" s="202"/>
      <c r="I213" s="205"/>
      <c r="J213" s="216">
        <f>BK213</f>
        <v>0</v>
      </c>
      <c r="K213" s="202"/>
      <c r="L213" s="207"/>
      <c r="M213" s="208"/>
      <c r="N213" s="209"/>
      <c r="O213" s="209"/>
      <c r="P213" s="210">
        <f>SUM(P214:P218)</f>
        <v>0</v>
      </c>
      <c r="Q213" s="209"/>
      <c r="R213" s="210">
        <f>SUM(R214:R218)</f>
        <v>0</v>
      </c>
      <c r="S213" s="209"/>
      <c r="T213" s="211">
        <f>SUM(T214:T218)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12" t="s">
        <v>76</v>
      </c>
      <c r="AT213" s="213" t="s">
        <v>70</v>
      </c>
      <c r="AU213" s="213" t="s">
        <v>80</v>
      </c>
      <c r="AY213" s="212" t="s">
        <v>207</v>
      </c>
      <c r="BK213" s="214">
        <f>SUM(BK214:BK218)</f>
        <v>0</v>
      </c>
    </row>
    <row r="214" s="2" customFormat="1" ht="21.75" customHeight="1">
      <c r="A214" s="42"/>
      <c r="B214" s="43"/>
      <c r="C214" s="217" t="s">
        <v>314</v>
      </c>
      <c r="D214" s="217" t="s">
        <v>211</v>
      </c>
      <c r="E214" s="218" t="s">
        <v>2595</v>
      </c>
      <c r="F214" s="219" t="s">
        <v>2596</v>
      </c>
      <c r="G214" s="220" t="s">
        <v>129</v>
      </c>
      <c r="H214" s="221">
        <v>114.42</v>
      </c>
      <c r="I214" s="222"/>
      <c r="J214" s="221">
        <f>ROUND(I214*H214,2)</f>
        <v>0</v>
      </c>
      <c r="K214" s="219" t="s">
        <v>214</v>
      </c>
      <c r="L214" s="48"/>
      <c r="M214" s="223" t="s">
        <v>18</v>
      </c>
      <c r="N214" s="224" t="s">
        <v>42</v>
      </c>
      <c r="O214" s="88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R214" s="227" t="s">
        <v>89</v>
      </c>
      <c r="AT214" s="227" t="s">
        <v>211</v>
      </c>
      <c r="AU214" s="227" t="s">
        <v>83</v>
      </c>
      <c r="AY214" s="21" t="s">
        <v>207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1" t="s">
        <v>76</v>
      </c>
      <c r="BK214" s="228">
        <f>ROUND(I214*H214,2)</f>
        <v>0</v>
      </c>
      <c r="BL214" s="21" t="s">
        <v>89</v>
      </c>
      <c r="BM214" s="227" t="s">
        <v>2597</v>
      </c>
    </row>
    <row r="215" s="2" customFormat="1">
      <c r="A215" s="42"/>
      <c r="B215" s="43"/>
      <c r="C215" s="44"/>
      <c r="D215" s="229" t="s">
        <v>216</v>
      </c>
      <c r="E215" s="44"/>
      <c r="F215" s="230" t="s">
        <v>2598</v>
      </c>
      <c r="G215" s="44"/>
      <c r="H215" s="44"/>
      <c r="I215" s="231"/>
      <c r="J215" s="44"/>
      <c r="K215" s="44"/>
      <c r="L215" s="48"/>
      <c r="M215" s="232"/>
      <c r="N215" s="233"/>
      <c r="O215" s="88"/>
      <c r="P215" s="88"/>
      <c r="Q215" s="88"/>
      <c r="R215" s="88"/>
      <c r="S215" s="88"/>
      <c r="T215" s="89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T215" s="21" t="s">
        <v>216</v>
      </c>
      <c r="AU215" s="21" t="s">
        <v>83</v>
      </c>
    </row>
    <row r="216" s="14" customFormat="1">
      <c r="A216" s="14"/>
      <c r="B216" s="245"/>
      <c r="C216" s="246"/>
      <c r="D216" s="236" t="s">
        <v>218</v>
      </c>
      <c r="E216" s="247" t="s">
        <v>18</v>
      </c>
      <c r="F216" s="248" t="s">
        <v>2464</v>
      </c>
      <c r="G216" s="246"/>
      <c r="H216" s="249">
        <v>90.439999999999998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218</v>
      </c>
      <c r="AU216" s="255" t="s">
        <v>83</v>
      </c>
      <c r="AV216" s="14" t="s">
        <v>80</v>
      </c>
      <c r="AW216" s="14" t="s">
        <v>33</v>
      </c>
      <c r="AX216" s="14" t="s">
        <v>71</v>
      </c>
      <c r="AY216" s="255" t="s">
        <v>207</v>
      </c>
    </row>
    <row r="217" s="14" customFormat="1">
      <c r="A217" s="14"/>
      <c r="B217" s="245"/>
      <c r="C217" s="246"/>
      <c r="D217" s="236" t="s">
        <v>218</v>
      </c>
      <c r="E217" s="247" t="s">
        <v>18</v>
      </c>
      <c r="F217" s="248" t="s">
        <v>2599</v>
      </c>
      <c r="G217" s="246"/>
      <c r="H217" s="249">
        <v>23.98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218</v>
      </c>
      <c r="AU217" s="255" t="s">
        <v>83</v>
      </c>
      <c r="AV217" s="14" t="s">
        <v>80</v>
      </c>
      <c r="AW217" s="14" t="s">
        <v>33</v>
      </c>
      <c r="AX217" s="14" t="s">
        <v>71</v>
      </c>
      <c r="AY217" s="255" t="s">
        <v>207</v>
      </c>
    </row>
    <row r="218" s="16" customFormat="1">
      <c r="A218" s="16"/>
      <c r="B218" s="267"/>
      <c r="C218" s="268"/>
      <c r="D218" s="236" t="s">
        <v>218</v>
      </c>
      <c r="E218" s="269" t="s">
        <v>18</v>
      </c>
      <c r="F218" s="270" t="s">
        <v>244</v>
      </c>
      <c r="G218" s="268"/>
      <c r="H218" s="271">
        <v>114.42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T218" s="277" t="s">
        <v>218</v>
      </c>
      <c r="AU218" s="277" t="s">
        <v>83</v>
      </c>
      <c r="AV218" s="16" t="s">
        <v>89</v>
      </c>
      <c r="AW218" s="16" t="s">
        <v>33</v>
      </c>
      <c r="AX218" s="16" t="s">
        <v>76</v>
      </c>
      <c r="AY218" s="277" t="s">
        <v>207</v>
      </c>
    </row>
    <row r="219" s="12" customFormat="1" ht="22.8" customHeight="1">
      <c r="A219" s="12"/>
      <c r="B219" s="201"/>
      <c r="C219" s="202"/>
      <c r="D219" s="203" t="s">
        <v>70</v>
      </c>
      <c r="E219" s="215" t="s">
        <v>83</v>
      </c>
      <c r="F219" s="215" t="s">
        <v>1033</v>
      </c>
      <c r="G219" s="202"/>
      <c r="H219" s="202"/>
      <c r="I219" s="205"/>
      <c r="J219" s="216">
        <f>BK219</f>
        <v>0</v>
      </c>
      <c r="K219" s="202"/>
      <c r="L219" s="207"/>
      <c r="M219" s="208"/>
      <c r="N219" s="209"/>
      <c r="O219" s="209"/>
      <c r="P219" s="210">
        <f>P220</f>
        <v>0</v>
      </c>
      <c r="Q219" s="209"/>
      <c r="R219" s="210">
        <f>R220</f>
        <v>0</v>
      </c>
      <c r="S219" s="209"/>
      <c r="T219" s="211">
        <f>T220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2" t="s">
        <v>76</v>
      </c>
      <c r="AT219" s="213" t="s">
        <v>70</v>
      </c>
      <c r="AU219" s="213" t="s">
        <v>76</v>
      </c>
      <c r="AY219" s="212" t="s">
        <v>207</v>
      </c>
      <c r="BK219" s="214">
        <f>BK220</f>
        <v>0</v>
      </c>
    </row>
    <row r="220" s="12" customFormat="1" ht="20.88" customHeight="1">
      <c r="A220" s="12"/>
      <c r="B220" s="201"/>
      <c r="C220" s="202"/>
      <c r="D220" s="203" t="s">
        <v>70</v>
      </c>
      <c r="E220" s="215" t="s">
        <v>563</v>
      </c>
      <c r="F220" s="215" t="s">
        <v>2600</v>
      </c>
      <c r="G220" s="202"/>
      <c r="H220" s="202"/>
      <c r="I220" s="205"/>
      <c r="J220" s="216">
        <f>BK220</f>
        <v>0</v>
      </c>
      <c r="K220" s="202"/>
      <c r="L220" s="207"/>
      <c r="M220" s="208"/>
      <c r="N220" s="209"/>
      <c r="O220" s="209"/>
      <c r="P220" s="210">
        <f>SUM(P221:P224)</f>
        <v>0</v>
      </c>
      <c r="Q220" s="209"/>
      <c r="R220" s="210">
        <f>SUM(R221:R224)</f>
        <v>0</v>
      </c>
      <c r="S220" s="209"/>
      <c r="T220" s="211">
        <f>SUM(T221:T224)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12" t="s">
        <v>76</v>
      </c>
      <c r="AT220" s="213" t="s">
        <v>70</v>
      </c>
      <c r="AU220" s="213" t="s">
        <v>80</v>
      </c>
      <c r="AY220" s="212" t="s">
        <v>207</v>
      </c>
      <c r="BK220" s="214">
        <f>SUM(BK221:BK224)</f>
        <v>0</v>
      </c>
    </row>
    <row r="221" s="2" customFormat="1" ht="16.5" customHeight="1">
      <c r="A221" s="42"/>
      <c r="B221" s="43"/>
      <c r="C221" s="217" t="s">
        <v>320</v>
      </c>
      <c r="D221" s="217" t="s">
        <v>211</v>
      </c>
      <c r="E221" s="218" t="s">
        <v>2601</v>
      </c>
      <c r="F221" s="219" t="s">
        <v>2602</v>
      </c>
      <c r="G221" s="220" t="s">
        <v>732</v>
      </c>
      <c r="H221" s="221">
        <v>1</v>
      </c>
      <c r="I221" s="222"/>
      <c r="J221" s="221">
        <f>ROUND(I221*H221,2)</f>
        <v>0</v>
      </c>
      <c r="K221" s="219" t="s">
        <v>18</v>
      </c>
      <c r="L221" s="48"/>
      <c r="M221" s="223" t="s">
        <v>18</v>
      </c>
      <c r="N221" s="224" t="s">
        <v>42</v>
      </c>
      <c r="O221" s="88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R221" s="227" t="s">
        <v>89</v>
      </c>
      <c r="AT221" s="227" t="s">
        <v>211</v>
      </c>
      <c r="AU221" s="227" t="s">
        <v>83</v>
      </c>
      <c r="AY221" s="21" t="s">
        <v>207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1" t="s">
        <v>76</v>
      </c>
      <c r="BK221" s="228">
        <f>ROUND(I221*H221,2)</f>
        <v>0</v>
      </c>
      <c r="BL221" s="21" t="s">
        <v>89</v>
      </c>
      <c r="BM221" s="227" t="s">
        <v>2603</v>
      </c>
    </row>
    <row r="222" s="2" customFormat="1">
      <c r="A222" s="42"/>
      <c r="B222" s="43"/>
      <c r="C222" s="44"/>
      <c r="D222" s="236" t="s">
        <v>653</v>
      </c>
      <c r="E222" s="44"/>
      <c r="F222" s="278" t="s">
        <v>2604</v>
      </c>
      <c r="G222" s="44"/>
      <c r="H222" s="44"/>
      <c r="I222" s="231"/>
      <c r="J222" s="44"/>
      <c r="K222" s="44"/>
      <c r="L222" s="48"/>
      <c r="M222" s="232"/>
      <c r="N222" s="233"/>
      <c r="O222" s="88"/>
      <c r="P222" s="88"/>
      <c r="Q222" s="88"/>
      <c r="R222" s="88"/>
      <c r="S222" s="88"/>
      <c r="T222" s="89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T222" s="21" t="s">
        <v>653</v>
      </c>
      <c r="AU222" s="21" t="s">
        <v>83</v>
      </c>
    </row>
    <row r="223" s="13" customFormat="1">
      <c r="A223" s="13"/>
      <c r="B223" s="234"/>
      <c r="C223" s="235"/>
      <c r="D223" s="236" t="s">
        <v>218</v>
      </c>
      <c r="E223" s="237" t="s">
        <v>18</v>
      </c>
      <c r="F223" s="238" t="s">
        <v>2605</v>
      </c>
      <c r="G223" s="235"/>
      <c r="H223" s="237" t="s">
        <v>18</v>
      </c>
      <c r="I223" s="239"/>
      <c r="J223" s="235"/>
      <c r="K223" s="235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218</v>
      </c>
      <c r="AU223" s="244" t="s">
        <v>83</v>
      </c>
      <c r="AV223" s="13" t="s">
        <v>76</v>
      </c>
      <c r="AW223" s="13" t="s">
        <v>33</v>
      </c>
      <c r="AX223" s="13" t="s">
        <v>71</v>
      </c>
      <c r="AY223" s="244" t="s">
        <v>207</v>
      </c>
    </row>
    <row r="224" s="14" customFormat="1">
      <c r="A224" s="14"/>
      <c r="B224" s="245"/>
      <c r="C224" s="246"/>
      <c r="D224" s="236" t="s">
        <v>218</v>
      </c>
      <c r="E224" s="247" t="s">
        <v>18</v>
      </c>
      <c r="F224" s="248" t="s">
        <v>76</v>
      </c>
      <c r="G224" s="246"/>
      <c r="H224" s="249">
        <v>1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218</v>
      </c>
      <c r="AU224" s="255" t="s">
        <v>83</v>
      </c>
      <c r="AV224" s="14" t="s">
        <v>80</v>
      </c>
      <c r="AW224" s="14" t="s">
        <v>33</v>
      </c>
      <c r="AX224" s="14" t="s">
        <v>76</v>
      </c>
      <c r="AY224" s="255" t="s">
        <v>207</v>
      </c>
    </row>
    <row r="225" s="12" customFormat="1" ht="22.8" customHeight="1">
      <c r="A225" s="12"/>
      <c r="B225" s="201"/>
      <c r="C225" s="202"/>
      <c r="D225" s="203" t="s">
        <v>70</v>
      </c>
      <c r="E225" s="215" t="s">
        <v>94</v>
      </c>
      <c r="F225" s="215" t="s">
        <v>2606</v>
      </c>
      <c r="G225" s="202"/>
      <c r="H225" s="202"/>
      <c r="I225" s="205"/>
      <c r="J225" s="216">
        <f>BK225</f>
        <v>0</v>
      </c>
      <c r="K225" s="202"/>
      <c r="L225" s="207"/>
      <c r="M225" s="208"/>
      <c r="N225" s="209"/>
      <c r="O225" s="209"/>
      <c r="P225" s="210">
        <f>P226</f>
        <v>0</v>
      </c>
      <c r="Q225" s="209"/>
      <c r="R225" s="210">
        <f>R226</f>
        <v>0</v>
      </c>
      <c r="S225" s="209"/>
      <c r="T225" s="211">
        <f>T226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12" t="s">
        <v>76</v>
      </c>
      <c r="AT225" s="213" t="s">
        <v>70</v>
      </c>
      <c r="AU225" s="213" t="s">
        <v>76</v>
      </c>
      <c r="AY225" s="212" t="s">
        <v>207</v>
      </c>
      <c r="BK225" s="214">
        <f>BK226</f>
        <v>0</v>
      </c>
    </row>
    <row r="226" s="12" customFormat="1" ht="20.88" customHeight="1">
      <c r="A226" s="12"/>
      <c r="B226" s="201"/>
      <c r="C226" s="202"/>
      <c r="D226" s="203" t="s">
        <v>70</v>
      </c>
      <c r="E226" s="215" t="s">
        <v>694</v>
      </c>
      <c r="F226" s="215" t="s">
        <v>2607</v>
      </c>
      <c r="G226" s="202"/>
      <c r="H226" s="202"/>
      <c r="I226" s="205"/>
      <c r="J226" s="216">
        <f>BK226</f>
        <v>0</v>
      </c>
      <c r="K226" s="202"/>
      <c r="L226" s="207"/>
      <c r="M226" s="208"/>
      <c r="N226" s="209"/>
      <c r="O226" s="209"/>
      <c r="P226" s="210">
        <f>SUM(P227:P231)</f>
        <v>0</v>
      </c>
      <c r="Q226" s="209"/>
      <c r="R226" s="210">
        <f>SUM(R227:R231)</f>
        <v>0</v>
      </c>
      <c r="S226" s="209"/>
      <c r="T226" s="211">
        <f>SUM(T227:T231)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12" t="s">
        <v>76</v>
      </c>
      <c r="AT226" s="213" t="s">
        <v>70</v>
      </c>
      <c r="AU226" s="213" t="s">
        <v>80</v>
      </c>
      <c r="AY226" s="212" t="s">
        <v>207</v>
      </c>
      <c r="BK226" s="214">
        <f>SUM(BK227:BK231)</f>
        <v>0</v>
      </c>
    </row>
    <row r="227" s="2" customFormat="1" ht="21.75" customHeight="1">
      <c r="A227" s="42"/>
      <c r="B227" s="43"/>
      <c r="C227" s="217" t="s">
        <v>327</v>
      </c>
      <c r="D227" s="217" t="s">
        <v>211</v>
      </c>
      <c r="E227" s="218" t="s">
        <v>2608</v>
      </c>
      <c r="F227" s="219" t="s">
        <v>2609</v>
      </c>
      <c r="G227" s="220" t="s">
        <v>129</v>
      </c>
      <c r="H227" s="221">
        <v>114.42</v>
      </c>
      <c r="I227" s="222"/>
      <c r="J227" s="221">
        <f>ROUND(I227*H227,2)</f>
        <v>0</v>
      </c>
      <c r="K227" s="219" t="s">
        <v>214</v>
      </c>
      <c r="L227" s="48"/>
      <c r="M227" s="223" t="s">
        <v>18</v>
      </c>
      <c r="N227" s="224" t="s">
        <v>42</v>
      </c>
      <c r="O227" s="88"/>
      <c r="P227" s="225">
        <f>O227*H227</f>
        <v>0</v>
      </c>
      <c r="Q227" s="225">
        <v>0</v>
      </c>
      <c r="R227" s="225">
        <f>Q227*H227</f>
        <v>0</v>
      </c>
      <c r="S227" s="225">
        <v>0</v>
      </c>
      <c r="T227" s="226">
        <f>S227*H227</f>
        <v>0</v>
      </c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R227" s="227" t="s">
        <v>89</v>
      </c>
      <c r="AT227" s="227" t="s">
        <v>211</v>
      </c>
      <c r="AU227" s="227" t="s">
        <v>83</v>
      </c>
      <c r="AY227" s="21" t="s">
        <v>207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1" t="s">
        <v>76</v>
      </c>
      <c r="BK227" s="228">
        <f>ROUND(I227*H227,2)</f>
        <v>0</v>
      </c>
      <c r="BL227" s="21" t="s">
        <v>89</v>
      </c>
      <c r="BM227" s="227" t="s">
        <v>2610</v>
      </c>
    </row>
    <row r="228" s="2" customFormat="1">
      <c r="A228" s="42"/>
      <c r="B228" s="43"/>
      <c r="C228" s="44"/>
      <c r="D228" s="229" t="s">
        <v>216</v>
      </c>
      <c r="E228" s="44"/>
      <c r="F228" s="230" t="s">
        <v>2611</v>
      </c>
      <c r="G228" s="44"/>
      <c r="H228" s="44"/>
      <c r="I228" s="231"/>
      <c r="J228" s="44"/>
      <c r="K228" s="44"/>
      <c r="L228" s="48"/>
      <c r="M228" s="232"/>
      <c r="N228" s="233"/>
      <c r="O228" s="88"/>
      <c r="P228" s="88"/>
      <c r="Q228" s="88"/>
      <c r="R228" s="88"/>
      <c r="S228" s="88"/>
      <c r="T228" s="89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T228" s="21" t="s">
        <v>216</v>
      </c>
      <c r="AU228" s="21" t="s">
        <v>83</v>
      </c>
    </row>
    <row r="229" s="14" customFormat="1">
      <c r="A229" s="14"/>
      <c r="B229" s="245"/>
      <c r="C229" s="246"/>
      <c r="D229" s="236" t="s">
        <v>218</v>
      </c>
      <c r="E229" s="247" t="s">
        <v>18</v>
      </c>
      <c r="F229" s="248" t="s">
        <v>2464</v>
      </c>
      <c r="G229" s="246"/>
      <c r="H229" s="249">
        <v>90.439999999999998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218</v>
      </c>
      <c r="AU229" s="255" t="s">
        <v>83</v>
      </c>
      <c r="AV229" s="14" t="s">
        <v>80</v>
      </c>
      <c r="AW229" s="14" t="s">
        <v>33</v>
      </c>
      <c r="AX229" s="14" t="s">
        <v>71</v>
      </c>
      <c r="AY229" s="255" t="s">
        <v>207</v>
      </c>
    </row>
    <row r="230" s="14" customFormat="1">
      <c r="A230" s="14"/>
      <c r="B230" s="245"/>
      <c r="C230" s="246"/>
      <c r="D230" s="236" t="s">
        <v>218</v>
      </c>
      <c r="E230" s="247" t="s">
        <v>18</v>
      </c>
      <c r="F230" s="248" t="s">
        <v>2599</v>
      </c>
      <c r="G230" s="246"/>
      <c r="H230" s="249">
        <v>23.98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218</v>
      </c>
      <c r="AU230" s="255" t="s">
        <v>83</v>
      </c>
      <c r="AV230" s="14" t="s">
        <v>80</v>
      </c>
      <c r="AW230" s="14" t="s">
        <v>33</v>
      </c>
      <c r="AX230" s="14" t="s">
        <v>71</v>
      </c>
      <c r="AY230" s="255" t="s">
        <v>207</v>
      </c>
    </row>
    <row r="231" s="16" customFormat="1">
      <c r="A231" s="16"/>
      <c r="B231" s="267"/>
      <c r="C231" s="268"/>
      <c r="D231" s="236" t="s">
        <v>218</v>
      </c>
      <c r="E231" s="269" t="s">
        <v>18</v>
      </c>
      <c r="F231" s="270" t="s">
        <v>244</v>
      </c>
      <c r="G231" s="268"/>
      <c r="H231" s="271">
        <v>114.42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T231" s="277" t="s">
        <v>218</v>
      </c>
      <c r="AU231" s="277" t="s">
        <v>83</v>
      </c>
      <c r="AV231" s="16" t="s">
        <v>89</v>
      </c>
      <c r="AW231" s="16" t="s">
        <v>33</v>
      </c>
      <c r="AX231" s="16" t="s">
        <v>76</v>
      </c>
      <c r="AY231" s="277" t="s">
        <v>207</v>
      </c>
    </row>
    <row r="232" s="12" customFormat="1" ht="22.8" customHeight="1">
      <c r="A232" s="12"/>
      <c r="B232" s="201"/>
      <c r="C232" s="202"/>
      <c r="D232" s="203" t="s">
        <v>70</v>
      </c>
      <c r="E232" s="215" t="s">
        <v>103</v>
      </c>
      <c r="F232" s="215" t="s">
        <v>208</v>
      </c>
      <c r="G232" s="202"/>
      <c r="H232" s="202"/>
      <c r="I232" s="205"/>
      <c r="J232" s="216">
        <f>BK232</f>
        <v>0</v>
      </c>
      <c r="K232" s="202"/>
      <c r="L232" s="207"/>
      <c r="M232" s="208"/>
      <c r="N232" s="209"/>
      <c r="O232" s="209"/>
      <c r="P232" s="210">
        <f>P233+P239</f>
        <v>0</v>
      </c>
      <c r="Q232" s="209"/>
      <c r="R232" s="210">
        <f>R233+R239</f>
        <v>35.824761399999993</v>
      </c>
      <c r="S232" s="209"/>
      <c r="T232" s="211">
        <f>T233+T239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2" t="s">
        <v>76</v>
      </c>
      <c r="AT232" s="213" t="s">
        <v>70</v>
      </c>
      <c r="AU232" s="213" t="s">
        <v>76</v>
      </c>
      <c r="AY232" s="212" t="s">
        <v>207</v>
      </c>
      <c r="BK232" s="214">
        <f>BK233+BK239</f>
        <v>0</v>
      </c>
    </row>
    <row r="233" s="12" customFormat="1" ht="20.88" customHeight="1">
      <c r="A233" s="12"/>
      <c r="B233" s="201"/>
      <c r="C233" s="202"/>
      <c r="D233" s="203" t="s">
        <v>70</v>
      </c>
      <c r="E233" s="215" t="s">
        <v>738</v>
      </c>
      <c r="F233" s="215" t="s">
        <v>1264</v>
      </c>
      <c r="G233" s="202"/>
      <c r="H233" s="202"/>
      <c r="I233" s="205"/>
      <c r="J233" s="216">
        <f>BK233</f>
        <v>0</v>
      </c>
      <c r="K233" s="202"/>
      <c r="L233" s="207"/>
      <c r="M233" s="208"/>
      <c r="N233" s="209"/>
      <c r="O233" s="209"/>
      <c r="P233" s="210">
        <f>SUM(P234:P238)</f>
        <v>0</v>
      </c>
      <c r="Q233" s="209"/>
      <c r="R233" s="210">
        <f>SUM(R234:R238)</f>
        <v>1.2535666000000001</v>
      </c>
      <c r="S233" s="209"/>
      <c r="T233" s="211">
        <f>SUM(T234:T238)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12" t="s">
        <v>76</v>
      </c>
      <c r="AT233" s="213" t="s">
        <v>70</v>
      </c>
      <c r="AU233" s="213" t="s">
        <v>80</v>
      </c>
      <c r="AY233" s="212" t="s">
        <v>207</v>
      </c>
      <c r="BK233" s="214">
        <f>SUM(BK234:BK238)</f>
        <v>0</v>
      </c>
    </row>
    <row r="234" s="2" customFormat="1" ht="24.15" customHeight="1">
      <c r="A234" s="42"/>
      <c r="B234" s="43"/>
      <c r="C234" s="217" t="s">
        <v>340</v>
      </c>
      <c r="D234" s="217" t="s">
        <v>211</v>
      </c>
      <c r="E234" s="218" t="s">
        <v>2612</v>
      </c>
      <c r="F234" s="219" t="s">
        <v>2613</v>
      </c>
      <c r="G234" s="220" t="s">
        <v>129</v>
      </c>
      <c r="H234" s="221">
        <v>107.51000000000001</v>
      </c>
      <c r="I234" s="222"/>
      <c r="J234" s="221">
        <f>ROUND(I234*H234,2)</f>
        <v>0</v>
      </c>
      <c r="K234" s="219" t="s">
        <v>214</v>
      </c>
      <c r="L234" s="48"/>
      <c r="M234" s="223" t="s">
        <v>18</v>
      </c>
      <c r="N234" s="224" t="s">
        <v>42</v>
      </c>
      <c r="O234" s="88"/>
      <c r="P234" s="225">
        <f>O234*H234</f>
        <v>0</v>
      </c>
      <c r="Q234" s="225">
        <v>0.01166</v>
      </c>
      <c r="R234" s="225">
        <f>Q234*H234</f>
        <v>1.2535666000000001</v>
      </c>
      <c r="S234" s="225">
        <v>0</v>
      </c>
      <c r="T234" s="226">
        <f>S234*H234</f>
        <v>0</v>
      </c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R234" s="227" t="s">
        <v>89</v>
      </c>
      <c r="AT234" s="227" t="s">
        <v>211</v>
      </c>
      <c r="AU234" s="227" t="s">
        <v>83</v>
      </c>
      <c r="AY234" s="21" t="s">
        <v>207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1" t="s">
        <v>76</v>
      </c>
      <c r="BK234" s="228">
        <f>ROUND(I234*H234,2)</f>
        <v>0</v>
      </c>
      <c r="BL234" s="21" t="s">
        <v>89</v>
      </c>
      <c r="BM234" s="227" t="s">
        <v>2614</v>
      </c>
    </row>
    <row r="235" s="2" customFormat="1">
      <c r="A235" s="42"/>
      <c r="B235" s="43"/>
      <c r="C235" s="44"/>
      <c r="D235" s="229" t="s">
        <v>216</v>
      </c>
      <c r="E235" s="44"/>
      <c r="F235" s="230" t="s">
        <v>2615</v>
      </c>
      <c r="G235" s="44"/>
      <c r="H235" s="44"/>
      <c r="I235" s="231"/>
      <c r="J235" s="44"/>
      <c r="K235" s="44"/>
      <c r="L235" s="48"/>
      <c r="M235" s="232"/>
      <c r="N235" s="233"/>
      <c r="O235" s="88"/>
      <c r="P235" s="88"/>
      <c r="Q235" s="88"/>
      <c r="R235" s="88"/>
      <c r="S235" s="88"/>
      <c r="T235" s="89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T235" s="21" t="s">
        <v>216</v>
      </c>
      <c r="AU235" s="21" t="s">
        <v>83</v>
      </c>
    </row>
    <row r="236" s="14" customFormat="1">
      <c r="A236" s="14"/>
      <c r="B236" s="245"/>
      <c r="C236" s="246"/>
      <c r="D236" s="236" t="s">
        <v>218</v>
      </c>
      <c r="E236" s="247" t="s">
        <v>18</v>
      </c>
      <c r="F236" s="248" t="s">
        <v>2616</v>
      </c>
      <c r="G236" s="246"/>
      <c r="H236" s="249">
        <v>52.880000000000003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218</v>
      </c>
      <c r="AU236" s="255" t="s">
        <v>83</v>
      </c>
      <c r="AV236" s="14" t="s">
        <v>80</v>
      </c>
      <c r="AW236" s="14" t="s">
        <v>33</v>
      </c>
      <c r="AX236" s="14" t="s">
        <v>71</v>
      </c>
      <c r="AY236" s="255" t="s">
        <v>207</v>
      </c>
    </row>
    <row r="237" s="14" customFormat="1">
      <c r="A237" s="14"/>
      <c r="B237" s="245"/>
      <c r="C237" s="246"/>
      <c r="D237" s="236" t="s">
        <v>218</v>
      </c>
      <c r="E237" s="247" t="s">
        <v>18</v>
      </c>
      <c r="F237" s="248" t="s">
        <v>2617</v>
      </c>
      <c r="G237" s="246"/>
      <c r="H237" s="249">
        <v>54.630000000000003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218</v>
      </c>
      <c r="AU237" s="255" t="s">
        <v>83</v>
      </c>
      <c r="AV237" s="14" t="s">
        <v>80</v>
      </c>
      <c r="AW237" s="14" t="s">
        <v>33</v>
      </c>
      <c r="AX237" s="14" t="s">
        <v>71</v>
      </c>
      <c r="AY237" s="255" t="s">
        <v>207</v>
      </c>
    </row>
    <row r="238" s="16" customFormat="1">
      <c r="A238" s="16"/>
      <c r="B238" s="267"/>
      <c r="C238" s="268"/>
      <c r="D238" s="236" t="s">
        <v>218</v>
      </c>
      <c r="E238" s="269" t="s">
        <v>18</v>
      </c>
      <c r="F238" s="270" t="s">
        <v>244</v>
      </c>
      <c r="G238" s="268"/>
      <c r="H238" s="271">
        <v>107.51000000000001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T238" s="277" t="s">
        <v>218</v>
      </c>
      <c r="AU238" s="277" t="s">
        <v>83</v>
      </c>
      <c r="AV238" s="16" t="s">
        <v>89</v>
      </c>
      <c r="AW238" s="16" t="s">
        <v>33</v>
      </c>
      <c r="AX238" s="16" t="s">
        <v>76</v>
      </c>
      <c r="AY238" s="277" t="s">
        <v>207</v>
      </c>
    </row>
    <row r="239" s="12" customFormat="1" ht="20.88" customHeight="1">
      <c r="A239" s="12"/>
      <c r="B239" s="201"/>
      <c r="C239" s="202"/>
      <c r="D239" s="203" t="s">
        <v>70</v>
      </c>
      <c r="E239" s="215" t="s">
        <v>745</v>
      </c>
      <c r="F239" s="215" t="s">
        <v>1291</v>
      </c>
      <c r="G239" s="202"/>
      <c r="H239" s="202"/>
      <c r="I239" s="205"/>
      <c r="J239" s="216">
        <f>BK239</f>
        <v>0</v>
      </c>
      <c r="K239" s="202"/>
      <c r="L239" s="207"/>
      <c r="M239" s="208"/>
      <c r="N239" s="209"/>
      <c r="O239" s="209"/>
      <c r="P239" s="210">
        <f>SUM(P240:P265)</f>
        <v>0</v>
      </c>
      <c r="Q239" s="209"/>
      <c r="R239" s="210">
        <f>SUM(R240:R265)</f>
        <v>34.571194799999994</v>
      </c>
      <c r="S239" s="209"/>
      <c r="T239" s="211">
        <f>SUM(T240:T265)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2" t="s">
        <v>76</v>
      </c>
      <c r="AT239" s="213" t="s">
        <v>70</v>
      </c>
      <c r="AU239" s="213" t="s">
        <v>80</v>
      </c>
      <c r="AY239" s="212" t="s">
        <v>207</v>
      </c>
      <c r="BK239" s="214">
        <f>SUM(BK240:BK265)</f>
        <v>0</v>
      </c>
    </row>
    <row r="240" s="2" customFormat="1" ht="21.75" customHeight="1">
      <c r="A240" s="42"/>
      <c r="B240" s="43"/>
      <c r="C240" s="217" t="s">
        <v>347</v>
      </c>
      <c r="D240" s="217" t="s">
        <v>211</v>
      </c>
      <c r="E240" s="218" t="s">
        <v>2618</v>
      </c>
      <c r="F240" s="219" t="s">
        <v>2619</v>
      </c>
      <c r="G240" s="220" t="s">
        <v>161</v>
      </c>
      <c r="H240" s="221">
        <v>9.0399999999999991</v>
      </c>
      <c r="I240" s="222"/>
      <c r="J240" s="221">
        <f>ROUND(I240*H240,2)</f>
        <v>0</v>
      </c>
      <c r="K240" s="219" t="s">
        <v>214</v>
      </c>
      <c r="L240" s="48"/>
      <c r="M240" s="223" t="s">
        <v>18</v>
      </c>
      <c r="N240" s="224" t="s">
        <v>42</v>
      </c>
      <c r="O240" s="88"/>
      <c r="P240" s="225">
        <f>O240*H240</f>
        <v>0</v>
      </c>
      <c r="Q240" s="225">
        <v>2.5018699999999998</v>
      </c>
      <c r="R240" s="225">
        <f>Q240*H240</f>
        <v>22.616904799999997</v>
      </c>
      <c r="S240" s="225">
        <v>0</v>
      </c>
      <c r="T240" s="226">
        <f>S240*H240</f>
        <v>0</v>
      </c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R240" s="227" t="s">
        <v>89</v>
      </c>
      <c r="AT240" s="227" t="s">
        <v>211</v>
      </c>
      <c r="AU240" s="227" t="s">
        <v>83</v>
      </c>
      <c r="AY240" s="21" t="s">
        <v>207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1" t="s">
        <v>76</v>
      </c>
      <c r="BK240" s="228">
        <f>ROUND(I240*H240,2)</f>
        <v>0</v>
      </c>
      <c r="BL240" s="21" t="s">
        <v>89</v>
      </c>
      <c r="BM240" s="227" t="s">
        <v>2620</v>
      </c>
    </row>
    <row r="241" s="2" customFormat="1">
      <c r="A241" s="42"/>
      <c r="B241" s="43"/>
      <c r="C241" s="44"/>
      <c r="D241" s="229" t="s">
        <v>216</v>
      </c>
      <c r="E241" s="44"/>
      <c r="F241" s="230" t="s">
        <v>2621</v>
      </c>
      <c r="G241" s="44"/>
      <c r="H241" s="44"/>
      <c r="I241" s="231"/>
      <c r="J241" s="44"/>
      <c r="K241" s="44"/>
      <c r="L241" s="48"/>
      <c r="M241" s="232"/>
      <c r="N241" s="233"/>
      <c r="O241" s="88"/>
      <c r="P241" s="88"/>
      <c r="Q241" s="88"/>
      <c r="R241" s="88"/>
      <c r="S241" s="88"/>
      <c r="T241" s="89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T241" s="21" t="s">
        <v>216</v>
      </c>
      <c r="AU241" s="21" t="s">
        <v>83</v>
      </c>
    </row>
    <row r="242" s="14" customFormat="1">
      <c r="A242" s="14"/>
      <c r="B242" s="245"/>
      <c r="C242" s="246"/>
      <c r="D242" s="236" t="s">
        <v>218</v>
      </c>
      <c r="E242" s="247" t="s">
        <v>18</v>
      </c>
      <c r="F242" s="248" t="s">
        <v>2622</v>
      </c>
      <c r="G242" s="246"/>
      <c r="H242" s="249">
        <v>9.0399999999999991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218</v>
      </c>
      <c r="AU242" s="255" t="s">
        <v>83</v>
      </c>
      <c r="AV242" s="14" t="s">
        <v>80</v>
      </c>
      <c r="AW242" s="14" t="s">
        <v>33</v>
      </c>
      <c r="AX242" s="14" t="s">
        <v>76</v>
      </c>
      <c r="AY242" s="255" t="s">
        <v>207</v>
      </c>
    </row>
    <row r="243" s="2" customFormat="1" ht="21.75" customHeight="1">
      <c r="A243" s="42"/>
      <c r="B243" s="43"/>
      <c r="C243" s="217" t="s">
        <v>360</v>
      </c>
      <c r="D243" s="217" t="s">
        <v>211</v>
      </c>
      <c r="E243" s="218" t="s">
        <v>2623</v>
      </c>
      <c r="F243" s="219" t="s">
        <v>2624</v>
      </c>
      <c r="G243" s="220" t="s">
        <v>161</v>
      </c>
      <c r="H243" s="221">
        <v>9.0399999999999991</v>
      </c>
      <c r="I243" s="222"/>
      <c r="J243" s="221">
        <f>ROUND(I243*H243,2)</f>
        <v>0</v>
      </c>
      <c r="K243" s="219" t="s">
        <v>214</v>
      </c>
      <c r="L243" s="48"/>
      <c r="M243" s="223" t="s">
        <v>18</v>
      </c>
      <c r="N243" s="224" t="s">
        <v>42</v>
      </c>
      <c r="O243" s="88"/>
      <c r="P243" s="225">
        <f>O243*H243</f>
        <v>0</v>
      </c>
      <c r="Q243" s="225">
        <v>0</v>
      </c>
      <c r="R243" s="225">
        <f>Q243*H243</f>
        <v>0</v>
      </c>
      <c r="S243" s="225">
        <v>0</v>
      </c>
      <c r="T243" s="226">
        <f>S243*H243</f>
        <v>0</v>
      </c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R243" s="227" t="s">
        <v>89</v>
      </c>
      <c r="AT243" s="227" t="s">
        <v>211</v>
      </c>
      <c r="AU243" s="227" t="s">
        <v>83</v>
      </c>
      <c r="AY243" s="21" t="s">
        <v>207</v>
      </c>
      <c r="BE243" s="228">
        <f>IF(N243="základní",J243,0)</f>
        <v>0</v>
      </c>
      <c r="BF243" s="228">
        <f>IF(N243="snížená",J243,0)</f>
        <v>0</v>
      </c>
      <c r="BG243" s="228">
        <f>IF(N243="zákl. přenesená",J243,0)</f>
        <v>0</v>
      </c>
      <c r="BH243" s="228">
        <f>IF(N243="sníž. přenesená",J243,0)</f>
        <v>0</v>
      </c>
      <c r="BI243" s="228">
        <f>IF(N243="nulová",J243,0)</f>
        <v>0</v>
      </c>
      <c r="BJ243" s="21" t="s">
        <v>76</v>
      </c>
      <c r="BK243" s="228">
        <f>ROUND(I243*H243,2)</f>
        <v>0</v>
      </c>
      <c r="BL243" s="21" t="s">
        <v>89</v>
      </c>
      <c r="BM243" s="227" t="s">
        <v>2625</v>
      </c>
    </row>
    <row r="244" s="2" customFormat="1">
      <c r="A244" s="42"/>
      <c r="B244" s="43"/>
      <c r="C244" s="44"/>
      <c r="D244" s="229" t="s">
        <v>216</v>
      </c>
      <c r="E244" s="44"/>
      <c r="F244" s="230" t="s">
        <v>2626</v>
      </c>
      <c r="G244" s="44"/>
      <c r="H244" s="44"/>
      <c r="I244" s="231"/>
      <c r="J244" s="44"/>
      <c r="K244" s="44"/>
      <c r="L244" s="48"/>
      <c r="M244" s="232"/>
      <c r="N244" s="233"/>
      <c r="O244" s="88"/>
      <c r="P244" s="88"/>
      <c r="Q244" s="88"/>
      <c r="R244" s="88"/>
      <c r="S244" s="88"/>
      <c r="T244" s="89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T244" s="21" t="s">
        <v>216</v>
      </c>
      <c r="AU244" s="21" t="s">
        <v>83</v>
      </c>
    </row>
    <row r="245" s="14" customFormat="1">
      <c r="A245" s="14"/>
      <c r="B245" s="245"/>
      <c r="C245" s="246"/>
      <c r="D245" s="236" t="s">
        <v>218</v>
      </c>
      <c r="E245" s="247" t="s">
        <v>18</v>
      </c>
      <c r="F245" s="248" t="s">
        <v>2622</v>
      </c>
      <c r="G245" s="246"/>
      <c r="H245" s="249">
        <v>9.0399999999999991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218</v>
      </c>
      <c r="AU245" s="255" t="s">
        <v>83</v>
      </c>
      <c r="AV245" s="14" t="s">
        <v>80</v>
      </c>
      <c r="AW245" s="14" t="s">
        <v>33</v>
      </c>
      <c r="AX245" s="14" t="s">
        <v>76</v>
      </c>
      <c r="AY245" s="255" t="s">
        <v>207</v>
      </c>
    </row>
    <row r="246" s="2" customFormat="1" ht="24.15" customHeight="1">
      <c r="A246" s="42"/>
      <c r="B246" s="43"/>
      <c r="C246" s="217" t="s">
        <v>370</v>
      </c>
      <c r="D246" s="217" t="s">
        <v>211</v>
      </c>
      <c r="E246" s="218" t="s">
        <v>2627</v>
      </c>
      <c r="F246" s="219" t="s">
        <v>2628</v>
      </c>
      <c r="G246" s="220" t="s">
        <v>161</v>
      </c>
      <c r="H246" s="221">
        <v>9.0399999999999991</v>
      </c>
      <c r="I246" s="222"/>
      <c r="J246" s="221">
        <f>ROUND(I246*H246,2)</f>
        <v>0</v>
      </c>
      <c r="K246" s="219" t="s">
        <v>214</v>
      </c>
      <c r="L246" s="48"/>
      <c r="M246" s="223" t="s">
        <v>18</v>
      </c>
      <c r="N246" s="224" t="s">
        <v>42</v>
      </c>
      <c r="O246" s="88"/>
      <c r="P246" s="225">
        <f>O246*H246</f>
        <v>0</v>
      </c>
      <c r="Q246" s="225">
        <v>0</v>
      </c>
      <c r="R246" s="225">
        <f>Q246*H246</f>
        <v>0</v>
      </c>
      <c r="S246" s="225">
        <v>0</v>
      </c>
      <c r="T246" s="226">
        <f>S246*H246</f>
        <v>0</v>
      </c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R246" s="227" t="s">
        <v>89</v>
      </c>
      <c r="AT246" s="227" t="s">
        <v>211</v>
      </c>
      <c r="AU246" s="227" t="s">
        <v>83</v>
      </c>
      <c r="AY246" s="21" t="s">
        <v>207</v>
      </c>
      <c r="BE246" s="228">
        <f>IF(N246="základní",J246,0)</f>
        <v>0</v>
      </c>
      <c r="BF246" s="228">
        <f>IF(N246="snížená",J246,0)</f>
        <v>0</v>
      </c>
      <c r="BG246" s="228">
        <f>IF(N246="zákl. přenesená",J246,0)</f>
        <v>0</v>
      </c>
      <c r="BH246" s="228">
        <f>IF(N246="sníž. přenesená",J246,0)</f>
        <v>0</v>
      </c>
      <c r="BI246" s="228">
        <f>IF(N246="nulová",J246,0)</f>
        <v>0</v>
      </c>
      <c r="BJ246" s="21" t="s">
        <v>76</v>
      </c>
      <c r="BK246" s="228">
        <f>ROUND(I246*H246,2)</f>
        <v>0</v>
      </c>
      <c r="BL246" s="21" t="s">
        <v>89</v>
      </c>
      <c r="BM246" s="227" t="s">
        <v>2629</v>
      </c>
    </row>
    <row r="247" s="2" customFormat="1">
      <c r="A247" s="42"/>
      <c r="B247" s="43"/>
      <c r="C247" s="44"/>
      <c r="D247" s="229" t="s">
        <v>216</v>
      </c>
      <c r="E247" s="44"/>
      <c r="F247" s="230" t="s">
        <v>2630</v>
      </c>
      <c r="G247" s="44"/>
      <c r="H247" s="44"/>
      <c r="I247" s="231"/>
      <c r="J247" s="44"/>
      <c r="K247" s="44"/>
      <c r="L247" s="48"/>
      <c r="M247" s="232"/>
      <c r="N247" s="233"/>
      <c r="O247" s="88"/>
      <c r="P247" s="88"/>
      <c r="Q247" s="88"/>
      <c r="R247" s="88"/>
      <c r="S247" s="88"/>
      <c r="T247" s="89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T247" s="21" t="s">
        <v>216</v>
      </c>
      <c r="AU247" s="21" t="s">
        <v>83</v>
      </c>
    </row>
    <row r="248" s="14" customFormat="1">
      <c r="A248" s="14"/>
      <c r="B248" s="245"/>
      <c r="C248" s="246"/>
      <c r="D248" s="236" t="s">
        <v>218</v>
      </c>
      <c r="E248" s="247" t="s">
        <v>18</v>
      </c>
      <c r="F248" s="248" t="s">
        <v>2622</v>
      </c>
      <c r="G248" s="246"/>
      <c r="H248" s="249">
        <v>9.0399999999999991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218</v>
      </c>
      <c r="AU248" s="255" t="s">
        <v>83</v>
      </c>
      <c r="AV248" s="14" t="s">
        <v>80</v>
      </c>
      <c r="AW248" s="14" t="s">
        <v>33</v>
      </c>
      <c r="AX248" s="14" t="s">
        <v>76</v>
      </c>
      <c r="AY248" s="255" t="s">
        <v>207</v>
      </c>
    </row>
    <row r="249" s="2" customFormat="1" ht="16.5" customHeight="1">
      <c r="A249" s="42"/>
      <c r="B249" s="43"/>
      <c r="C249" s="217" t="s">
        <v>7</v>
      </c>
      <c r="D249" s="217" t="s">
        <v>211</v>
      </c>
      <c r="E249" s="218" t="s">
        <v>1308</v>
      </c>
      <c r="F249" s="219" t="s">
        <v>1309</v>
      </c>
      <c r="G249" s="220" t="s">
        <v>516</v>
      </c>
      <c r="H249" s="221">
        <v>0.14000000000000001</v>
      </c>
      <c r="I249" s="222"/>
      <c r="J249" s="221">
        <f>ROUND(I249*H249,2)</f>
        <v>0</v>
      </c>
      <c r="K249" s="219" t="s">
        <v>214</v>
      </c>
      <c r="L249" s="48"/>
      <c r="M249" s="223" t="s">
        <v>18</v>
      </c>
      <c r="N249" s="224" t="s">
        <v>42</v>
      </c>
      <c r="O249" s="88"/>
      <c r="P249" s="225">
        <f>O249*H249</f>
        <v>0</v>
      </c>
      <c r="Q249" s="225">
        <v>1.06277</v>
      </c>
      <c r="R249" s="225">
        <f>Q249*H249</f>
        <v>0.14878780000000003</v>
      </c>
      <c r="S249" s="225">
        <v>0</v>
      </c>
      <c r="T249" s="226">
        <f>S249*H249</f>
        <v>0</v>
      </c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R249" s="227" t="s">
        <v>89</v>
      </c>
      <c r="AT249" s="227" t="s">
        <v>211</v>
      </c>
      <c r="AU249" s="227" t="s">
        <v>83</v>
      </c>
      <c r="AY249" s="21" t="s">
        <v>207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1" t="s">
        <v>76</v>
      </c>
      <c r="BK249" s="228">
        <f>ROUND(I249*H249,2)</f>
        <v>0</v>
      </c>
      <c r="BL249" s="21" t="s">
        <v>89</v>
      </c>
      <c r="BM249" s="227" t="s">
        <v>2631</v>
      </c>
    </row>
    <row r="250" s="2" customFormat="1">
      <c r="A250" s="42"/>
      <c r="B250" s="43"/>
      <c r="C250" s="44"/>
      <c r="D250" s="229" t="s">
        <v>216</v>
      </c>
      <c r="E250" s="44"/>
      <c r="F250" s="230" t="s">
        <v>1311</v>
      </c>
      <c r="G250" s="44"/>
      <c r="H250" s="44"/>
      <c r="I250" s="231"/>
      <c r="J250" s="44"/>
      <c r="K250" s="44"/>
      <c r="L250" s="48"/>
      <c r="M250" s="232"/>
      <c r="N250" s="233"/>
      <c r="O250" s="88"/>
      <c r="P250" s="88"/>
      <c r="Q250" s="88"/>
      <c r="R250" s="88"/>
      <c r="S250" s="88"/>
      <c r="T250" s="89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T250" s="21" t="s">
        <v>216</v>
      </c>
      <c r="AU250" s="21" t="s">
        <v>83</v>
      </c>
    </row>
    <row r="251" s="13" customFormat="1">
      <c r="A251" s="13"/>
      <c r="B251" s="234"/>
      <c r="C251" s="235"/>
      <c r="D251" s="236" t="s">
        <v>218</v>
      </c>
      <c r="E251" s="237" t="s">
        <v>18</v>
      </c>
      <c r="F251" s="238" t="s">
        <v>2632</v>
      </c>
      <c r="G251" s="235"/>
      <c r="H251" s="237" t="s">
        <v>18</v>
      </c>
      <c r="I251" s="239"/>
      <c r="J251" s="235"/>
      <c r="K251" s="235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218</v>
      </c>
      <c r="AU251" s="244" t="s">
        <v>83</v>
      </c>
      <c r="AV251" s="13" t="s">
        <v>76</v>
      </c>
      <c r="AW251" s="13" t="s">
        <v>33</v>
      </c>
      <c r="AX251" s="13" t="s">
        <v>71</v>
      </c>
      <c r="AY251" s="244" t="s">
        <v>207</v>
      </c>
    </row>
    <row r="252" s="14" customFormat="1">
      <c r="A252" s="14"/>
      <c r="B252" s="245"/>
      <c r="C252" s="246"/>
      <c r="D252" s="236" t="s">
        <v>218</v>
      </c>
      <c r="E252" s="247" t="s">
        <v>18</v>
      </c>
      <c r="F252" s="248" t="s">
        <v>2633</v>
      </c>
      <c r="G252" s="246"/>
      <c r="H252" s="249">
        <v>0.12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218</v>
      </c>
      <c r="AU252" s="255" t="s">
        <v>83</v>
      </c>
      <c r="AV252" s="14" t="s">
        <v>80</v>
      </c>
      <c r="AW252" s="14" t="s">
        <v>33</v>
      </c>
      <c r="AX252" s="14" t="s">
        <v>76</v>
      </c>
      <c r="AY252" s="255" t="s">
        <v>207</v>
      </c>
    </row>
    <row r="253" s="14" customFormat="1">
      <c r="A253" s="14"/>
      <c r="B253" s="245"/>
      <c r="C253" s="246"/>
      <c r="D253" s="236" t="s">
        <v>218</v>
      </c>
      <c r="E253" s="246"/>
      <c r="F253" s="248" t="s">
        <v>2634</v>
      </c>
      <c r="G253" s="246"/>
      <c r="H253" s="249">
        <v>0.14000000000000001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218</v>
      </c>
      <c r="AU253" s="255" t="s">
        <v>83</v>
      </c>
      <c r="AV253" s="14" t="s">
        <v>80</v>
      </c>
      <c r="AW253" s="14" t="s">
        <v>4</v>
      </c>
      <c r="AX253" s="14" t="s">
        <v>76</v>
      </c>
      <c r="AY253" s="255" t="s">
        <v>207</v>
      </c>
    </row>
    <row r="254" s="2" customFormat="1" ht="24.15" customHeight="1">
      <c r="A254" s="42"/>
      <c r="B254" s="43"/>
      <c r="C254" s="217" t="s">
        <v>390</v>
      </c>
      <c r="D254" s="217" t="s">
        <v>211</v>
      </c>
      <c r="E254" s="218" t="s">
        <v>2635</v>
      </c>
      <c r="F254" s="219" t="s">
        <v>2636</v>
      </c>
      <c r="G254" s="220" t="s">
        <v>317</v>
      </c>
      <c r="H254" s="221">
        <v>78</v>
      </c>
      <c r="I254" s="222"/>
      <c r="J254" s="221">
        <f>ROUND(I254*H254,2)</f>
        <v>0</v>
      </c>
      <c r="K254" s="219" t="s">
        <v>214</v>
      </c>
      <c r="L254" s="48"/>
      <c r="M254" s="223" t="s">
        <v>18</v>
      </c>
      <c r="N254" s="224" t="s">
        <v>42</v>
      </c>
      <c r="O254" s="88"/>
      <c r="P254" s="225">
        <f>O254*H254</f>
        <v>0</v>
      </c>
      <c r="Q254" s="225">
        <v>2.0000000000000002E-05</v>
      </c>
      <c r="R254" s="225">
        <f>Q254*H254</f>
        <v>0.0015600000000000002</v>
      </c>
      <c r="S254" s="225">
        <v>0</v>
      </c>
      <c r="T254" s="226">
        <f>S254*H254</f>
        <v>0</v>
      </c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R254" s="227" t="s">
        <v>89</v>
      </c>
      <c r="AT254" s="227" t="s">
        <v>211</v>
      </c>
      <c r="AU254" s="227" t="s">
        <v>83</v>
      </c>
      <c r="AY254" s="21" t="s">
        <v>207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1" t="s">
        <v>76</v>
      </c>
      <c r="BK254" s="228">
        <f>ROUND(I254*H254,2)</f>
        <v>0</v>
      </c>
      <c r="BL254" s="21" t="s">
        <v>89</v>
      </c>
      <c r="BM254" s="227" t="s">
        <v>2637</v>
      </c>
    </row>
    <row r="255" s="2" customFormat="1">
      <c r="A255" s="42"/>
      <c r="B255" s="43"/>
      <c r="C255" s="44"/>
      <c r="D255" s="229" t="s">
        <v>216</v>
      </c>
      <c r="E255" s="44"/>
      <c r="F255" s="230" t="s">
        <v>2638</v>
      </c>
      <c r="G255" s="44"/>
      <c r="H255" s="44"/>
      <c r="I255" s="231"/>
      <c r="J255" s="44"/>
      <c r="K255" s="44"/>
      <c r="L255" s="48"/>
      <c r="M255" s="232"/>
      <c r="N255" s="233"/>
      <c r="O255" s="88"/>
      <c r="P255" s="88"/>
      <c r="Q255" s="88"/>
      <c r="R255" s="88"/>
      <c r="S255" s="88"/>
      <c r="T255" s="89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T255" s="21" t="s">
        <v>216</v>
      </c>
      <c r="AU255" s="21" t="s">
        <v>83</v>
      </c>
    </row>
    <row r="256" s="14" customFormat="1">
      <c r="A256" s="14"/>
      <c r="B256" s="245"/>
      <c r="C256" s="246"/>
      <c r="D256" s="236" t="s">
        <v>218</v>
      </c>
      <c r="E256" s="247" t="s">
        <v>18</v>
      </c>
      <c r="F256" s="248" t="s">
        <v>2470</v>
      </c>
      <c r="G256" s="246"/>
      <c r="H256" s="249">
        <v>44.07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218</v>
      </c>
      <c r="AU256" s="255" t="s">
        <v>83</v>
      </c>
      <c r="AV256" s="14" t="s">
        <v>80</v>
      </c>
      <c r="AW256" s="14" t="s">
        <v>33</v>
      </c>
      <c r="AX256" s="14" t="s">
        <v>71</v>
      </c>
      <c r="AY256" s="255" t="s">
        <v>207</v>
      </c>
    </row>
    <row r="257" s="14" customFormat="1">
      <c r="A257" s="14"/>
      <c r="B257" s="245"/>
      <c r="C257" s="246"/>
      <c r="D257" s="236" t="s">
        <v>218</v>
      </c>
      <c r="E257" s="247" t="s">
        <v>18</v>
      </c>
      <c r="F257" s="248" t="s">
        <v>2473</v>
      </c>
      <c r="G257" s="246"/>
      <c r="H257" s="249">
        <v>33.93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218</v>
      </c>
      <c r="AU257" s="255" t="s">
        <v>83</v>
      </c>
      <c r="AV257" s="14" t="s">
        <v>80</v>
      </c>
      <c r="AW257" s="14" t="s">
        <v>33</v>
      </c>
      <c r="AX257" s="14" t="s">
        <v>71</v>
      </c>
      <c r="AY257" s="255" t="s">
        <v>207</v>
      </c>
    </row>
    <row r="258" s="16" customFormat="1">
      <c r="A258" s="16"/>
      <c r="B258" s="267"/>
      <c r="C258" s="268"/>
      <c r="D258" s="236" t="s">
        <v>218</v>
      </c>
      <c r="E258" s="269" t="s">
        <v>18</v>
      </c>
      <c r="F258" s="270" t="s">
        <v>244</v>
      </c>
      <c r="G258" s="268"/>
      <c r="H258" s="271">
        <v>78</v>
      </c>
      <c r="I258" s="272"/>
      <c r="J258" s="268"/>
      <c r="K258" s="268"/>
      <c r="L258" s="273"/>
      <c r="M258" s="274"/>
      <c r="N258" s="275"/>
      <c r="O258" s="275"/>
      <c r="P258" s="275"/>
      <c r="Q258" s="275"/>
      <c r="R258" s="275"/>
      <c r="S258" s="275"/>
      <c r="T258" s="27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T258" s="277" t="s">
        <v>218</v>
      </c>
      <c r="AU258" s="277" t="s">
        <v>83</v>
      </c>
      <c r="AV258" s="16" t="s">
        <v>89</v>
      </c>
      <c r="AW258" s="16" t="s">
        <v>33</v>
      </c>
      <c r="AX258" s="16" t="s">
        <v>76</v>
      </c>
      <c r="AY258" s="277" t="s">
        <v>207</v>
      </c>
    </row>
    <row r="259" s="2" customFormat="1" ht="16.5" customHeight="1">
      <c r="A259" s="42"/>
      <c r="B259" s="43"/>
      <c r="C259" s="217" t="s">
        <v>397</v>
      </c>
      <c r="D259" s="217" t="s">
        <v>211</v>
      </c>
      <c r="E259" s="218" t="s">
        <v>1340</v>
      </c>
      <c r="F259" s="219" t="s">
        <v>1341</v>
      </c>
      <c r="G259" s="220" t="s">
        <v>317</v>
      </c>
      <c r="H259" s="221">
        <v>78</v>
      </c>
      <c r="I259" s="222"/>
      <c r="J259" s="221">
        <f>ROUND(I259*H259,2)</f>
        <v>0</v>
      </c>
      <c r="K259" s="219" t="s">
        <v>214</v>
      </c>
      <c r="L259" s="48"/>
      <c r="M259" s="223" t="s">
        <v>18</v>
      </c>
      <c r="N259" s="224" t="s">
        <v>42</v>
      </c>
      <c r="O259" s="88"/>
      <c r="P259" s="225">
        <f>O259*H259</f>
        <v>0</v>
      </c>
      <c r="Q259" s="225">
        <v>0.00023000000000000001</v>
      </c>
      <c r="R259" s="225">
        <f>Q259*H259</f>
        <v>0.017940000000000001</v>
      </c>
      <c r="S259" s="225">
        <v>0</v>
      </c>
      <c r="T259" s="226">
        <f>S259*H259</f>
        <v>0</v>
      </c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R259" s="227" t="s">
        <v>89</v>
      </c>
      <c r="AT259" s="227" t="s">
        <v>211</v>
      </c>
      <c r="AU259" s="227" t="s">
        <v>83</v>
      </c>
      <c r="AY259" s="21" t="s">
        <v>207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21" t="s">
        <v>76</v>
      </c>
      <c r="BK259" s="228">
        <f>ROUND(I259*H259,2)</f>
        <v>0</v>
      </c>
      <c r="BL259" s="21" t="s">
        <v>89</v>
      </c>
      <c r="BM259" s="227" t="s">
        <v>2639</v>
      </c>
    </row>
    <row r="260" s="2" customFormat="1">
      <c r="A260" s="42"/>
      <c r="B260" s="43"/>
      <c r="C260" s="44"/>
      <c r="D260" s="229" t="s">
        <v>216</v>
      </c>
      <c r="E260" s="44"/>
      <c r="F260" s="230" t="s">
        <v>1343</v>
      </c>
      <c r="G260" s="44"/>
      <c r="H260" s="44"/>
      <c r="I260" s="231"/>
      <c r="J260" s="44"/>
      <c r="K260" s="44"/>
      <c r="L260" s="48"/>
      <c r="M260" s="232"/>
      <c r="N260" s="233"/>
      <c r="O260" s="88"/>
      <c r="P260" s="88"/>
      <c r="Q260" s="88"/>
      <c r="R260" s="88"/>
      <c r="S260" s="88"/>
      <c r="T260" s="89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T260" s="21" t="s">
        <v>216</v>
      </c>
      <c r="AU260" s="21" t="s">
        <v>83</v>
      </c>
    </row>
    <row r="261" s="14" customFormat="1">
      <c r="A261" s="14"/>
      <c r="B261" s="245"/>
      <c r="C261" s="246"/>
      <c r="D261" s="236" t="s">
        <v>218</v>
      </c>
      <c r="E261" s="247" t="s">
        <v>18</v>
      </c>
      <c r="F261" s="248" t="s">
        <v>2470</v>
      </c>
      <c r="G261" s="246"/>
      <c r="H261" s="249">
        <v>44.07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218</v>
      </c>
      <c r="AU261" s="255" t="s">
        <v>83</v>
      </c>
      <c r="AV261" s="14" t="s">
        <v>80</v>
      </c>
      <c r="AW261" s="14" t="s">
        <v>33</v>
      </c>
      <c r="AX261" s="14" t="s">
        <v>71</v>
      </c>
      <c r="AY261" s="255" t="s">
        <v>207</v>
      </c>
    </row>
    <row r="262" s="14" customFormat="1">
      <c r="A262" s="14"/>
      <c r="B262" s="245"/>
      <c r="C262" s="246"/>
      <c r="D262" s="236" t="s">
        <v>218</v>
      </c>
      <c r="E262" s="247" t="s">
        <v>18</v>
      </c>
      <c r="F262" s="248" t="s">
        <v>2473</v>
      </c>
      <c r="G262" s="246"/>
      <c r="H262" s="249">
        <v>33.93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218</v>
      </c>
      <c r="AU262" s="255" t="s">
        <v>83</v>
      </c>
      <c r="AV262" s="14" t="s">
        <v>80</v>
      </c>
      <c r="AW262" s="14" t="s">
        <v>33</v>
      </c>
      <c r="AX262" s="14" t="s">
        <v>71</v>
      </c>
      <c r="AY262" s="255" t="s">
        <v>207</v>
      </c>
    </row>
    <row r="263" s="2" customFormat="1" ht="24.15" customHeight="1">
      <c r="A263" s="42"/>
      <c r="B263" s="43"/>
      <c r="C263" s="217" t="s">
        <v>404</v>
      </c>
      <c r="D263" s="217" t="s">
        <v>211</v>
      </c>
      <c r="E263" s="218" t="s">
        <v>2640</v>
      </c>
      <c r="F263" s="219" t="s">
        <v>2641</v>
      </c>
      <c r="G263" s="220" t="s">
        <v>317</v>
      </c>
      <c r="H263" s="221">
        <v>59.939999999999998</v>
      </c>
      <c r="I263" s="222"/>
      <c r="J263" s="221">
        <f>ROUND(I263*H263,2)</f>
        <v>0</v>
      </c>
      <c r="K263" s="219" t="s">
        <v>214</v>
      </c>
      <c r="L263" s="48"/>
      <c r="M263" s="223" t="s">
        <v>18</v>
      </c>
      <c r="N263" s="224" t="s">
        <v>42</v>
      </c>
      <c r="O263" s="88"/>
      <c r="P263" s="225">
        <f>O263*H263</f>
        <v>0</v>
      </c>
      <c r="Q263" s="225">
        <v>0.19663</v>
      </c>
      <c r="R263" s="225">
        <f>Q263*H263</f>
        <v>11.786002199999999</v>
      </c>
      <c r="S263" s="225">
        <v>0</v>
      </c>
      <c r="T263" s="226">
        <f>S263*H263</f>
        <v>0</v>
      </c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R263" s="227" t="s">
        <v>89</v>
      </c>
      <c r="AT263" s="227" t="s">
        <v>211</v>
      </c>
      <c r="AU263" s="227" t="s">
        <v>83</v>
      </c>
      <c r="AY263" s="21" t="s">
        <v>207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1" t="s">
        <v>76</v>
      </c>
      <c r="BK263" s="228">
        <f>ROUND(I263*H263,2)</f>
        <v>0</v>
      </c>
      <c r="BL263" s="21" t="s">
        <v>89</v>
      </c>
      <c r="BM263" s="227" t="s">
        <v>2642</v>
      </c>
    </row>
    <row r="264" s="2" customFormat="1">
      <c r="A264" s="42"/>
      <c r="B264" s="43"/>
      <c r="C264" s="44"/>
      <c r="D264" s="229" t="s">
        <v>216</v>
      </c>
      <c r="E264" s="44"/>
      <c r="F264" s="230" t="s">
        <v>2643</v>
      </c>
      <c r="G264" s="44"/>
      <c r="H264" s="44"/>
      <c r="I264" s="231"/>
      <c r="J264" s="44"/>
      <c r="K264" s="44"/>
      <c r="L264" s="48"/>
      <c r="M264" s="232"/>
      <c r="N264" s="233"/>
      <c r="O264" s="88"/>
      <c r="P264" s="88"/>
      <c r="Q264" s="88"/>
      <c r="R264" s="88"/>
      <c r="S264" s="88"/>
      <c r="T264" s="89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T264" s="21" t="s">
        <v>216</v>
      </c>
      <c r="AU264" s="21" t="s">
        <v>83</v>
      </c>
    </row>
    <row r="265" s="14" customFormat="1">
      <c r="A265" s="14"/>
      <c r="B265" s="245"/>
      <c r="C265" s="246"/>
      <c r="D265" s="236" t="s">
        <v>218</v>
      </c>
      <c r="E265" s="247" t="s">
        <v>18</v>
      </c>
      <c r="F265" s="248" t="s">
        <v>2467</v>
      </c>
      <c r="G265" s="246"/>
      <c r="H265" s="249">
        <v>59.939999999999998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218</v>
      </c>
      <c r="AU265" s="255" t="s">
        <v>83</v>
      </c>
      <c r="AV265" s="14" t="s">
        <v>80</v>
      </c>
      <c r="AW265" s="14" t="s">
        <v>33</v>
      </c>
      <c r="AX265" s="14" t="s">
        <v>76</v>
      </c>
      <c r="AY265" s="255" t="s">
        <v>207</v>
      </c>
    </row>
    <row r="266" s="12" customFormat="1" ht="22.8" customHeight="1">
      <c r="A266" s="12"/>
      <c r="B266" s="201"/>
      <c r="C266" s="202"/>
      <c r="D266" s="203" t="s">
        <v>70</v>
      </c>
      <c r="E266" s="215" t="s">
        <v>124</v>
      </c>
      <c r="F266" s="215" t="s">
        <v>2644</v>
      </c>
      <c r="G266" s="202"/>
      <c r="H266" s="202"/>
      <c r="I266" s="205"/>
      <c r="J266" s="216">
        <f>BK266</f>
        <v>0</v>
      </c>
      <c r="K266" s="202"/>
      <c r="L266" s="207"/>
      <c r="M266" s="208"/>
      <c r="N266" s="209"/>
      <c r="O266" s="209"/>
      <c r="P266" s="210">
        <f>P267</f>
        <v>0</v>
      </c>
      <c r="Q266" s="209"/>
      <c r="R266" s="210">
        <f>R267</f>
        <v>0.022750000000000003</v>
      </c>
      <c r="S266" s="209"/>
      <c r="T266" s="211">
        <f>T267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2" t="s">
        <v>76</v>
      </c>
      <c r="AT266" s="213" t="s">
        <v>70</v>
      </c>
      <c r="AU266" s="213" t="s">
        <v>76</v>
      </c>
      <c r="AY266" s="212" t="s">
        <v>207</v>
      </c>
      <c r="BK266" s="214">
        <f>BK267</f>
        <v>0</v>
      </c>
    </row>
    <row r="267" s="12" customFormat="1" ht="20.88" customHeight="1">
      <c r="A267" s="12"/>
      <c r="B267" s="201"/>
      <c r="C267" s="202"/>
      <c r="D267" s="203" t="s">
        <v>70</v>
      </c>
      <c r="E267" s="215" t="s">
        <v>1538</v>
      </c>
      <c r="F267" s="215" t="s">
        <v>2645</v>
      </c>
      <c r="G267" s="202"/>
      <c r="H267" s="202"/>
      <c r="I267" s="205"/>
      <c r="J267" s="216">
        <f>BK267</f>
        <v>0</v>
      </c>
      <c r="K267" s="202"/>
      <c r="L267" s="207"/>
      <c r="M267" s="208"/>
      <c r="N267" s="209"/>
      <c r="O267" s="209"/>
      <c r="P267" s="210">
        <f>SUM(P268:P279)</f>
        <v>0</v>
      </c>
      <c r="Q267" s="209"/>
      <c r="R267" s="210">
        <f>SUM(R268:R279)</f>
        <v>0.022750000000000003</v>
      </c>
      <c r="S267" s="209"/>
      <c r="T267" s="211">
        <f>SUM(T268:T279)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12" t="s">
        <v>76</v>
      </c>
      <c r="AT267" s="213" t="s">
        <v>70</v>
      </c>
      <c r="AU267" s="213" t="s">
        <v>80</v>
      </c>
      <c r="AY267" s="212" t="s">
        <v>207</v>
      </c>
      <c r="BK267" s="214">
        <f>SUM(BK268:BK279)</f>
        <v>0</v>
      </c>
    </row>
    <row r="268" s="2" customFormat="1" ht="16.5" customHeight="1">
      <c r="A268" s="42"/>
      <c r="B268" s="43"/>
      <c r="C268" s="217" t="s">
        <v>410</v>
      </c>
      <c r="D268" s="217" t="s">
        <v>211</v>
      </c>
      <c r="E268" s="218" t="s">
        <v>2646</v>
      </c>
      <c r="F268" s="219" t="s">
        <v>2647</v>
      </c>
      <c r="G268" s="220" t="s">
        <v>317</v>
      </c>
      <c r="H268" s="221">
        <v>15</v>
      </c>
      <c r="I268" s="222"/>
      <c r="J268" s="221">
        <f>ROUND(I268*H268,2)</f>
        <v>0</v>
      </c>
      <c r="K268" s="219" t="s">
        <v>214</v>
      </c>
      <c r="L268" s="48"/>
      <c r="M268" s="223" t="s">
        <v>18</v>
      </c>
      <c r="N268" s="224" t="s">
        <v>42</v>
      </c>
      <c r="O268" s="88"/>
      <c r="P268" s="225">
        <f>O268*H268</f>
        <v>0</v>
      </c>
      <c r="Q268" s="225">
        <v>1.0000000000000001E-05</v>
      </c>
      <c r="R268" s="225">
        <f>Q268*H268</f>
        <v>0.00015000000000000001</v>
      </c>
      <c r="S268" s="225">
        <v>0</v>
      </c>
      <c r="T268" s="226">
        <f>S268*H268</f>
        <v>0</v>
      </c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R268" s="227" t="s">
        <v>89</v>
      </c>
      <c r="AT268" s="227" t="s">
        <v>211</v>
      </c>
      <c r="AU268" s="227" t="s">
        <v>83</v>
      </c>
      <c r="AY268" s="21" t="s">
        <v>207</v>
      </c>
      <c r="BE268" s="228">
        <f>IF(N268="základní",J268,0)</f>
        <v>0</v>
      </c>
      <c r="BF268" s="228">
        <f>IF(N268="snížená",J268,0)</f>
        <v>0</v>
      </c>
      <c r="BG268" s="228">
        <f>IF(N268="zákl. přenesená",J268,0)</f>
        <v>0</v>
      </c>
      <c r="BH268" s="228">
        <f>IF(N268="sníž. přenesená",J268,0)</f>
        <v>0</v>
      </c>
      <c r="BI268" s="228">
        <f>IF(N268="nulová",J268,0)</f>
        <v>0</v>
      </c>
      <c r="BJ268" s="21" t="s">
        <v>76</v>
      </c>
      <c r="BK268" s="228">
        <f>ROUND(I268*H268,2)</f>
        <v>0</v>
      </c>
      <c r="BL268" s="21" t="s">
        <v>89</v>
      </c>
      <c r="BM268" s="227" t="s">
        <v>2648</v>
      </c>
    </row>
    <row r="269" s="2" customFormat="1">
      <c r="A269" s="42"/>
      <c r="B269" s="43"/>
      <c r="C269" s="44"/>
      <c r="D269" s="229" t="s">
        <v>216</v>
      </c>
      <c r="E269" s="44"/>
      <c r="F269" s="230" t="s">
        <v>2649</v>
      </c>
      <c r="G269" s="44"/>
      <c r="H269" s="44"/>
      <c r="I269" s="231"/>
      <c r="J269" s="44"/>
      <c r="K269" s="44"/>
      <c r="L269" s="48"/>
      <c r="M269" s="232"/>
      <c r="N269" s="233"/>
      <c r="O269" s="88"/>
      <c r="P269" s="88"/>
      <c r="Q269" s="88"/>
      <c r="R269" s="88"/>
      <c r="S269" s="88"/>
      <c r="T269" s="89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T269" s="21" t="s">
        <v>216</v>
      </c>
      <c r="AU269" s="21" t="s">
        <v>83</v>
      </c>
    </row>
    <row r="270" s="13" customFormat="1">
      <c r="A270" s="13"/>
      <c r="B270" s="234"/>
      <c r="C270" s="235"/>
      <c r="D270" s="236" t="s">
        <v>218</v>
      </c>
      <c r="E270" s="237" t="s">
        <v>18</v>
      </c>
      <c r="F270" s="238" t="s">
        <v>2650</v>
      </c>
      <c r="G270" s="235"/>
      <c r="H270" s="237" t="s">
        <v>18</v>
      </c>
      <c r="I270" s="239"/>
      <c r="J270" s="235"/>
      <c r="K270" s="235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218</v>
      </c>
      <c r="AU270" s="244" t="s">
        <v>83</v>
      </c>
      <c r="AV270" s="13" t="s">
        <v>76</v>
      </c>
      <c r="AW270" s="13" t="s">
        <v>33</v>
      </c>
      <c r="AX270" s="13" t="s">
        <v>71</v>
      </c>
      <c r="AY270" s="244" t="s">
        <v>207</v>
      </c>
    </row>
    <row r="271" s="14" customFormat="1">
      <c r="A271" s="14"/>
      <c r="B271" s="245"/>
      <c r="C271" s="246"/>
      <c r="D271" s="236" t="s">
        <v>218</v>
      </c>
      <c r="E271" s="247" t="s">
        <v>18</v>
      </c>
      <c r="F271" s="248" t="s">
        <v>2651</v>
      </c>
      <c r="G271" s="246"/>
      <c r="H271" s="249">
        <v>15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218</v>
      </c>
      <c r="AU271" s="255" t="s">
        <v>83</v>
      </c>
      <c r="AV271" s="14" t="s">
        <v>80</v>
      </c>
      <c r="AW271" s="14" t="s">
        <v>33</v>
      </c>
      <c r="AX271" s="14" t="s">
        <v>76</v>
      </c>
      <c r="AY271" s="255" t="s">
        <v>207</v>
      </c>
    </row>
    <row r="272" s="2" customFormat="1" ht="16.5" customHeight="1">
      <c r="A272" s="42"/>
      <c r="B272" s="43"/>
      <c r="C272" s="283" t="s">
        <v>417</v>
      </c>
      <c r="D272" s="283" t="s">
        <v>1282</v>
      </c>
      <c r="E272" s="284" t="s">
        <v>2652</v>
      </c>
      <c r="F272" s="285" t="s">
        <v>2653</v>
      </c>
      <c r="G272" s="286" t="s">
        <v>317</v>
      </c>
      <c r="H272" s="287">
        <v>15</v>
      </c>
      <c r="I272" s="288"/>
      <c r="J272" s="287">
        <f>ROUND(I272*H272,2)</f>
        <v>0</v>
      </c>
      <c r="K272" s="285" t="s">
        <v>214</v>
      </c>
      <c r="L272" s="289"/>
      <c r="M272" s="290" t="s">
        <v>18</v>
      </c>
      <c r="N272" s="291" t="s">
        <v>42</v>
      </c>
      <c r="O272" s="88"/>
      <c r="P272" s="225">
        <f>O272*H272</f>
        <v>0</v>
      </c>
      <c r="Q272" s="225">
        <v>0.0014</v>
      </c>
      <c r="R272" s="225">
        <f>Q272*H272</f>
        <v>0.021000000000000001</v>
      </c>
      <c r="S272" s="225">
        <v>0</v>
      </c>
      <c r="T272" s="226">
        <f>S272*H272</f>
        <v>0</v>
      </c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R272" s="227" t="s">
        <v>124</v>
      </c>
      <c r="AT272" s="227" t="s">
        <v>1282</v>
      </c>
      <c r="AU272" s="227" t="s">
        <v>83</v>
      </c>
      <c r="AY272" s="21" t="s">
        <v>207</v>
      </c>
      <c r="BE272" s="228">
        <f>IF(N272="základní",J272,0)</f>
        <v>0</v>
      </c>
      <c r="BF272" s="228">
        <f>IF(N272="snížená",J272,0)</f>
        <v>0</v>
      </c>
      <c r="BG272" s="228">
        <f>IF(N272="zákl. přenesená",J272,0)</f>
        <v>0</v>
      </c>
      <c r="BH272" s="228">
        <f>IF(N272="sníž. přenesená",J272,0)</f>
        <v>0</v>
      </c>
      <c r="BI272" s="228">
        <f>IF(N272="nulová",J272,0)</f>
        <v>0</v>
      </c>
      <c r="BJ272" s="21" t="s">
        <v>76</v>
      </c>
      <c r="BK272" s="228">
        <f>ROUND(I272*H272,2)</f>
        <v>0</v>
      </c>
      <c r="BL272" s="21" t="s">
        <v>89</v>
      </c>
      <c r="BM272" s="227" t="s">
        <v>2654</v>
      </c>
    </row>
    <row r="273" s="14" customFormat="1">
      <c r="A273" s="14"/>
      <c r="B273" s="245"/>
      <c r="C273" s="246"/>
      <c r="D273" s="236" t="s">
        <v>218</v>
      </c>
      <c r="E273" s="247" t="s">
        <v>18</v>
      </c>
      <c r="F273" s="248" t="s">
        <v>2651</v>
      </c>
      <c r="G273" s="246"/>
      <c r="H273" s="249">
        <v>15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218</v>
      </c>
      <c r="AU273" s="255" t="s">
        <v>83</v>
      </c>
      <c r="AV273" s="14" t="s">
        <v>80</v>
      </c>
      <c r="AW273" s="14" t="s">
        <v>33</v>
      </c>
      <c r="AX273" s="14" t="s">
        <v>76</v>
      </c>
      <c r="AY273" s="255" t="s">
        <v>207</v>
      </c>
    </row>
    <row r="274" s="2" customFormat="1" ht="24.15" customHeight="1">
      <c r="A274" s="42"/>
      <c r="B274" s="43"/>
      <c r="C274" s="217" t="s">
        <v>425</v>
      </c>
      <c r="D274" s="217" t="s">
        <v>211</v>
      </c>
      <c r="E274" s="218" t="s">
        <v>2655</v>
      </c>
      <c r="F274" s="219" t="s">
        <v>2656</v>
      </c>
      <c r="G274" s="220" t="s">
        <v>381</v>
      </c>
      <c r="H274" s="221">
        <v>4</v>
      </c>
      <c r="I274" s="222"/>
      <c r="J274" s="221">
        <f>ROUND(I274*H274,2)</f>
        <v>0</v>
      </c>
      <c r="K274" s="219" t="s">
        <v>214</v>
      </c>
      <c r="L274" s="48"/>
      <c r="M274" s="223" t="s">
        <v>18</v>
      </c>
      <c r="N274" s="224" t="s">
        <v>42</v>
      </c>
      <c r="O274" s="88"/>
      <c r="P274" s="225">
        <f>O274*H274</f>
        <v>0</v>
      </c>
      <c r="Q274" s="225">
        <v>0</v>
      </c>
      <c r="R274" s="225">
        <f>Q274*H274</f>
        <v>0</v>
      </c>
      <c r="S274" s="225">
        <v>0</v>
      </c>
      <c r="T274" s="226">
        <f>S274*H274</f>
        <v>0</v>
      </c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R274" s="227" t="s">
        <v>89</v>
      </c>
      <c r="AT274" s="227" t="s">
        <v>211</v>
      </c>
      <c r="AU274" s="227" t="s">
        <v>83</v>
      </c>
      <c r="AY274" s="21" t="s">
        <v>207</v>
      </c>
      <c r="BE274" s="228">
        <f>IF(N274="základní",J274,0)</f>
        <v>0</v>
      </c>
      <c r="BF274" s="228">
        <f>IF(N274="snížená",J274,0)</f>
        <v>0</v>
      </c>
      <c r="BG274" s="228">
        <f>IF(N274="zákl. přenesená",J274,0)</f>
        <v>0</v>
      </c>
      <c r="BH274" s="228">
        <f>IF(N274="sníž. přenesená",J274,0)</f>
        <v>0</v>
      </c>
      <c r="BI274" s="228">
        <f>IF(N274="nulová",J274,0)</f>
        <v>0</v>
      </c>
      <c r="BJ274" s="21" t="s">
        <v>76</v>
      </c>
      <c r="BK274" s="228">
        <f>ROUND(I274*H274,2)</f>
        <v>0</v>
      </c>
      <c r="BL274" s="21" t="s">
        <v>89</v>
      </c>
      <c r="BM274" s="227" t="s">
        <v>2657</v>
      </c>
    </row>
    <row r="275" s="2" customFormat="1">
      <c r="A275" s="42"/>
      <c r="B275" s="43"/>
      <c r="C275" s="44"/>
      <c r="D275" s="229" t="s">
        <v>216</v>
      </c>
      <c r="E275" s="44"/>
      <c r="F275" s="230" t="s">
        <v>2658</v>
      </c>
      <c r="G275" s="44"/>
      <c r="H275" s="44"/>
      <c r="I275" s="231"/>
      <c r="J275" s="44"/>
      <c r="K275" s="44"/>
      <c r="L275" s="48"/>
      <c r="M275" s="232"/>
      <c r="N275" s="233"/>
      <c r="O275" s="88"/>
      <c r="P275" s="88"/>
      <c r="Q275" s="88"/>
      <c r="R275" s="88"/>
      <c r="S275" s="88"/>
      <c r="T275" s="89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T275" s="21" t="s">
        <v>216</v>
      </c>
      <c r="AU275" s="21" t="s">
        <v>83</v>
      </c>
    </row>
    <row r="276" s="2" customFormat="1" ht="16.5" customHeight="1">
      <c r="A276" s="42"/>
      <c r="B276" s="43"/>
      <c r="C276" s="283" t="s">
        <v>431</v>
      </c>
      <c r="D276" s="283" t="s">
        <v>1282</v>
      </c>
      <c r="E276" s="284" t="s">
        <v>2659</v>
      </c>
      <c r="F276" s="285" t="s">
        <v>2660</v>
      </c>
      <c r="G276" s="286" t="s">
        <v>381</v>
      </c>
      <c r="H276" s="287">
        <v>4</v>
      </c>
      <c r="I276" s="288"/>
      <c r="J276" s="287">
        <f>ROUND(I276*H276,2)</f>
        <v>0</v>
      </c>
      <c r="K276" s="285" t="s">
        <v>214</v>
      </c>
      <c r="L276" s="289"/>
      <c r="M276" s="290" t="s">
        <v>18</v>
      </c>
      <c r="N276" s="291" t="s">
        <v>42</v>
      </c>
      <c r="O276" s="88"/>
      <c r="P276" s="225">
        <f>O276*H276</f>
        <v>0</v>
      </c>
      <c r="Q276" s="225">
        <v>0.00040000000000000002</v>
      </c>
      <c r="R276" s="225">
        <f>Q276*H276</f>
        <v>0.0016000000000000001</v>
      </c>
      <c r="S276" s="225">
        <v>0</v>
      </c>
      <c r="T276" s="226">
        <f>S276*H276</f>
        <v>0</v>
      </c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R276" s="227" t="s">
        <v>124</v>
      </c>
      <c r="AT276" s="227" t="s">
        <v>1282</v>
      </c>
      <c r="AU276" s="227" t="s">
        <v>83</v>
      </c>
      <c r="AY276" s="21" t="s">
        <v>207</v>
      </c>
      <c r="BE276" s="228">
        <f>IF(N276="základní",J276,0)</f>
        <v>0</v>
      </c>
      <c r="BF276" s="228">
        <f>IF(N276="snížená",J276,0)</f>
        <v>0</v>
      </c>
      <c r="BG276" s="228">
        <f>IF(N276="zákl. přenesená",J276,0)</f>
        <v>0</v>
      </c>
      <c r="BH276" s="228">
        <f>IF(N276="sníž. přenesená",J276,0)</f>
        <v>0</v>
      </c>
      <c r="BI276" s="228">
        <f>IF(N276="nulová",J276,0)</f>
        <v>0</v>
      </c>
      <c r="BJ276" s="21" t="s">
        <v>76</v>
      </c>
      <c r="BK276" s="228">
        <f>ROUND(I276*H276,2)</f>
        <v>0</v>
      </c>
      <c r="BL276" s="21" t="s">
        <v>89</v>
      </c>
      <c r="BM276" s="227" t="s">
        <v>2661</v>
      </c>
    </row>
    <row r="277" s="2" customFormat="1" ht="16.5" customHeight="1">
      <c r="A277" s="42"/>
      <c r="B277" s="43"/>
      <c r="C277" s="217" t="s">
        <v>436</v>
      </c>
      <c r="D277" s="217" t="s">
        <v>211</v>
      </c>
      <c r="E277" s="218" t="s">
        <v>2662</v>
      </c>
      <c r="F277" s="219" t="s">
        <v>2663</v>
      </c>
      <c r="G277" s="220" t="s">
        <v>2664</v>
      </c>
      <c r="H277" s="221">
        <v>1</v>
      </c>
      <c r="I277" s="222"/>
      <c r="J277" s="221">
        <f>ROUND(I277*H277,2)</f>
        <v>0</v>
      </c>
      <c r="K277" s="219" t="s">
        <v>18</v>
      </c>
      <c r="L277" s="48"/>
      <c r="M277" s="223" t="s">
        <v>18</v>
      </c>
      <c r="N277" s="224" t="s">
        <v>42</v>
      </c>
      <c r="O277" s="88"/>
      <c r="P277" s="225">
        <f>O277*H277</f>
        <v>0</v>
      </c>
      <c r="Q277" s="225">
        <v>0</v>
      </c>
      <c r="R277" s="225">
        <f>Q277*H277</f>
        <v>0</v>
      </c>
      <c r="S277" s="225">
        <v>0</v>
      </c>
      <c r="T277" s="226">
        <f>S277*H277</f>
        <v>0</v>
      </c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R277" s="227" t="s">
        <v>89</v>
      </c>
      <c r="AT277" s="227" t="s">
        <v>211</v>
      </c>
      <c r="AU277" s="227" t="s">
        <v>83</v>
      </c>
      <c r="AY277" s="21" t="s">
        <v>207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21" t="s">
        <v>76</v>
      </c>
      <c r="BK277" s="228">
        <f>ROUND(I277*H277,2)</f>
        <v>0</v>
      </c>
      <c r="BL277" s="21" t="s">
        <v>89</v>
      </c>
      <c r="BM277" s="227" t="s">
        <v>2665</v>
      </c>
    </row>
    <row r="278" s="2" customFormat="1">
      <c r="A278" s="42"/>
      <c r="B278" s="43"/>
      <c r="C278" s="44"/>
      <c r="D278" s="236" t="s">
        <v>653</v>
      </c>
      <c r="E278" s="44"/>
      <c r="F278" s="278" t="s">
        <v>2666</v>
      </c>
      <c r="G278" s="44"/>
      <c r="H278" s="44"/>
      <c r="I278" s="231"/>
      <c r="J278" s="44"/>
      <c r="K278" s="44"/>
      <c r="L278" s="48"/>
      <c r="M278" s="232"/>
      <c r="N278" s="233"/>
      <c r="O278" s="88"/>
      <c r="P278" s="88"/>
      <c r="Q278" s="88"/>
      <c r="R278" s="88"/>
      <c r="S278" s="88"/>
      <c r="T278" s="89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T278" s="21" t="s">
        <v>653</v>
      </c>
      <c r="AU278" s="21" t="s">
        <v>83</v>
      </c>
    </row>
    <row r="279" s="14" customFormat="1">
      <c r="A279" s="14"/>
      <c r="B279" s="245"/>
      <c r="C279" s="246"/>
      <c r="D279" s="236" t="s">
        <v>218</v>
      </c>
      <c r="E279" s="247" t="s">
        <v>18</v>
      </c>
      <c r="F279" s="248" t="s">
        <v>76</v>
      </c>
      <c r="G279" s="246"/>
      <c r="H279" s="249">
        <v>1</v>
      </c>
      <c r="I279" s="250"/>
      <c r="J279" s="246"/>
      <c r="K279" s="246"/>
      <c r="L279" s="251"/>
      <c r="M279" s="252"/>
      <c r="N279" s="253"/>
      <c r="O279" s="253"/>
      <c r="P279" s="253"/>
      <c r="Q279" s="253"/>
      <c r="R279" s="253"/>
      <c r="S279" s="253"/>
      <c r="T279" s="25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5" t="s">
        <v>218</v>
      </c>
      <c r="AU279" s="255" t="s">
        <v>83</v>
      </c>
      <c r="AV279" s="14" t="s">
        <v>80</v>
      </c>
      <c r="AW279" s="14" t="s">
        <v>33</v>
      </c>
      <c r="AX279" s="14" t="s">
        <v>76</v>
      </c>
      <c r="AY279" s="255" t="s">
        <v>207</v>
      </c>
    </row>
    <row r="280" s="12" customFormat="1" ht="22.8" customHeight="1">
      <c r="A280" s="12"/>
      <c r="B280" s="201"/>
      <c r="C280" s="202"/>
      <c r="D280" s="203" t="s">
        <v>70</v>
      </c>
      <c r="E280" s="215" t="s">
        <v>245</v>
      </c>
      <c r="F280" s="215" t="s">
        <v>1446</v>
      </c>
      <c r="G280" s="202"/>
      <c r="H280" s="202"/>
      <c r="I280" s="205"/>
      <c r="J280" s="216">
        <f>BK280</f>
        <v>0</v>
      </c>
      <c r="K280" s="202"/>
      <c r="L280" s="207"/>
      <c r="M280" s="208"/>
      <c r="N280" s="209"/>
      <c r="O280" s="209"/>
      <c r="P280" s="210">
        <f>P281+P314+P330+P341+P345+P381</f>
        <v>0</v>
      </c>
      <c r="Q280" s="209"/>
      <c r="R280" s="210">
        <f>R281+R314+R330+R341+R345+R381</f>
        <v>23.394499199999998</v>
      </c>
      <c r="S280" s="209"/>
      <c r="T280" s="211">
        <f>T281+T314+T330+T341+T345+T381</f>
        <v>24.20224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12" t="s">
        <v>76</v>
      </c>
      <c r="AT280" s="213" t="s">
        <v>70</v>
      </c>
      <c r="AU280" s="213" t="s">
        <v>76</v>
      </c>
      <c r="AY280" s="212" t="s">
        <v>207</v>
      </c>
      <c r="BK280" s="214">
        <f>BK281+BK314+BK330+BK341+BK345+BK381</f>
        <v>0</v>
      </c>
    </row>
    <row r="281" s="12" customFormat="1" ht="20.88" customHeight="1">
      <c r="A281" s="12"/>
      <c r="B281" s="201"/>
      <c r="C281" s="202"/>
      <c r="D281" s="203" t="s">
        <v>70</v>
      </c>
      <c r="E281" s="215" t="s">
        <v>1558</v>
      </c>
      <c r="F281" s="215" t="s">
        <v>2667</v>
      </c>
      <c r="G281" s="202"/>
      <c r="H281" s="202"/>
      <c r="I281" s="205"/>
      <c r="J281" s="216">
        <f>BK281</f>
        <v>0</v>
      </c>
      <c r="K281" s="202"/>
      <c r="L281" s="207"/>
      <c r="M281" s="208"/>
      <c r="N281" s="209"/>
      <c r="O281" s="209"/>
      <c r="P281" s="210">
        <f>SUM(P282:P313)</f>
        <v>0</v>
      </c>
      <c r="Q281" s="209"/>
      <c r="R281" s="210">
        <f>SUM(R282:R313)</f>
        <v>11.052236799999999</v>
      </c>
      <c r="S281" s="209"/>
      <c r="T281" s="211">
        <f>SUM(T282:T313)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12" t="s">
        <v>76</v>
      </c>
      <c r="AT281" s="213" t="s">
        <v>70</v>
      </c>
      <c r="AU281" s="213" t="s">
        <v>80</v>
      </c>
      <c r="AY281" s="212" t="s">
        <v>207</v>
      </c>
      <c r="BK281" s="214">
        <f>SUM(BK282:BK313)</f>
        <v>0</v>
      </c>
    </row>
    <row r="282" s="2" customFormat="1" ht="24.15" customHeight="1">
      <c r="A282" s="42"/>
      <c r="B282" s="43"/>
      <c r="C282" s="217" t="s">
        <v>499</v>
      </c>
      <c r="D282" s="217" t="s">
        <v>211</v>
      </c>
      <c r="E282" s="218" t="s">
        <v>2668</v>
      </c>
      <c r="F282" s="219" t="s">
        <v>2669</v>
      </c>
      <c r="G282" s="220" t="s">
        <v>317</v>
      </c>
      <c r="H282" s="221">
        <v>59.939999999999998</v>
      </c>
      <c r="I282" s="222"/>
      <c r="J282" s="221">
        <f>ROUND(I282*H282,2)</f>
        <v>0</v>
      </c>
      <c r="K282" s="219" t="s">
        <v>214</v>
      </c>
      <c r="L282" s="48"/>
      <c r="M282" s="223" t="s">
        <v>18</v>
      </c>
      <c r="N282" s="224" t="s">
        <v>42</v>
      </c>
      <c r="O282" s="88"/>
      <c r="P282" s="225">
        <f>O282*H282</f>
        <v>0</v>
      </c>
      <c r="Q282" s="225">
        <v>0.14041999999999999</v>
      </c>
      <c r="R282" s="225">
        <f>Q282*H282</f>
        <v>8.4167747999999989</v>
      </c>
      <c r="S282" s="225">
        <v>0</v>
      </c>
      <c r="T282" s="226">
        <f>S282*H282</f>
        <v>0</v>
      </c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R282" s="227" t="s">
        <v>89</v>
      </c>
      <c r="AT282" s="227" t="s">
        <v>211</v>
      </c>
      <c r="AU282" s="227" t="s">
        <v>83</v>
      </c>
      <c r="AY282" s="21" t="s">
        <v>207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1" t="s">
        <v>76</v>
      </c>
      <c r="BK282" s="228">
        <f>ROUND(I282*H282,2)</f>
        <v>0</v>
      </c>
      <c r="BL282" s="21" t="s">
        <v>89</v>
      </c>
      <c r="BM282" s="227" t="s">
        <v>2670</v>
      </c>
    </row>
    <row r="283" s="2" customFormat="1">
      <c r="A283" s="42"/>
      <c r="B283" s="43"/>
      <c r="C283" s="44"/>
      <c r="D283" s="229" t="s">
        <v>216</v>
      </c>
      <c r="E283" s="44"/>
      <c r="F283" s="230" t="s">
        <v>2671</v>
      </c>
      <c r="G283" s="44"/>
      <c r="H283" s="44"/>
      <c r="I283" s="231"/>
      <c r="J283" s="44"/>
      <c r="K283" s="44"/>
      <c r="L283" s="48"/>
      <c r="M283" s="232"/>
      <c r="N283" s="233"/>
      <c r="O283" s="88"/>
      <c r="P283" s="88"/>
      <c r="Q283" s="88"/>
      <c r="R283" s="88"/>
      <c r="S283" s="88"/>
      <c r="T283" s="89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T283" s="21" t="s">
        <v>216</v>
      </c>
      <c r="AU283" s="21" t="s">
        <v>83</v>
      </c>
    </row>
    <row r="284" s="14" customFormat="1">
      <c r="A284" s="14"/>
      <c r="B284" s="245"/>
      <c r="C284" s="246"/>
      <c r="D284" s="236" t="s">
        <v>218</v>
      </c>
      <c r="E284" s="247" t="s">
        <v>18</v>
      </c>
      <c r="F284" s="248" t="s">
        <v>2467</v>
      </c>
      <c r="G284" s="246"/>
      <c r="H284" s="249">
        <v>59.939999999999998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218</v>
      </c>
      <c r="AU284" s="255" t="s">
        <v>83</v>
      </c>
      <c r="AV284" s="14" t="s">
        <v>80</v>
      </c>
      <c r="AW284" s="14" t="s">
        <v>33</v>
      </c>
      <c r="AX284" s="14" t="s">
        <v>71</v>
      </c>
      <c r="AY284" s="255" t="s">
        <v>207</v>
      </c>
    </row>
    <row r="285" s="2" customFormat="1" ht="16.5" customHeight="1">
      <c r="A285" s="42"/>
      <c r="B285" s="43"/>
      <c r="C285" s="283" t="s">
        <v>504</v>
      </c>
      <c r="D285" s="283" t="s">
        <v>1282</v>
      </c>
      <c r="E285" s="284" t="s">
        <v>2672</v>
      </c>
      <c r="F285" s="285" t="s">
        <v>2673</v>
      </c>
      <c r="G285" s="286" t="s">
        <v>317</v>
      </c>
      <c r="H285" s="287">
        <v>61.140000000000001</v>
      </c>
      <c r="I285" s="288"/>
      <c r="J285" s="287">
        <f>ROUND(I285*H285,2)</f>
        <v>0</v>
      </c>
      <c r="K285" s="285" t="s">
        <v>214</v>
      </c>
      <c r="L285" s="289"/>
      <c r="M285" s="290" t="s">
        <v>18</v>
      </c>
      <c r="N285" s="291" t="s">
        <v>42</v>
      </c>
      <c r="O285" s="88"/>
      <c r="P285" s="225">
        <f>O285*H285</f>
        <v>0</v>
      </c>
      <c r="Q285" s="225">
        <v>0.042999999999999997</v>
      </c>
      <c r="R285" s="225">
        <f>Q285*H285</f>
        <v>2.6290199999999997</v>
      </c>
      <c r="S285" s="225">
        <v>0</v>
      </c>
      <c r="T285" s="226">
        <f>S285*H285</f>
        <v>0</v>
      </c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R285" s="227" t="s">
        <v>124</v>
      </c>
      <c r="AT285" s="227" t="s">
        <v>1282</v>
      </c>
      <c r="AU285" s="227" t="s">
        <v>83</v>
      </c>
      <c r="AY285" s="21" t="s">
        <v>207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1" t="s">
        <v>76</v>
      </c>
      <c r="BK285" s="228">
        <f>ROUND(I285*H285,2)</f>
        <v>0</v>
      </c>
      <c r="BL285" s="21" t="s">
        <v>89</v>
      </c>
      <c r="BM285" s="227" t="s">
        <v>2674</v>
      </c>
    </row>
    <row r="286" s="14" customFormat="1">
      <c r="A286" s="14"/>
      <c r="B286" s="245"/>
      <c r="C286" s="246"/>
      <c r="D286" s="236" t="s">
        <v>218</v>
      </c>
      <c r="E286" s="247" t="s">
        <v>18</v>
      </c>
      <c r="F286" s="248" t="s">
        <v>2467</v>
      </c>
      <c r="G286" s="246"/>
      <c r="H286" s="249">
        <v>59.939999999999998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218</v>
      </c>
      <c r="AU286" s="255" t="s">
        <v>83</v>
      </c>
      <c r="AV286" s="14" t="s">
        <v>80</v>
      </c>
      <c r="AW286" s="14" t="s">
        <v>33</v>
      </c>
      <c r="AX286" s="14" t="s">
        <v>76</v>
      </c>
      <c r="AY286" s="255" t="s">
        <v>207</v>
      </c>
    </row>
    <row r="287" s="14" customFormat="1">
      <c r="A287" s="14"/>
      <c r="B287" s="245"/>
      <c r="C287" s="246"/>
      <c r="D287" s="236" t="s">
        <v>218</v>
      </c>
      <c r="E287" s="246"/>
      <c r="F287" s="248" t="s">
        <v>2675</v>
      </c>
      <c r="G287" s="246"/>
      <c r="H287" s="249">
        <v>61.140000000000001</v>
      </c>
      <c r="I287" s="250"/>
      <c r="J287" s="246"/>
      <c r="K287" s="246"/>
      <c r="L287" s="251"/>
      <c r="M287" s="252"/>
      <c r="N287" s="253"/>
      <c r="O287" s="253"/>
      <c r="P287" s="253"/>
      <c r="Q287" s="253"/>
      <c r="R287" s="253"/>
      <c r="S287" s="253"/>
      <c r="T287" s="25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5" t="s">
        <v>218</v>
      </c>
      <c r="AU287" s="255" t="s">
        <v>83</v>
      </c>
      <c r="AV287" s="14" t="s">
        <v>80</v>
      </c>
      <c r="AW287" s="14" t="s">
        <v>4</v>
      </c>
      <c r="AX287" s="14" t="s">
        <v>76</v>
      </c>
      <c r="AY287" s="255" t="s">
        <v>207</v>
      </c>
    </row>
    <row r="288" s="2" customFormat="1" ht="24.15" customHeight="1">
      <c r="A288" s="42"/>
      <c r="B288" s="43"/>
      <c r="C288" s="217" t="s">
        <v>513</v>
      </c>
      <c r="D288" s="217" t="s">
        <v>211</v>
      </c>
      <c r="E288" s="218" t="s">
        <v>2676</v>
      </c>
      <c r="F288" s="219" t="s">
        <v>2677</v>
      </c>
      <c r="G288" s="220" t="s">
        <v>317</v>
      </c>
      <c r="H288" s="221">
        <v>29.829999999999998</v>
      </c>
      <c r="I288" s="222"/>
      <c r="J288" s="221">
        <f>ROUND(I288*H288,2)</f>
        <v>0</v>
      </c>
      <c r="K288" s="219" t="s">
        <v>214</v>
      </c>
      <c r="L288" s="48"/>
      <c r="M288" s="223" t="s">
        <v>18</v>
      </c>
      <c r="N288" s="224" t="s">
        <v>42</v>
      </c>
      <c r="O288" s="88"/>
      <c r="P288" s="225">
        <f>O288*H288</f>
        <v>0</v>
      </c>
      <c r="Q288" s="225">
        <v>1.0000000000000001E-05</v>
      </c>
      <c r="R288" s="225">
        <f>Q288*H288</f>
        <v>0.00029829999999999999</v>
      </c>
      <c r="S288" s="225">
        <v>0</v>
      </c>
      <c r="T288" s="226">
        <f>S288*H288</f>
        <v>0</v>
      </c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R288" s="227" t="s">
        <v>89</v>
      </c>
      <c r="AT288" s="227" t="s">
        <v>211</v>
      </c>
      <c r="AU288" s="227" t="s">
        <v>83</v>
      </c>
      <c r="AY288" s="21" t="s">
        <v>207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1" t="s">
        <v>76</v>
      </c>
      <c r="BK288" s="228">
        <f>ROUND(I288*H288,2)</f>
        <v>0</v>
      </c>
      <c r="BL288" s="21" t="s">
        <v>89</v>
      </c>
      <c r="BM288" s="227" t="s">
        <v>2678</v>
      </c>
    </row>
    <row r="289" s="2" customFormat="1">
      <c r="A289" s="42"/>
      <c r="B289" s="43"/>
      <c r="C289" s="44"/>
      <c r="D289" s="229" t="s">
        <v>216</v>
      </c>
      <c r="E289" s="44"/>
      <c r="F289" s="230" t="s">
        <v>2679</v>
      </c>
      <c r="G289" s="44"/>
      <c r="H289" s="44"/>
      <c r="I289" s="231"/>
      <c r="J289" s="44"/>
      <c r="K289" s="44"/>
      <c r="L289" s="48"/>
      <c r="M289" s="232"/>
      <c r="N289" s="233"/>
      <c r="O289" s="88"/>
      <c r="P289" s="88"/>
      <c r="Q289" s="88"/>
      <c r="R289" s="88"/>
      <c r="S289" s="88"/>
      <c r="T289" s="89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T289" s="21" t="s">
        <v>216</v>
      </c>
      <c r="AU289" s="21" t="s">
        <v>83</v>
      </c>
    </row>
    <row r="290" s="13" customFormat="1">
      <c r="A290" s="13"/>
      <c r="B290" s="234"/>
      <c r="C290" s="235"/>
      <c r="D290" s="236" t="s">
        <v>218</v>
      </c>
      <c r="E290" s="237" t="s">
        <v>18</v>
      </c>
      <c r="F290" s="238" t="s">
        <v>2680</v>
      </c>
      <c r="G290" s="235"/>
      <c r="H290" s="237" t="s">
        <v>18</v>
      </c>
      <c r="I290" s="239"/>
      <c r="J290" s="235"/>
      <c r="K290" s="235"/>
      <c r="L290" s="240"/>
      <c r="M290" s="241"/>
      <c r="N290" s="242"/>
      <c r="O290" s="242"/>
      <c r="P290" s="242"/>
      <c r="Q290" s="242"/>
      <c r="R290" s="242"/>
      <c r="S290" s="242"/>
      <c r="T290" s="24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4" t="s">
        <v>218</v>
      </c>
      <c r="AU290" s="244" t="s">
        <v>83</v>
      </c>
      <c r="AV290" s="13" t="s">
        <v>76</v>
      </c>
      <c r="AW290" s="13" t="s">
        <v>33</v>
      </c>
      <c r="AX290" s="13" t="s">
        <v>71</v>
      </c>
      <c r="AY290" s="244" t="s">
        <v>207</v>
      </c>
    </row>
    <row r="291" s="14" customFormat="1">
      <c r="A291" s="14"/>
      <c r="B291" s="245"/>
      <c r="C291" s="246"/>
      <c r="D291" s="236" t="s">
        <v>218</v>
      </c>
      <c r="E291" s="247" t="s">
        <v>18</v>
      </c>
      <c r="F291" s="248" t="s">
        <v>2681</v>
      </c>
      <c r="G291" s="246"/>
      <c r="H291" s="249">
        <v>3</v>
      </c>
      <c r="I291" s="250"/>
      <c r="J291" s="246"/>
      <c r="K291" s="246"/>
      <c r="L291" s="251"/>
      <c r="M291" s="252"/>
      <c r="N291" s="253"/>
      <c r="O291" s="253"/>
      <c r="P291" s="253"/>
      <c r="Q291" s="253"/>
      <c r="R291" s="253"/>
      <c r="S291" s="253"/>
      <c r="T291" s="25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5" t="s">
        <v>218</v>
      </c>
      <c r="AU291" s="255" t="s">
        <v>83</v>
      </c>
      <c r="AV291" s="14" t="s">
        <v>80</v>
      </c>
      <c r="AW291" s="14" t="s">
        <v>33</v>
      </c>
      <c r="AX291" s="14" t="s">
        <v>71</v>
      </c>
      <c r="AY291" s="255" t="s">
        <v>207</v>
      </c>
    </row>
    <row r="292" s="14" customFormat="1">
      <c r="A292" s="14"/>
      <c r="B292" s="245"/>
      <c r="C292" s="246"/>
      <c r="D292" s="236" t="s">
        <v>218</v>
      </c>
      <c r="E292" s="247" t="s">
        <v>18</v>
      </c>
      <c r="F292" s="248" t="s">
        <v>2682</v>
      </c>
      <c r="G292" s="246"/>
      <c r="H292" s="249">
        <v>5.6799999999999997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218</v>
      </c>
      <c r="AU292" s="255" t="s">
        <v>83</v>
      </c>
      <c r="AV292" s="14" t="s">
        <v>80</v>
      </c>
      <c r="AW292" s="14" t="s">
        <v>33</v>
      </c>
      <c r="AX292" s="14" t="s">
        <v>71</v>
      </c>
      <c r="AY292" s="255" t="s">
        <v>207</v>
      </c>
    </row>
    <row r="293" s="14" customFormat="1">
      <c r="A293" s="14"/>
      <c r="B293" s="245"/>
      <c r="C293" s="246"/>
      <c r="D293" s="236" t="s">
        <v>218</v>
      </c>
      <c r="E293" s="247" t="s">
        <v>18</v>
      </c>
      <c r="F293" s="248" t="s">
        <v>2683</v>
      </c>
      <c r="G293" s="246"/>
      <c r="H293" s="249">
        <v>9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218</v>
      </c>
      <c r="AU293" s="255" t="s">
        <v>83</v>
      </c>
      <c r="AV293" s="14" t="s">
        <v>80</v>
      </c>
      <c r="AW293" s="14" t="s">
        <v>33</v>
      </c>
      <c r="AX293" s="14" t="s">
        <v>71</v>
      </c>
      <c r="AY293" s="255" t="s">
        <v>207</v>
      </c>
    </row>
    <row r="294" s="14" customFormat="1">
      <c r="A294" s="14"/>
      <c r="B294" s="245"/>
      <c r="C294" s="246"/>
      <c r="D294" s="236" t="s">
        <v>218</v>
      </c>
      <c r="E294" s="247" t="s">
        <v>18</v>
      </c>
      <c r="F294" s="248" t="s">
        <v>2684</v>
      </c>
      <c r="G294" s="246"/>
      <c r="H294" s="249">
        <v>1.1399999999999999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218</v>
      </c>
      <c r="AU294" s="255" t="s">
        <v>83</v>
      </c>
      <c r="AV294" s="14" t="s">
        <v>80</v>
      </c>
      <c r="AW294" s="14" t="s">
        <v>33</v>
      </c>
      <c r="AX294" s="14" t="s">
        <v>71</v>
      </c>
      <c r="AY294" s="255" t="s">
        <v>207</v>
      </c>
    </row>
    <row r="295" s="14" customFormat="1">
      <c r="A295" s="14"/>
      <c r="B295" s="245"/>
      <c r="C295" s="246"/>
      <c r="D295" s="236" t="s">
        <v>218</v>
      </c>
      <c r="E295" s="247" t="s">
        <v>18</v>
      </c>
      <c r="F295" s="248" t="s">
        <v>2685</v>
      </c>
      <c r="G295" s="246"/>
      <c r="H295" s="249">
        <v>1.6599999999999999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218</v>
      </c>
      <c r="AU295" s="255" t="s">
        <v>83</v>
      </c>
      <c r="AV295" s="14" t="s">
        <v>80</v>
      </c>
      <c r="AW295" s="14" t="s">
        <v>33</v>
      </c>
      <c r="AX295" s="14" t="s">
        <v>71</v>
      </c>
      <c r="AY295" s="255" t="s">
        <v>207</v>
      </c>
    </row>
    <row r="296" s="14" customFormat="1">
      <c r="A296" s="14"/>
      <c r="B296" s="245"/>
      <c r="C296" s="246"/>
      <c r="D296" s="236" t="s">
        <v>218</v>
      </c>
      <c r="E296" s="247" t="s">
        <v>18</v>
      </c>
      <c r="F296" s="248" t="s">
        <v>2686</v>
      </c>
      <c r="G296" s="246"/>
      <c r="H296" s="249">
        <v>1.2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218</v>
      </c>
      <c r="AU296" s="255" t="s">
        <v>83</v>
      </c>
      <c r="AV296" s="14" t="s">
        <v>80</v>
      </c>
      <c r="AW296" s="14" t="s">
        <v>33</v>
      </c>
      <c r="AX296" s="14" t="s">
        <v>71</v>
      </c>
      <c r="AY296" s="255" t="s">
        <v>207</v>
      </c>
    </row>
    <row r="297" s="14" customFormat="1">
      <c r="A297" s="14"/>
      <c r="B297" s="245"/>
      <c r="C297" s="246"/>
      <c r="D297" s="236" t="s">
        <v>218</v>
      </c>
      <c r="E297" s="247" t="s">
        <v>18</v>
      </c>
      <c r="F297" s="248" t="s">
        <v>76</v>
      </c>
      <c r="G297" s="246"/>
      <c r="H297" s="249">
        <v>1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218</v>
      </c>
      <c r="AU297" s="255" t="s">
        <v>83</v>
      </c>
      <c r="AV297" s="14" t="s">
        <v>80</v>
      </c>
      <c r="AW297" s="14" t="s">
        <v>33</v>
      </c>
      <c r="AX297" s="14" t="s">
        <v>71</v>
      </c>
      <c r="AY297" s="255" t="s">
        <v>207</v>
      </c>
    </row>
    <row r="298" s="14" customFormat="1">
      <c r="A298" s="14"/>
      <c r="B298" s="245"/>
      <c r="C298" s="246"/>
      <c r="D298" s="236" t="s">
        <v>218</v>
      </c>
      <c r="E298" s="247" t="s">
        <v>18</v>
      </c>
      <c r="F298" s="248" t="s">
        <v>2687</v>
      </c>
      <c r="G298" s="246"/>
      <c r="H298" s="249">
        <v>6.1500000000000004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218</v>
      </c>
      <c r="AU298" s="255" t="s">
        <v>83</v>
      </c>
      <c r="AV298" s="14" t="s">
        <v>80</v>
      </c>
      <c r="AW298" s="14" t="s">
        <v>33</v>
      </c>
      <c r="AX298" s="14" t="s">
        <v>71</v>
      </c>
      <c r="AY298" s="255" t="s">
        <v>207</v>
      </c>
    </row>
    <row r="299" s="14" customFormat="1">
      <c r="A299" s="14"/>
      <c r="B299" s="245"/>
      <c r="C299" s="246"/>
      <c r="D299" s="236" t="s">
        <v>218</v>
      </c>
      <c r="E299" s="247" t="s">
        <v>18</v>
      </c>
      <c r="F299" s="248" t="s">
        <v>76</v>
      </c>
      <c r="G299" s="246"/>
      <c r="H299" s="249">
        <v>1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218</v>
      </c>
      <c r="AU299" s="255" t="s">
        <v>83</v>
      </c>
      <c r="AV299" s="14" t="s">
        <v>80</v>
      </c>
      <c r="AW299" s="14" t="s">
        <v>33</v>
      </c>
      <c r="AX299" s="14" t="s">
        <v>71</v>
      </c>
      <c r="AY299" s="255" t="s">
        <v>207</v>
      </c>
    </row>
    <row r="300" s="2" customFormat="1" ht="24.15" customHeight="1">
      <c r="A300" s="42"/>
      <c r="B300" s="43"/>
      <c r="C300" s="217" t="s">
        <v>519</v>
      </c>
      <c r="D300" s="217" t="s">
        <v>211</v>
      </c>
      <c r="E300" s="218" t="s">
        <v>2688</v>
      </c>
      <c r="F300" s="219" t="s">
        <v>2689</v>
      </c>
      <c r="G300" s="220" t="s">
        <v>317</v>
      </c>
      <c r="H300" s="221">
        <v>29.829999999999998</v>
      </c>
      <c r="I300" s="222"/>
      <c r="J300" s="221">
        <f>ROUND(I300*H300,2)</f>
        <v>0</v>
      </c>
      <c r="K300" s="219" t="s">
        <v>214</v>
      </c>
      <c r="L300" s="48"/>
      <c r="M300" s="223" t="s">
        <v>18</v>
      </c>
      <c r="N300" s="224" t="s">
        <v>42</v>
      </c>
      <c r="O300" s="88"/>
      <c r="P300" s="225">
        <f>O300*H300</f>
        <v>0</v>
      </c>
      <c r="Q300" s="225">
        <v>0.00018000000000000001</v>
      </c>
      <c r="R300" s="225">
        <f>Q300*H300</f>
        <v>0.0053693999999999999</v>
      </c>
      <c r="S300" s="225">
        <v>0</v>
      </c>
      <c r="T300" s="226">
        <f>S300*H300</f>
        <v>0</v>
      </c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R300" s="227" t="s">
        <v>89</v>
      </c>
      <c r="AT300" s="227" t="s">
        <v>211</v>
      </c>
      <c r="AU300" s="227" t="s">
        <v>83</v>
      </c>
      <c r="AY300" s="21" t="s">
        <v>207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1" t="s">
        <v>76</v>
      </c>
      <c r="BK300" s="228">
        <f>ROUND(I300*H300,2)</f>
        <v>0</v>
      </c>
      <c r="BL300" s="21" t="s">
        <v>89</v>
      </c>
      <c r="BM300" s="227" t="s">
        <v>2690</v>
      </c>
    </row>
    <row r="301" s="2" customFormat="1">
      <c r="A301" s="42"/>
      <c r="B301" s="43"/>
      <c r="C301" s="44"/>
      <c r="D301" s="229" t="s">
        <v>216</v>
      </c>
      <c r="E301" s="44"/>
      <c r="F301" s="230" t="s">
        <v>2691</v>
      </c>
      <c r="G301" s="44"/>
      <c r="H301" s="44"/>
      <c r="I301" s="231"/>
      <c r="J301" s="44"/>
      <c r="K301" s="44"/>
      <c r="L301" s="48"/>
      <c r="M301" s="232"/>
      <c r="N301" s="233"/>
      <c r="O301" s="88"/>
      <c r="P301" s="88"/>
      <c r="Q301" s="88"/>
      <c r="R301" s="88"/>
      <c r="S301" s="88"/>
      <c r="T301" s="89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T301" s="21" t="s">
        <v>216</v>
      </c>
      <c r="AU301" s="21" t="s">
        <v>83</v>
      </c>
    </row>
    <row r="302" s="14" customFormat="1">
      <c r="A302" s="14"/>
      <c r="B302" s="245"/>
      <c r="C302" s="246"/>
      <c r="D302" s="236" t="s">
        <v>218</v>
      </c>
      <c r="E302" s="247" t="s">
        <v>18</v>
      </c>
      <c r="F302" s="248" t="s">
        <v>2692</v>
      </c>
      <c r="G302" s="246"/>
      <c r="H302" s="249">
        <v>29.829999999999998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218</v>
      </c>
      <c r="AU302" s="255" t="s">
        <v>83</v>
      </c>
      <c r="AV302" s="14" t="s">
        <v>80</v>
      </c>
      <c r="AW302" s="14" t="s">
        <v>33</v>
      </c>
      <c r="AX302" s="14" t="s">
        <v>76</v>
      </c>
      <c r="AY302" s="255" t="s">
        <v>207</v>
      </c>
    </row>
    <row r="303" s="2" customFormat="1" ht="16.5" customHeight="1">
      <c r="A303" s="42"/>
      <c r="B303" s="43"/>
      <c r="C303" s="217" t="s">
        <v>524</v>
      </c>
      <c r="D303" s="217" t="s">
        <v>211</v>
      </c>
      <c r="E303" s="218" t="s">
        <v>2693</v>
      </c>
      <c r="F303" s="219" t="s">
        <v>2694</v>
      </c>
      <c r="G303" s="220" t="s">
        <v>317</v>
      </c>
      <c r="H303" s="221">
        <v>25.809999999999999</v>
      </c>
      <c r="I303" s="222"/>
      <c r="J303" s="221">
        <f>ROUND(I303*H303,2)</f>
        <v>0</v>
      </c>
      <c r="K303" s="219" t="s">
        <v>214</v>
      </c>
      <c r="L303" s="48"/>
      <c r="M303" s="223" t="s">
        <v>18</v>
      </c>
      <c r="N303" s="224" t="s">
        <v>42</v>
      </c>
      <c r="O303" s="88"/>
      <c r="P303" s="225">
        <f>O303*H303</f>
        <v>0</v>
      </c>
      <c r="Q303" s="225">
        <v>3.0000000000000001E-05</v>
      </c>
      <c r="R303" s="225">
        <f>Q303*H303</f>
        <v>0.00077430000000000001</v>
      </c>
      <c r="S303" s="225">
        <v>0</v>
      </c>
      <c r="T303" s="226">
        <f>S303*H303</f>
        <v>0</v>
      </c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R303" s="227" t="s">
        <v>89</v>
      </c>
      <c r="AT303" s="227" t="s">
        <v>211</v>
      </c>
      <c r="AU303" s="227" t="s">
        <v>83</v>
      </c>
      <c r="AY303" s="21" t="s">
        <v>207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1" t="s">
        <v>76</v>
      </c>
      <c r="BK303" s="228">
        <f>ROUND(I303*H303,2)</f>
        <v>0</v>
      </c>
      <c r="BL303" s="21" t="s">
        <v>89</v>
      </c>
      <c r="BM303" s="227" t="s">
        <v>2695</v>
      </c>
    </row>
    <row r="304" s="2" customFormat="1">
      <c r="A304" s="42"/>
      <c r="B304" s="43"/>
      <c r="C304" s="44"/>
      <c r="D304" s="229" t="s">
        <v>216</v>
      </c>
      <c r="E304" s="44"/>
      <c r="F304" s="230" t="s">
        <v>2696</v>
      </c>
      <c r="G304" s="44"/>
      <c r="H304" s="44"/>
      <c r="I304" s="231"/>
      <c r="J304" s="44"/>
      <c r="K304" s="44"/>
      <c r="L304" s="48"/>
      <c r="M304" s="232"/>
      <c r="N304" s="233"/>
      <c r="O304" s="88"/>
      <c r="P304" s="88"/>
      <c r="Q304" s="88"/>
      <c r="R304" s="88"/>
      <c r="S304" s="88"/>
      <c r="T304" s="89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T304" s="21" t="s">
        <v>216</v>
      </c>
      <c r="AU304" s="21" t="s">
        <v>83</v>
      </c>
    </row>
    <row r="305" s="13" customFormat="1">
      <c r="A305" s="13"/>
      <c r="B305" s="234"/>
      <c r="C305" s="235"/>
      <c r="D305" s="236" t="s">
        <v>218</v>
      </c>
      <c r="E305" s="237" t="s">
        <v>18</v>
      </c>
      <c r="F305" s="238" t="s">
        <v>2697</v>
      </c>
      <c r="G305" s="235"/>
      <c r="H305" s="237" t="s">
        <v>18</v>
      </c>
      <c r="I305" s="239"/>
      <c r="J305" s="235"/>
      <c r="K305" s="235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218</v>
      </c>
      <c r="AU305" s="244" t="s">
        <v>83</v>
      </c>
      <c r="AV305" s="13" t="s">
        <v>76</v>
      </c>
      <c r="AW305" s="13" t="s">
        <v>33</v>
      </c>
      <c r="AX305" s="13" t="s">
        <v>71</v>
      </c>
      <c r="AY305" s="244" t="s">
        <v>207</v>
      </c>
    </row>
    <row r="306" s="14" customFormat="1">
      <c r="A306" s="14"/>
      <c r="B306" s="245"/>
      <c r="C306" s="246"/>
      <c r="D306" s="236" t="s">
        <v>218</v>
      </c>
      <c r="E306" s="247" t="s">
        <v>18</v>
      </c>
      <c r="F306" s="248" t="s">
        <v>2698</v>
      </c>
      <c r="G306" s="246"/>
      <c r="H306" s="249">
        <v>5.4000000000000004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218</v>
      </c>
      <c r="AU306" s="255" t="s">
        <v>83</v>
      </c>
      <c r="AV306" s="14" t="s">
        <v>80</v>
      </c>
      <c r="AW306" s="14" t="s">
        <v>33</v>
      </c>
      <c r="AX306" s="14" t="s">
        <v>71</v>
      </c>
      <c r="AY306" s="255" t="s">
        <v>207</v>
      </c>
    </row>
    <row r="307" s="14" customFormat="1">
      <c r="A307" s="14"/>
      <c r="B307" s="245"/>
      <c r="C307" s="246"/>
      <c r="D307" s="236" t="s">
        <v>218</v>
      </c>
      <c r="E307" s="247" t="s">
        <v>18</v>
      </c>
      <c r="F307" s="248" t="s">
        <v>2699</v>
      </c>
      <c r="G307" s="246"/>
      <c r="H307" s="249">
        <v>1.9199999999999999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218</v>
      </c>
      <c r="AU307" s="255" t="s">
        <v>83</v>
      </c>
      <c r="AV307" s="14" t="s">
        <v>80</v>
      </c>
      <c r="AW307" s="14" t="s">
        <v>33</v>
      </c>
      <c r="AX307" s="14" t="s">
        <v>71</v>
      </c>
      <c r="AY307" s="255" t="s">
        <v>207</v>
      </c>
    </row>
    <row r="308" s="14" customFormat="1">
      <c r="A308" s="14"/>
      <c r="B308" s="245"/>
      <c r="C308" s="246"/>
      <c r="D308" s="236" t="s">
        <v>218</v>
      </c>
      <c r="E308" s="247" t="s">
        <v>18</v>
      </c>
      <c r="F308" s="248" t="s">
        <v>2700</v>
      </c>
      <c r="G308" s="246"/>
      <c r="H308" s="249">
        <v>4.2000000000000002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218</v>
      </c>
      <c r="AU308" s="255" t="s">
        <v>83</v>
      </c>
      <c r="AV308" s="14" t="s">
        <v>80</v>
      </c>
      <c r="AW308" s="14" t="s">
        <v>33</v>
      </c>
      <c r="AX308" s="14" t="s">
        <v>71</v>
      </c>
      <c r="AY308" s="255" t="s">
        <v>207</v>
      </c>
    </row>
    <row r="309" s="14" customFormat="1">
      <c r="A309" s="14"/>
      <c r="B309" s="245"/>
      <c r="C309" s="246"/>
      <c r="D309" s="236" t="s">
        <v>218</v>
      </c>
      <c r="E309" s="247" t="s">
        <v>18</v>
      </c>
      <c r="F309" s="248" t="s">
        <v>2701</v>
      </c>
      <c r="G309" s="246"/>
      <c r="H309" s="249">
        <v>1.53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218</v>
      </c>
      <c r="AU309" s="255" t="s">
        <v>83</v>
      </c>
      <c r="AV309" s="14" t="s">
        <v>80</v>
      </c>
      <c r="AW309" s="14" t="s">
        <v>33</v>
      </c>
      <c r="AX309" s="14" t="s">
        <v>71</v>
      </c>
      <c r="AY309" s="255" t="s">
        <v>207</v>
      </c>
    </row>
    <row r="310" s="14" customFormat="1">
      <c r="A310" s="14"/>
      <c r="B310" s="245"/>
      <c r="C310" s="246"/>
      <c r="D310" s="236" t="s">
        <v>218</v>
      </c>
      <c r="E310" s="247" t="s">
        <v>18</v>
      </c>
      <c r="F310" s="248" t="s">
        <v>2702</v>
      </c>
      <c r="G310" s="246"/>
      <c r="H310" s="249">
        <v>4.0999999999999996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218</v>
      </c>
      <c r="AU310" s="255" t="s">
        <v>83</v>
      </c>
      <c r="AV310" s="14" t="s">
        <v>80</v>
      </c>
      <c r="AW310" s="14" t="s">
        <v>33</v>
      </c>
      <c r="AX310" s="14" t="s">
        <v>71</v>
      </c>
      <c r="AY310" s="255" t="s">
        <v>207</v>
      </c>
    </row>
    <row r="311" s="14" customFormat="1">
      <c r="A311" s="14"/>
      <c r="B311" s="245"/>
      <c r="C311" s="246"/>
      <c r="D311" s="236" t="s">
        <v>218</v>
      </c>
      <c r="E311" s="247" t="s">
        <v>18</v>
      </c>
      <c r="F311" s="248" t="s">
        <v>2703</v>
      </c>
      <c r="G311" s="246"/>
      <c r="H311" s="249">
        <v>6.7000000000000002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218</v>
      </c>
      <c r="AU311" s="255" t="s">
        <v>83</v>
      </c>
      <c r="AV311" s="14" t="s">
        <v>80</v>
      </c>
      <c r="AW311" s="14" t="s">
        <v>33</v>
      </c>
      <c r="AX311" s="14" t="s">
        <v>71</v>
      </c>
      <c r="AY311" s="255" t="s">
        <v>207</v>
      </c>
    </row>
    <row r="312" s="14" customFormat="1">
      <c r="A312" s="14"/>
      <c r="B312" s="245"/>
      <c r="C312" s="246"/>
      <c r="D312" s="236" t="s">
        <v>218</v>
      </c>
      <c r="E312" s="247" t="s">
        <v>18</v>
      </c>
      <c r="F312" s="248" t="s">
        <v>2704</v>
      </c>
      <c r="G312" s="246"/>
      <c r="H312" s="249">
        <v>1.96</v>
      </c>
      <c r="I312" s="250"/>
      <c r="J312" s="246"/>
      <c r="K312" s="246"/>
      <c r="L312" s="251"/>
      <c r="M312" s="252"/>
      <c r="N312" s="253"/>
      <c r="O312" s="253"/>
      <c r="P312" s="253"/>
      <c r="Q312" s="253"/>
      <c r="R312" s="253"/>
      <c r="S312" s="253"/>
      <c r="T312" s="25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5" t="s">
        <v>218</v>
      </c>
      <c r="AU312" s="255" t="s">
        <v>83</v>
      </c>
      <c r="AV312" s="14" t="s">
        <v>80</v>
      </c>
      <c r="AW312" s="14" t="s">
        <v>33</v>
      </c>
      <c r="AX312" s="14" t="s">
        <v>71</v>
      </c>
      <c r="AY312" s="255" t="s">
        <v>207</v>
      </c>
    </row>
    <row r="313" s="16" customFormat="1">
      <c r="A313" s="16"/>
      <c r="B313" s="267"/>
      <c r="C313" s="268"/>
      <c r="D313" s="236" t="s">
        <v>218</v>
      </c>
      <c r="E313" s="269" t="s">
        <v>18</v>
      </c>
      <c r="F313" s="270" t="s">
        <v>244</v>
      </c>
      <c r="G313" s="268"/>
      <c r="H313" s="271">
        <v>25.809999999999999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T313" s="277" t="s">
        <v>218</v>
      </c>
      <c r="AU313" s="277" t="s">
        <v>83</v>
      </c>
      <c r="AV313" s="16" t="s">
        <v>89</v>
      </c>
      <c r="AW313" s="16" t="s">
        <v>33</v>
      </c>
      <c r="AX313" s="16" t="s">
        <v>76</v>
      </c>
      <c r="AY313" s="277" t="s">
        <v>207</v>
      </c>
    </row>
    <row r="314" s="12" customFormat="1" ht="20.88" customHeight="1">
      <c r="A314" s="12"/>
      <c r="B314" s="201"/>
      <c r="C314" s="202"/>
      <c r="D314" s="203" t="s">
        <v>70</v>
      </c>
      <c r="E314" s="215" t="s">
        <v>1571</v>
      </c>
      <c r="F314" s="215" t="s">
        <v>2705</v>
      </c>
      <c r="G314" s="202"/>
      <c r="H314" s="202"/>
      <c r="I314" s="205"/>
      <c r="J314" s="216">
        <f>BK314</f>
        <v>0</v>
      </c>
      <c r="K314" s="202"/>
      <c r="L314" s="207"/>
      <c r="M314" s="208"/>
      <c r="N314" s="209"/>
      <c r="O314" s="209"/>
      <c r="P314" s="210">
        <f>SUM(P315:P329)</f>
        <v>0</v>
      </c>
      <c r="Q314" s="209"/>
      <c r="R314" s="210">
        <f>SUM(R315:R329)</f>
        <v>12.342262399999999</v>
      </c>
      <c r="S314" s="209"/>
      <c r="T314" s="211">
        <f>SUM(T315:T329)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212" t="s">
        <v>76</v>
      </c>
      <c r="AT314" s="213" t="s">
        <v>70</v>
      </c>
      <c r="AU314" s="213" t="s">
        <v>80</v>
      </c>
      <c r="AY314" s="212" t="s">
        <v>207</v>
      </c>
      <c r="BK314" s="214">
        <f>SUM(BK315:BK329)</f>
        <v>0</v>
      </c>
    </row>
    <row r="315" s="2" customFormat="1" ht="16.5" customHeight="1">
      <c r="A315" s="42"/>
      <c r="B315" s="43"/>
      <c r="C315" s="217" t="s">
        <v>529</v>
      </c>
      <c r="D315" s="217" t="s">
        <v>211</v>
      </c>
      <c r="E315" s="218" t="s">
        <v>2706</v>
      </c>
      <c r="F315" s="219" t="s">
        <v>2707</v>
      </c>
      <c r="G315" s="220" t="s">
        <v>381</v>
      </c>
      <c r="H315" s="221">
        <v>4</v>
      </c>
      <c r="I315" s="222"/>
      <c r="J315" s="221">
        <f>ROUND(I315*H315,2)</f>
        <v>0</v>
      </c>
      <c r="K315" s="219" t="s">
        <v>214</v>
      </c>
      <c r="L315" s="48"/>
      <c r="M315" s="223" t="s">
        <v>18</v>
      </c>
      <c r="N315" s="224" t="s">
        <v>42</v>
      </c>
      <c r="O315" s="88"/>
      <c r="P315" s="225">
        <f>O315*H315</f>
        <v>0</v>
      </c>
      <c r="Q315" s="225">
        <v>0.00165</v>
      </c>
      <c r="R315" s="225">
        <f>Q315*H315</f>
        <v>0.0066</v>
      </c>
      <c r="S315" s="225">
        <v>0</v>
      </c>
      <c r="T315" s="226">
        <f>S315*H315</f>
        <v>0</v>
      </c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R315" s="227" t="s">
        <v>89</v>
      </c>
      <c r="AT315" s="227" t="s">
        <v>211</v>
      </c>
      <c r="AU315" s="227" t="s">
        <v>83</v>
      </c>
      <c r="AY315" s="21" t="s">
        <v>207</v>
      </c>
      <c r="BE315" s="228">
        <f>IF(N315="základní",J315,0)</f>
        <v>0</v>
      </c>
      <c r="BF315" s="228">
        <f>IF(N315="snížená",J315,0)</f>
        <v>0</v>
      </c>
      <c r="BG315" s="228">
        <f>IF(N315="zákl. přenesená",J315,0)</f>
        <v>0</v>
      </c>
      <c r="BH315" s="228">
        <f>IF(N315="sníž. přenesená",J315,0)</f>
        <v>0</v>
      </c>
      <c r="BI315" s="228">
        <f>IF(N315="nulová",J315,0)</f>
        <v>0</v>
      </c>
      <c r="BJ315" s="21" t="s">
        <v>76</v>
      </c>
      <c r="BK315" s="228">
        <f>ROUND(I315*H315,2)</f>
        <v>0</v>
      </c>
      <c r="BL315" s="21" t="s">
        <v>89</v>
      </c>
      <c r="BM315" s="227" t="s">
        <v>2708</v>
      </c>
    </row>
    <row r="316" s="2" customFormat="1">
      <c r="A316" s="42"/>
      <c r="B316" s="43"/>
      <c r="C316" s="44"/>
      <c r="D316" s="229" t="s">
        <v>216</v>
      </c>
      <c r="E316" s="44"/>
      <c r="F316" s="230" t="s">
        <v>2709</v>
      </c>
      <c r="G316" s="44"/>
      <c r="H316" s="44"/>
      <c r="I316" s="231"/>
      <c r="J316" s="44"/>
      <c r="K316" s="44"/>
      <c r="L316" s="48"/>
      <c r="M316" s="232"/>
      <c r="N316" s="233"/>
      <c r="O316" s="88"/>
      <c r="P316" s="88"/>
      <c r="Q316" s="88"/>
      <c r="R316" s="88"/>
      <c r="S316" s="88"/>
      <c r="T316" s="89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T316" s="21" t="s">
        <v>216</v>
      </c>
      <c r="AU316" s="21" t="s">
        <v>83</v>
      </c>
    </row>
    <row r="317" s="14" customFormat="1">
      <c r="A317" s="14"/>
      <c r="B317" s="245"/>
      <c r="C317" s="246"/>
      <c r="D317" s="236" t="s">
        <v>218</v>
      </c>
      <c r="E317" s="247" t="s">
        <v>18</v>
      </c>
      <c r="F317" s="248" t="s">
        <v>89</v>
      </c>
      <c r="G317" s="246"/>
      <c r="H317" s="249">
        <v>4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218</v>
      </c>
      <c r="AU317" s="255" t="s">
        <v>83</v>
      </c>
      <c r="AV317" s="14" t="s">
        <v>80</v>
      </c>
      <c r="AW317" s="14" t="s">
        <v>33</v>
      </c>
      <c r="AX317" s="14" t="s">
        <v>76</v>
      </c>
      <c r="AY317" s="255" t="s">
        <v>207</v>
      </c>
    </row>
    <row r="318" s="2" customFormat="1" ht="16.5" customHeight="1">
      <c r="A318" s="42"/>
      <c r="B318" s="43"/>
      <c r="C318" s="283" t="s">
        <v>534</v>
      </c>
      <c r="D318" s="283" t="s">
        <v>1282</v>
      </c>
      <c r="E318" s="284" t="s">
        <v>2710</v>
      </c>
      <c r="F318" s="285" t="s">
        <v>2711</v>
      </c>
      <c r="G318" s="286" t="s">
        <v>381</v>
      </c>
      <c r="H318" s="287">
        <v>4</v>
      </c>
      <c r="I318" s="288"/>
      <c r="J318" s="287">
        <f>ROUND(I318*H318,2)</f>
        <v>0</v>
      </c>
      <c r="K318" s="285" t="s">
        <v>214</v>
      </c>
      <c r="L318" s="289"/>
      <c r="M318" s="290" t="s">
        <v>18</v>
      </c>
      <c r="N318" s="291" t="s">
        <v>42</v>
      </c>
      <c r="O318" s="88"/>
      <c r="P318" s="225">
        <f>O318*H318</f>
        <v>0</v>
      </c>
      <c r="Q318" s="225">
        <v>0.030599999999999999</v>
      </c>
      <c r="R318" s="225">
        <f>Q318*H318</f>
        <v>0.1224</v>
      </c>
      <c r="S318" s="225">
        <v>0</v>
      </c>
      <c r="T318" s="226">
        <f>S318*H318</f>
        <v>0</v>
      </c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R318" s="227" t="s">
        <v>124</v>
      </c>
      <c r="AT318" s="227" t="s">
        <v>1282</v>
      </c>
      <c r="AU318" s="227" t="s">
        <v>83</v>
      </c>
      <c r="AY318" s="21" t="s">
        <v>207</v>
      </c>
      <c r="BE318" s="228">
        <f>IF(N318="základní",J318,0)</f>
        <v>0</v>
      </c>
      <c r="BF318" s="228">
        <f>IF(N318="snížená",J318,0)</f>
        <v>0</v>
      </c>
      <c r="BG318" s="228">
        <f>IF(N318="zákl. přenesená",J318,0)</f>
        <v>0</v>
      </c>
      <c r="BH318" s="228">
        <f>IF(N318="sníž. přenesená",J318,0)</f>
        <v>0</v>
      </c>
      <c r="BI318" s="228">
        <f>IF(N318="nulová",J318,0)</f>
        <v>0</v>
      </c>
      <c r="BJ318" s="21" t="s">
        <v>76</v>
      </c>
      <c r="BK318" s="228">
        <f>ROUND(I318*H318,2)</f>
        <v>0</v>
      </c>
      <c r="BL318" s="21" t="s">
        <v>89</v>
      </c>
      <c r="BM318" s="227" t="s">
        <v>2712</v>
      </c>
    </row>
    <row r="319" s="14" customFormat="1">
      <c r="A319" s="14"/>
      <c r="B319" s="245"/>
      <c r="C319" s="246"/>
      <c r="D319" s="236" t="s">
        <v>218</v>
      </c>
      <c r="E319" s="247" t="s">
        <v>18</v>
      </c>
      <c r="F319" s="248" t="s">
        <v>89</v>
      </c>
      <c r="G319" s="246"/>
      <c r="H319" s="249">
        <v>4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218</v>
      </c>
      <c r="AU319" s="255" t="s">
        <v>83</v>
      </c>
      <c r="AV319" s="14" t="s">
        <v>80</v>
      </c>
      <c r="AW319" s="14" t="s">
        <v>33</v>
      </c>
      <c r="AX319" s="14" t="s">
        <v>76</v>
      </c>
      <c r="AY319" s="255" t="s">
        <v>207</v>
      </c>
    </row>
    <row r="320" s="2" customFormat="1" ht="24.15" customHeight="1">
      <c r="A320" s="42"/>
      <c r="B320" s="43"/>
      <c r="C320" s="217" t="s">
        <v>540</v>
      </c>
      <c r="D320" s="217" t="s">
        <v>211</v>
      </c>
      <c r="E320" s="218" t="s">
        <v>2713</v>
      </c>
      <c r="F320" s="219" t="s">
        <v>2714</v>
      </c>
      <c r="G320" s="220" t="s">
        <v>317</v>
      </c>
      <c r="H320" s="221">
        <v>59.939999999999998</v>
      </c>
      <c r="I320" s="222"/>
      <c r="J320" s="221">
        <f>ROUND(I320*H320,2)</f>
        <v>0</v>
      </c>
      <c r="K320" s="219" t="s">
        <v>214</v>
      </c>
      <c r="L320" s="48"/>
      <c r="M320" s="223" t="s">
        <v>18</v>
      </c>
      <c r="N320" s="224" t="s">
        <v>42</v>
      </c>
      <c r="O320" s="88"/>
      <c r="P320" s="225">
        <f>O320*H320</f>
        <v>0</v>
      </c>
      <c r="Q320" s="225">
        <v>0.13095999999999999</v>
      </c>
      <c r="R320" s="225">
        <f>Q320*H320</f>
        <v>7.8497423999999993</v>
      </c>
      <c r="S320" s="225">
        <v>0</v>
      </c>
      <c r="T320" s="226">
        <f>S320*H320</f>
        <v>0</v>
      </c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R320" s="227" t="s">
        <v>89</v>
      </c>
      <c r="AT320" s="227" t="s">
        <v>211</v>
      </c>
      <c r="AU320" s="227" t="s">
        <v>83</v>
      </c>
      <c r="AY320" s="21" t="s">
        <v>207</v>
      </c>
      <c r="BE320" s="228">
        <f>IF(N320="základní",J320,0)</f>
        <v>0</v>
      </c>
      <c r="BF320" s="228">
        <f>IF(N320="snížená",J320,0)</f>
        <v>0</v>
      </c>
      <c r="BG320" s="228">
        <f>IF(N320="zákl. přenesená",J320,0)</f>
        <v>0</v>
      </c>
      <c r="BH320" s="228">
        <f>IF(N320="sníž. přenesená",J320,0)</f>
        <v>0</v>
      </c>
      <c r="BI320" s="228">
        <f>IF(N320="nulová",J320,0)</f>
        <v>0</v>
      </c>
      <c r="BJ320" s="21" t="s">
        <v>76</v>
      </c>
      <c r="BK320" s="228">
        <f>ROUND(I320*H320,2)</f>
        <v>0</v>
      </c>
      <c r="BL320" s="21" t="s">
        <v>89</v>
      </c>
      <c r="BM320" s="227" t="s">
        <v>2715</v>
      </c>
    </row>
    <row r="321" s="2" customFormat="1">
      <c r="A321" s="42"/>
      <c r="B321" s="43"/>
      <c r="C321" s="44"/>
      <c r="D321" s="229" t="s">
        <v>216</v>
      </c>
      <c r="E321" s="44"/>
      <c r="F321" s="230" t="s">
        <v>2716</v>
      </c>
      <c r="G321" s="44"/>
      <c r="H321" s="44"/>
      <c r="I321" s="231"/>
      <c r="J321" s="44"/>
      <c r="K321" s="44"/>
      <c r="L321" s="48"/>
      <c r="M321" s="232"/>
      <c r="N321" s="233"/>
      <c r="O321" s="88"/>
      <c r="P321" s="88"/>
      <c r="Q321" s="88"/>
      <c r="R321" s="88"/>
      <c r="S321" s="88"/>
      <c r="T321" s="89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T321" s="21" t="s">
        <v>216</v>
      </c>
      <c r="AU321" s="21" t="s">
        <v>83</v>
      </c>
    </row>
    <row r="322" s="14" customFormat="1">
      <c r="A322" s="14"/>
      <c r="B322" s="245"/>
      <c r="C322" s="246"/>
      <c r="D322" s="236" t="s">
        <v>218</v>
      </c>
      <c r="E322" s="247" t="s">
        <v>18</v>
      </c>
      <c r="F322" s="248" t="s">
        <v>2476</v>
      </c>
      <c r="G322" s="246"/>
      <c r="H322" s="249">
        <v>59.939999999999998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218</v>
      </c>
      <c r="AU322" s="255" t="s">
        <v>83</v>
      </c>
      <c r="AV322" s="14" t="s">
        <v>80</v>
      </c>
      <c r="AW322" s="14" t="s">
        <v>33</v>
      </c>
      <c r="AX322" s="14" t="s">
        <v>76</v>
      </c>
      <c r="AY322" s="255" t="s">
        <v>207</v>
      </c>
    </row>
    <row r="323" s="2" customFormat="1" ht="16.5" customHeight="1">
      <c r="A323" s="42"/>
      <c r="B323" s="43"/>
      <c r="C323" s="283" t="s">
        <v>563</v>
      </c>
      <c r="D323" s="283" t="s">
        <v>1282</v>
      </c>
      <c r="E323" s="284" t="s">
        <v>2717</v>
      </c>
      <c r="F323" s="285" t="s">
        <v>2718</v>
      </c>
      <c r="G323" s="286" t="s">
        <v>317</v>
      </c>
      <c r="H323" s="287">
        <v>5</v>
      </c>
      <c r="I323" s="288"/>
      <c r="J323" s="287">
        <f>ROUND(I323*H323,2)</f>
        <v>0</v>
      </c>
      <c r="K323" s="285" t="s">
        <v>214</v>
      </c>
      <c r="L323" s="289"/>
      <c r="M323" s="290" t="s">
        <v>18</v>
      </c>
      <c r="N323" s="291" t="s">
        <v>42</v>
      </c>
      <c r="O323" s="88"/>
      <c r="P323" s="225">
        <f>O323*H323</f>
        <v>0</v>
      </c>
      <c r="Q323" s="225">
        <v>0.064000000000000001</v>
      </c>
      <c r="R323" s="225">
        <f>Q323*H323</f>
        <v>0.32000000000000001</v>
      </c>
      <c r="S323" s="225">
        <v>0</v>
      </c>
      <c r="T323" s="226">
        <f>S323*H323</f>
        <v>0</v>
      </c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R323" s="227" t="s">
        <v>124</v>
      </c>
      <c r="AT323" s="227" t="s">
        <v>1282</v>
      </c>
      <c r="AU323" s="227" t="s">
        <v>83</v>
      </c>
      <c r="AY323" s="21" t="s">
        <v>207</v>
      </c>
      <c r="BE323" s="228">
        <f>IF(N323="základní",J323,0)</f>
        <v>0</v>
      </c>
      <c r="BF323" s="228">
        <f>IF(N323="snížená",J323,0)</f>
        <v>0</v>
      </c>
      <c r="BG323" s="228">
        <f>IF(N323="zákl. přenesená",J323,0)</f>
        <v>0</v>
      </c>
      <c r="BH323" s="228">
        <f>IF(N323="sníž. přenesená",J323,0)</f>
        <v>0</v>
      </c>
      <c r="BI323" s="228">
        <f>IF(N323="nulová",J323,0)</f>
        <v>0</v>
      </c>
      <c r="BJ323" s="21" t="s">
        <v>76</v>
      </c>
      <c r="BK323" s="228">
        <f>ROUND(I323*H323,2)</f>
        <v>0</v>
      </c>
      <c r="BL323" s="21" t="s">
        <v>89</v>
      </c>
      <c r="BM323" s="227" t="s">
        <v>2719</v>
      </c>
    </row>
    <row r="324" s="14" customFormat="1">
      <c r="A324" s="14"/>
      <c r="B324" s="245"/>
      <c r="C324" s="246"/>
      <c r="D324" s="236" t="s">
        <v>218</v>
      </c>
      <c r="E324" s="247" t="s">
        <v>18</v>
      </c>
      <c r="F324" s="248" t="s">
        <v>94</v>
      </c>
      <c r="G324" s="246"/>
      <c r="H324" s="249">
        <v>5</v>
      </c>
      <c r="I324" s="250"/>
      <c r="J324" s="246"/>
      <c r="K324" s="246"/>
      <c r="L324" s="251"/>
      <c r="M324" s="252"/>
      <c r="N324" s="253"/>
      <c r="O324" s="253"/>
      <c r="P324" s="253"/>
      <c r="Q324" s="253"/>
      <c r="R324" s="253"/>
      <c r="S324" s="253"/>
      <c r="T324" s="25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5" t="s">
        <v>218</v>
      </c>
      <c r="AU324" s="255" t="s">
        <v>83</v>
      </c>
      <c r="AV324" s="14" t="s">
        <v>80</v>
      </c>
      <c r="AW324" s="14" t="s">
        <v>33</v>
      </c>
      <c r="AX324" s="14" t="s">
        <v>76</v>
      </c>
      <c r="AY324" s="255" t="s">
        <v>207</v>
      </c>
    </row>
    <row r="325" s="2" customFormat="1" ht="16.5" customHeight="1">
      <c r="A325" s="42"/>
      <c r="B325" s="43"/>
      <c r="C325" s="283" t="s">
        <v>569</v>
      </c>
      <c r="D325" s="283" t="s">
        <v>1282</v>
      </c>
      <c r="E325" s="284" t="s">
        <v>2720</v>
      </c>
      <c r="F325" s="285" t="s">
        <v>2721</v>
      </c>
      <c r="G325" s="286" t="s">
        <v>317</v>
      </c>
      <c r="H325" s="287">
        <v>63.18</v>
      </c>
      <c r="I325" s="288"/>
      <c r="J325" s="287">
        <f>ROUND(I325*H325,2)</f>
        <v>0</v>
      </c>
      <c r="K325" s="285" t="s">
        <v>214</v>
      </c>
      <c r="L325" s="289"/>
      <c r="M325" s="290" t="s">
        <v>18</v>
      </c>
      <c r="N325" s="291" t="s">
        <v>42</v>
      </c>
      <c r="O325" s="88"/>
      <c r="P325" s="225">
        <f>O325*H325</f>
        <v>0</v>
      </c>
      <c r="Q325" s="225">
        <v>0.064000000000000001</v>
      </c>
      <c r="R325" s="225">
        <f>Q325*H325</f>
        <v>4.04352</v>
      </c>
      <c r="S325" s="225">
        <v>0</v>
      </c>
      <c r="T325" s="226">
        <f>S325*H325</f>
        <v>0</v>
      </c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R325" s="227" t="s">
        <v>124</v>
      </c>
      <c r="AT325" s="227" t="s">
        <v>1282</v>
      </c>
      <c r="AU325" s="227" t="s">
        <v>83</v>
      </c>
      <c r="AY325" s="21" t="s">
        <v>207</v>
      </c>
      <c r="BE325" s="228">
        <f>IF(N325="základní",J325,0)</f>
        <v>0</v>
      </c>
      <c r="BF325" s="228">
        <f>IF(N325="snížená",J325,0)</f>
        <v>0</v>
      </c>
      <c r="BG325" s="228">
        <f>IF(N325="zákl. přenesená",J325,0)</f>
        <v>0</v>
      </c>
      <c r="BH325" s="228">
        <f>IF(N325="sníž. přenesená",J325,0)</f>
        <v>0</v>
      </c>
      <c r="BI325" s="228">
        <f>IF(N325="nulová",J325,0)</f>
        <v>0</v>
      </c>
      <c r="BJ325" s="21" t="s">
        <v>76</v>
      </c>
      <c r="BK325" s="228">
        <f>ROUND(I325*H325,2)</f>
        <v>0</v>
      </c>
      <c r="BL325" s="21" t="s">
        <v>89</v>
      </c>
      <c r="BM325" s="227" t="s">
        <v>2722</v>
      </c>
    </row>
    <row r="326" s="14" customFormat="1">
      <c r="A326" s="14"/>
      <c r="B326" s="245"/>
      <c r="C326" s="246"/>
      <c r="D326" s="236" t="s">
        <v>218</v>
      </c>
      <c r="E326" s="247" t="s">
        <v>18</v>
      </c>
      <c r="F326" s="248" t="s">
        <v>2476</v>
      </c>
      <c r="G326" s="246"/>
      <c r="H326" s="249">
        <v>59.939999999999998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218</v>
      </c>
      <c r="AU326" s="255" t="s">
        <v>83</v>
      </c>
      <c r="AV326" s="14" t="s">
        <v>80</v>
      </c>
      <c r="AW326" s="14" t="s">
        <v>33</v>
      </c>
      <c r="AX326" s="14" t="s">
        <v>71</v>
      </c>
      <c r="AY326" s="255" t="s">
        <v>207</v>
      </c>
    </row>
    <row r="327" s="14" customFormat="1">
      <c r="A327" s="14"/>
      <c r="B327" s="245"/>
      <c r="C327" s="246"/>
      <c r="D327" s="236" t="s">
        <v>218</v>
      </c>
      <c r="E327" s="247" t="s">
        <v>18</v>
      </c>
      <c r="F327" s="248" t="s">
        <v>2723</v>
      </c>
      <c r="G327" s="246"/>
      <c r="H327" s="249">
        <v>-5</v>
      </c>
      <c r="I327" s="250"/>
      <c r="J327" s="246"/>
      <c r="K327" s="246"/>
      <c r="L327" s="251"/>
      <c r="M327" s="252"/>
      <c r="N327" s="253"/>
      <c r="O327" s="253"/>
      <c r="P327" s="253"/>
      <c r="Q327" s="253"/>
      <c r="R327" s="253"/>
      <c r="S327" s="253"/>
      <c r="T327" s="25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5" t="s">
        <v>218</v>
      </c>
      <c r="AU327" s="255" t="s">
        <v>83</v>
      </c>
      <c r="AV327" s="14" t="s">
        <v>80</v>
      </c>
      <c r="AW327" s="14" t="s">
        <v>33</v>
      </c>
      <c r="AX327" s="14" t="s">
        <v>71</v>
      </c>
      <c r="AY327" s="255" t="s">
        <v>207</v>
      </c>
    </row>
    <row r="328" s="16" customFormat="1">
      <c r="A328" s="16"/>
      <c r="B328" s="267"/>
      <c r="C328" s="268"/>
      <c r="D328" s="236" t="s">
        <v>218</v>
      </c>
      <c r="E328" s="269" t="s">
        <v>18</v>
      </c>
      <c r="F328" s="270" t="s">
        <v>244</v>
      </c>
      <c r="G328" s="268"/>
      <c r="H328" s="271">
        <v>54.939999999999998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T328" s="277" t="s">
        <v>218</v>
      </c>
      <c r="AU328" s="277" t="s">
        <v>83</v>
      </c>
      <c r="AV328" s="16" t="s">
        <v>89</v>
      </c>
      <c r="AW328" s="16" t="s">
        <v>33</v>
      </c>
      <c r="AX328" s="16" t="s">
        <v>76</v>
      </c>
      <c r="AY328" s="277" t="s">
        <v>207</v>
      </c>
    </row>
    <row r="329" s="14" customFormat="1">
      <c r="A329" s="14"/>
      <c r="B329" s="245"/>
      <c r="C329" s="246"/>
      <c r="D329" s="236" t="s">
        <v>218</v>
      </c>
      <c r="E329" s="246"/>
      <c r="F329" s="248" t="s">
        <v>2724</v>
      </c>
      <c r="G329" s="246"/>
      <c r="H329" s="249">
        <v>63.18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218</v>
      </c>
      <c r="AU329" s="255" t="s">
        <v>83</v>
      </c>
      <c r="AV329" s="14" t="s">
        <v>80</v>
      </c>
      <c r="AW329" s="14" t="s">
        <v>4</v>
      </c>
      <c r="AX329" s="14" t="s">
        <v>76</v>
      </c>
      <c r="AY329" s="255" t="s">
        <v>207</v>
      </c>
    </row>
    <row r="330" s="12" customFormat="1" ht="20.88" customHeight="1">
      <c r="A330" s="12"/>
      <c r="B330" s="201"/>
      <c r="C330" s="202"/>
      <c r="D330" s="203" t="s">
        <v>70</v>
      </c>
      <c r="E330" s="215" t="s">
        <v>253</v>
      </c>
      <c r="F330" s="215" t="s">
        <v>254</v>
      </c>
      <c r="G330" s="202"/>
      <c r="H330" s="202"/>
      <c r="I330" s="205"/>
      <c r="J330" s="216">
        <f>BK330</f>
        <v>0</v>
      </c>
      <c r="K330" s="202"/>
      <c r="L330" s="207"/>
      <c r="M330" s="208"/>
      <c r="N330" s="209"/>
      <c r="O330" s="209"/>
      <c r="P330" s="210">
        <f>SUM(P331:P340)</f>
        <v>0</v>
      </c>
      <c r="Q330" s="209"/>
      <c r="R330" s="210">
        <f>SUM(R331:R340)</f>
        <v>0</v>
      </c>
      <c r="S330" s="209"/>
      <c r="T330" s="211">
        <f>SUM(T331:T340)</f>
        <v>24.082239999999999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12" t="s">
        <v>76</v>
      </c>
      <c r="AT330" s="213" t="s">
        <v>70</v>
      </c>
      <c r="AU330" s="213" t="s">
        <v>80</v>
      </c>
      <c r="AY330" s="212" t="s">
        <v>207</v>
      </c>
      <c r="BK330" s="214">
        <f>SUM(BK331:BK340)</f>
        <v>0</v>
      </c>
    </row>
    <row r="331" s="2" customFormat="1" ht="16.5" customHeight="1">
      <c r="A331" s="42"/>
      <c r="B331" s="43"/>
      <c r="C331" s="217" t="s">
        <v>575</v>
      </c>
      <c r="D331" s="217" t="s">
        <v>211</v>
      </c>
      <c r="E331" s="218" t="s">
        <v>261</v>
      </c>
      <c r="F331" s="219" t="s">
        <v>262</v>
      </c>
      <c r="G331" s="220" t="s">
        <v>129</v>
      </c>
      <c r="H331" s="221">
        <v>107.51000000000001</v>
      </c>
      <c r="I331" s="222"/>
      <c r="J331" s="221">
        <f>ROUND(I331*H331,2)</f>
        <v>0</v>
      </c>
      <c r="K331" s="219" t="s">
        <v>214</v>
      </c>
      <c r="L331" s="48"/>
      <c r="M331" s="223" t="s">
        <v>18</v>
      </c>
      <c r="N331" s="224" t="s">
        <v>42</v>
      </c>
      <c r="O331" s="88"/>
      <c r="P331" s="225">
        <f>O331*H331</f>
        <v>0</v>
      </c>
      <c r="Q331" s="225">
        <v>0</v>
      </c>
      <c r="R331" s="225">
        <f>Q331*H331</f>
        <v>0</v>
      </c>
      <c r="S331" s="225">
        <v>0.20799999999999999</v>
      </c>
      <c r="T331" s="226">
        <f>S331*H331</f>
        <v>22.362079999999999</v>
      </c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R331" s="227" t="s">
        <v>89</v>
      </c>
      <c r="AT331" s="227" t="s">
        <v>211</v>
      </c>
      <c r="AU331" s="227" t="s">
        <v>83</v>
      </c>
      <c r="AY331" s="21" t="s">
        <v>207</v>
      </c>
      <c r="BE331" s="228">
        <f>IF(N331="základní",J331,0)</f>
        <v>0</v>
      </c>
      <c r="BF331" s="228">
        <f>IF(N331="snížená",J331,0)</f>
        <v>0</v>
      </c>
      <c r="BG331" s="228">
        <f>IF(N331="zákl. přenesená",J331,0)</f>
        <v>0</v>
      </c>
      <c r="BH331" s="228">
        <f>IF(N331="sníž. přenesená",J331,0)</f>
        <v>0</v>
      </c>
      <c r="BI331" s="228">
        <f>IF(N331="nulová",J331,0)</f>
        <v>0</v>
      </c>
      <c r="BJ331" s="21" t="s">
        <v>76</v>
      </c>
      <c r="BK331" s="228">
        <f>ROUND(I331*H331,2)</f>
        <v>0</v>
      </c>
      <c r="BL331" s="21" t="s">
        <v>89</v>
      </c>
      <c r="BM331" s="227" t="s">
        <v>2725</v>
      </c>
    </row>
    <row r="332" s="2" customFormat="1">
      <c r="A332" s="42"/>
      <c r="B332" s="43"/>
      <c r="C332" s="44"/>
      <c r="D332" s="229" t="s">
        <v>216</v>
      </c>
      <c r="E332" s="44"/>
      <c r="F332" s="230" t="s">
        <v>264</v>
      </c>
      <c r="G332" s="44"/>
      <c r="H332" s="44"/>
      <c r="I332" s="231"/>
      <c r="J332" s="44"/>
      <c r="K332" s="44"/>
      <c r="L332" s="48"/>
      <c r="M332" s="232"/>
      <c r="N332" s="233"/>
      <c r="O332" s="88"/>
      <c r="P332" s="88"/>
      <c r="Q332" s="88"/>
      <c r="R332" s="88"/>
      <c r="S332" s="88"/>
      <c r="T332" s="89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T332" s="21" t="s">
        <v>216</v>
      </c>
      <c r="AU332" s="21" t="s">
        <v>83</v>
      </c>
    </row>
    <row r="333" s="14" customFormat="1">
      <c r="A333" s="14"/>
      <c r="B333" s="245"/>
      <c r="C333" s="246"/>
      <c r="D333" s="236" t="s">
        <v>218</v>
      </c>
      <c r="E333" s="247" t="s">
        <v>18</v>
      </c>
      <c r="F333" s="248" t="s">
        <v>2616</v>
      </c>
      <c r="G333" s="246"/>
      <c r="H333" s="249">
        <v>52.880000000000003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218</v>
      </c>
      <c r="AU333" s="255" t="s">
        <v>83</v>
      </c>
      <c r="AV333" s="14" t="s">
        <v>80</v>
      </c>
      <c r="AW333" s="14" t="s">
        <v>33</v>
      </c>
      <c r="AX333" s="14" t="s">
        <v>71</v>
      </c>
      <c r="AY333" s="255" t="s">
        <v>207</v>
      </c>
    </row>
    <row r="334" s="14" customFormat="1">
      <c r="A334" s="14"/>
      <c r="B334" s="245"/>
      <c r="C334" s="246"/>
      <c r="D334" s="236" t="s">
        <v>218</v>
      </c>
      <c r="E334" s="247" t="s">
        <v>18</v>
      </c>
      <c r="F334" s="248" t="s">
        <v>2617</v>
      </c>
      <c r="G334" s="246"/>
      <c r="H334" s="249">
        <v>54.630000000000003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218</v>
      </c>
      <c r="AU334" s="255" t="s">
        <v>83</v>
      </c>
      <c r="AV334" s="14" t="s">
        <v>80</v>
      </c>
      <c r="AW334" s="14" t="s">
        <v>33</v>
      </c>
      <c r="AX334" s="14" t="s">
        <v>71</v>
      </c>
      <c r="AY334" s="255" t="s">
        <v>207</v>
      </c>
    </row>
    <row r="335" s="16" customFormat="1">
      <c r="A335" s="16"/>
      <c r="B335" s="267"/>
      <c r="C335" s="268"/>
      <c r="D335" s="236" t="s">
        <v>218</v>
      </c>
      <c r="E335" s="269" t="s">
        <v>18</v>
      </c>
      <c r="F335" s="270" t="s">
        <v>244</v>
      </c>
      <c r="G335" s="268"/>
      <c r="H335" s="271">
        <v>107.51000000000001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T335" s="277" t="s">
        <v>218</v>
      </c>
      <c r="AU335" s="277" t="s">
        <v>83</v>
      </c>
      <c r="AV335" s="16" t="s">
        <v>89</v>
      </c>
      <c r="AW335" s="16" t="s">
        <v>33</v>
      </c>
      <c r="AX335" s="16" t="s">
        <v>76</v>
      </c>
      <c r="AY335" s="277" t="s">
        <v>207</v>
      </c>
    </row>
    <row r="336" s="2" customFormat="1" ht="24.15" customHeight="1">
      <c r="A336" s="42"/>
      <c r="B336" s="43"/>
      <c r="C336" s="217" t="s">
        <v>580</v>
      </c>
      <c r="D336" s="217" t="s">
        <v>211</v>
      </c>
      <c r="E336" s="218" t="s">
        <v>2726</v>
      </c>
      <c r="F336" s="219" t="s">
        <v>2727</v>
      </c>
      <c r="G336" s="220" t="s">
        <v>129</v>
      </c>
      <c r="H336" s="221">
        <v>107.51000000000001</v>
      </c>
      <c r="I336" s="222"/>
      <c r="J336" s="221">
        <f>ROUND(I336*H336,2)</f>
        <v>0</v>
      </c>
      <c r="K336" s="219" t="s">
        <v>214</v>
      </c>
      <c r="L336" s="48"/>
      <c r="M336" s="223" t="s">
        <v>18</v>
      </c>
      <c r="N336" s="224" t="s">
        <v>42</v>
      </c>
      <c r="O336" s="88"/>
      <c r="P336" s="225">
        <f>O336*H336</f>
        <v>0</v>
      </c>
      <c r="Q336" s="225">
        <v>0</v>
      </c>
      <c r="R336" s="225">
        <f>Q336*H336</f>
        <v>0</v>
      </c>
      <c r="S336" s="225">
        <v>0.016</v>
      </c>
      <c r="T336" s="226">
        <f>S336*H336</f>
        <v>1.7201600000000001</v>
      </c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R336" s="227" t="s">
        <v>89</v>
      </c>
      <c r="AT336" s="227" t="s">
        <v>211</v>
      </c>
      <c r="AU336" s="227" t="s">
        <v>83</v>
      </c>
      <c r="AY336" s="21" t="s">
        <v>207</v>
      </c>
      <c r="BE336" s="228">
        <f>IF(N336="základní",J336,0)</f>
        <v>0</v>
      </c>
      <c r="BF336" s="228">
        <f>IF(N336="snížená",J336,0)</f>
        <v>0</v>
      </c>
      <c r="BG336" s="228">
        <f>IF(N336="zákl. přenesená",J336,0)</f>
        <v>0</v>
      </c>
      <c r="BH336" s="228">
        <f>IF(N336="sníž. přenesená",J336,0)</f>
        <v>0</v>
      </c>
      <c r="BI336" s="228">
        <f>IF(N336="nulová",J336,0)</f>
        <v>0</v>
      </c>
      <c r="BJ336" s="21" t="s">
        <v>76</v>
      </c>
      <c r="BK336" s="228">
        <f>ROUND(I336*H336,2)</f>
        <v>0</v>
      </c>
      <c r="BL336" s="21" t="s">
        <v>89</v>
      </c>
      <c r="BM336" s="227" t="s">
        <v>2728</v>
      </c>
    </row>
    <row r="337" s="2" customFormat="1">
      <c r="A337" s="42"/>
      <c r="B337" s="43"/>
      <c r="C337" s="44"/>
      <c r="D337" s="229" t="s">
        <v>216</v>
      </c>
      <c r="E337" s="44"/>
      <c r="F337" s="230" t="s">
        <v>2729</v>
      </c>
      <c r="G337" s="44"/>
      <c r="H337" s="44"/>
      <c r="I337" s="231"/>
      <c r="J337" s="44"/>
      <c r="K337" s="44"/>
      <c r="L337" s="48"/>
      <c r="M337" s="232"/>
      <c r="N337" s="233"/>
      <c r="O337" s="88"/>
      <c r="P337" s="88"/>
      <c r="Q337" s="88"/>
      <c r="R337" s="88"/>
      <c r="S337" s="88"/>
      <c r="T337" s="89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T337" s="21" t="s">
        <v>216</v>
      </c>
      <c r="AU337" s="21" t="s">
        <v>83</v>
      </c>
    </row>
    <row r="338" s="14" customFormat="1">
      <c r="A338" s="14"/>
      <c r="B338" s="245"/>
      <c r="C338" s="246"/>
      <c r="D338" s="236" t="s">
        <v>218</v>
      </c>
      <c r="E338" s="247" t="s">
        <v>18</v>
      </c>
      <c r="F338" s="248" t="s">
        <v>2616</v>
      </c>
      <c r="G338" s="246"/>
      <c r="H338" s="249">
        <v>52.880000000000003</v>
      </c>
      <c r="I338" s="250"/>
      <c r="J338" s="246"/>
      <c r="K338" s="246"/>
      <c r="L338" s="251"/>
      <c r="M338" s="252"/>
      <c r="N338" s="253"/>
      <c r="O338" s="253"/>
      <c r="P338" s="253"/>
      <c r="Q338" s="253"/>
      <c r="R338" s="253"/>
      <c r="S338" s="253"/>
      <c r="T338" s="25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5" t="s">
        <v>218</v>
      </c>
      <c r="AU338" s="255" t="s">
        <v>83</v>
      </c>
      <c r="AV338" s="14" t="s">
        <v>80</v>
      </c>
      <c r="AW338" s="14" t="s">
        <v>33</v>
      </c>
      <c r="AX338" s="14" t="s">
        <v>71</v>
      </c>
      <c r="AY338" s="255" t="s">
        <v>207</v>
      </c>
    </row>
    <row r="339" s="14" customFormat="1">
      <c r="A339" s="14"/>
      <c r="B339" s="245"/>
      <c r="C339" s="246"/>
      <c r="D339" s="236" t="s">
        <v>218</v>
      </c>
      <c r="E339" s="247" t="s">
        <v>18</v>
      </c>
      <c r="F339" s="248" t="s">
        <v>2617</v>
      </c>
      <c r="G339" s="246"/>
      <c r="H339" s="249">
        <v>54.630000000000003</v>
      </c>
      <c r="I339" s="250"/>
      <c r="J339" s="246"/>
      <c r="K339" s="246"/>
      <c r="L339" s="251"/>
      <c r="M339" s="252"/>
      <c r="N339" s="253"/>
      <c r="O339" s="253"/>
      <c r="P339" s="253"/>
      <c r="Q339" s="253"/>
      <c r="R339" s="253"/>
      <c r="S339" s="253"/>
      <c r="T339" s="25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5" t="s">
        <v>218</v>
      </c>
      <c r="AU339" s="255" t="s">
        <v>83</v>
      </c>
      <c r="AV339" s="14" t="s">
        <v>80</v>
      </c>
      <c r="AW339" s="14" t="s">
        <v>33</v>
      </c>
      <c r="AX339" s="14" t="s">
        <v>71</v>
      </c>
      <c r="AY339" s="255" t="s">
        <v>207</v>
      </c>
    </row>
    <row r="340" s="16" customFormat="1">
      <c r="A340" s="16"/>
      <c r="B340" s="267"/>
      <c r="C340" s="268"/>
      <c r="D340" s="236" t="s">
        <v>218</v>
      </c>
      <c r="E340" s="269" t="s">
        <v>18</v>
      </c>
      <c r="F340" s="270" t="s">
        <v>244</v>
      </c>
      <c r="G340" s="268"/>
      <c r="H340" s="271">
        <v>107.51000000000001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T340" s="277" t="s">
        <v>218</v>
      </c>
      <c r="AU340" s="277" t="s">
        <v>83</v>
      </c>
      <c r="AV340" s="16" t="s">
        <v>89</v>
      </c>
      <c r="AW340" s="16" t="s">
        <v>33</v>
      </c>
      <c r="AX340" s="16" t="s">
        <v>76</v>
      </c>
      <c r="AY340" s="277" t="s">
        <v>207</v>
      </c>
    </row>
    <row r="341" s="12" customFormat="1" ht="20.88" customHeight="1">
      <c r="A341" s="12"/>
      <c r="B341" s="201"/>
      <c r="C341" s="202"/>
      <c r="D341" s="203" t="s">
        <v>70</v>
      </c>
      <c r="E341" s="215" t="s">
        <v>388</v>
      </c>
      <c r="F341" s="215" t="s">
        <v>389</v>
      </c>
      <c r="G341" s="202"/>
      <c r="H341" s="202"/>
      <c r="I341" s="205"/>
      <c r="J341" s="216">
        <f>BK341</f>
        <v>0</v>
      </c>
      <c r="K341" s="202"/>
      <c r="L341" s="207"/>
      <c r="M341" s="208"/>
      <c r="N341" s="209"/>
      <c r="O341" s="209"/>
      <c r="P341" s="210">
        <f>SUM(P342:P344)</f>
        <v>0</v>
      </c>
      <c r="Q341" s="209"/>
      <c r="R341" s="210">
        <f>SUM(R342:R344)</f>
        <v>0</v>
      </c>
      <c r="S341" s="209"/>
      <c r="T341" s="211">
        <f>SUM(T342:T344)</f>
        <v>0.12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212" t="s">
        <v>76</v>
      </c>
      <c r="AT341" s="213" t="s">
        <v>70</v>
      </c>
      <c r="AU341" s="213" t="s">
        <v>80</v>
      </c>
      <c r="AY341" s="212" t="s">
        <v>207</v>
      </c>
      <c r="BK341" s="214">
        <f>SUM(BK342:BK344)</f>
        <v>0</v>
      </c>
    </row>
    <row r="342" s="2" customFormat="1" ht="24.15" customHeight="1">
      <c r="A342" s="42"/>
      <c r="B342" s="43"/>
      <c r="C342" s="217" t="s">
        <v>584</v>
      </c>
      <c r="D342" s="217" t="s">
        <v>211</v>
      </c>
      <c r="E342" s="218" t="s">
        <v>405</v>
      </c>
      <c r="F342" s="219" t="s">
        <v>406</v>
      </c>
      <c r="G342" s="220" t="s">
        <v>381</v>
      </c>
      <c r="H342" s="221">
        <v>5</v>
      </c>
      <c r="I342" s="222"/>
      <c r="J342" s="221">
        <f>ROUND(I342*H342,2)</f>
        <v>0</v>
      </c>
      <c r="K342" s="219" t="s">
        <v>214</v>
      </c>
      <c r="L342" s="48"/>
      <c r="M342" s="223" t="s">
        <v>18</v>
      </c>
      <c r="N342" s="224" t="s">
        <v>42</v>
      </c>
      <c r="O342" s="88"/>
      <c r="P342" s="225">
        <f>O342*H342</f>
        <v>0</v>
      </c>
      <c r="Q342" s="225">
        <v>0</v>
      </c>
      <c r="R342" s="225">
        <f>Q342*H342</f>
        <v>0</v>
      </c>
      <c r="S342" s="225">
        <v>0.024</v>
      </c>
      <c r="T342" s="226">
        <f>S342*H342</f>
        <v>0.12</v>
      </c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R342" s="227" t="s">
        <v>327</v>
      </c>
      <c r="AT342" s="227" t="s">
        <v>211</v>
      </c>
      <c r="AU342" s="227" t="s">
        <v>83</v>
      </c>
      <c r="AY342" s="21" t="s">
        <v>207</v>
      </c>
      <c r="BE342" s="228">
        <f>IF(N342="základní",J342,0)</f>
        <v>0</v>
      </c>
      <c r="BF342" s="228">
        <f>IF(N342="snížená",J342,0)</f>
        <v>0</v>
      </c>
      <c r="BG342" s="228">
        <f>IF(N342="zákl. přenesená",J342,0)</f>
        <v>0</v>
      </c>
      <c r="BH342" s="228">
        <f>IF(N342="sníž. přenesená",J342,0)</f>
        <v>0</v>
      </c>
      <c r="BI342" s="228">
        <f>IF(N342="nulová",J342,0)</f>
        <v>0</v>
      </c>
      <c r="BJ342" s="21" t="s">
        <v>76</v>
      </c>
      <c r="BK342" s="228">
        <f>ROUND(I342*H342,2)</f>
        <v>0</v>
      </c>
      <c r="BL342" s="21" t="s">
        <v>327</v>
      </c>
      <c r="BM342" s="227" t="s">
        <v>2730</v>
      </c>
    </row>
    <row r="343" s="2" customFormat="1">
      <c r="A343" s="42"/>
      <c r="B343" s="43"/>
      <c r="C343" s="44"/>
      <c r="D343" s="229" t="s">
        <v>216</v>
      </c>
      <c r="E343" s="44"/>
      <c r="F343" s="230" t="s">
        <v>408</v>
      </c>
      <c r="G343" s="44"/>
      <c r="H343" s="44"/>
      <c r="I343" s="231"/>
      <c r="J343" s="44"/>
      <c r="K343" s="44"/>
      <c r="L343" s="48"/>
      <c r="M343" s="232"/>
      <c r="N343" s="233"/>
      <c r="O343" s="88"/>
      <c r="P343" s="88"/>
      <c r="Q343" s="88"/>
      <c r="R343" s="88"/>
      <c r="S343" s="88"/>
      <c r="T343" s="89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T343" s="21" t="s">
        <v>216</v>
      </c>
      <c r="AU343" s="21" t="s">
        <v>83</v>
      </c>
    </row>
    <row r="344" s="14" customFormat="1">
      <c r="A344" s="14"/>
      <c r="B344" s="245"/>
      <c r="C344" s="246"/>
      <c r="D344" s="236" t="s">
        <v>218</v>
      </c>
      <c r="E344" s="247" t="s">
        <v>18</v>
      </c>
      <c r="F344" s="248" t="s">
        <v>94</v>
      </c>
      <c r="G344" s="246"/>
      <c r="H344" s="249">
        <v>5</v>
      </c>
      <c r="I344" s="250"/>
      <c r="J344" s="246"/>
      <c r="K344" s="246"/>
      <c r="L344" s="251"/>
      <c r="M344" s="252"/>
      <c r="N344" s="253"/>
      <c r="O344" s="253"/>
      <c r="P344" s="253"/>
      <c r="Q344" s="253"/>
      <c r="R344" s="253"/>
      <c r="S344" s="253"/>
      <c r="T344" s="25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5" t="s">
        <v>218</v>
      </c>
      <c r="AU344" s="255" t="s">
        <v>83</v>
      </c>
      <c r="AV344" s="14" t="s">
        <v>80</v>
      </c>
      <c r="AW344" s="14" t="s">
        <v>33</v>
      </c>
      <c r="AX344" s="14" t="s">
        <v>76</v>
      </c>
      <c r="AY344" s="255" t="s">
        <v>207</v>
      </c>
    </row>
    <row r="345" s="12" customFormat="1" ht="20.88" customHeight="1">
      <c r="A345" s="12"/>
      <c r="B345" s="201"/>
      <c r="C345" s="202"/>
      <c r="D345" s="203" t="s">
        <v>70</v>
      </c>
      <c r="E345" s="215" t="s">
        <v>511</v>
      </c>
      <c r="F345" s="215" t="s">
        <v>512</v>
      </c>
      <c r="G345" s="202"/>
      <c r="H345" s="202"/>
      <c r="I345" s="205"/>
      <c r="J345" s="216">
        <f>BK345</f>
        <v>0</v>
      </c>
      <c r="K345" s="202"/>
      <c r="L345" s="207"/>
      <c r="M345" s="208"/>
      <c r="N345" s="209"/>
      <c r="O345" s="209"/>
      <c r="P345" s="210">
        <f>SUM(P346:P380)</f>
        <v>0</v>
      </c>
      <c r="Q345" s="209"/>
      <c r="R345" s="210">
        <f>SUM(R346:R380)</f>
        <v>0</v>
      </c>
      <c r="S345" s="209"/>
      <c r="T345" s="211">
        <f>SUM(T346:T380)</f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212" t="s">
        <v>76</v>
      </c>
      <c r="AT345" s="213" t="s">
        <v>70</v>
      </c>
      <c r="AU345" s="213" t="s">
        <v>80</v>
      </c>
      <c r="AY345" s="212" t="s">
        <v>207</v>
      </c>
      <c r="BK345" s="214">
        <f>SUM(BK346:BK380)</f>
        <v>0</v>
      </c>
    </row>
    <row r="346" s="2" customFormat="1" ht="16.5" customHeight="1">
      <c r="A346" s="42"/>
      <c r="B346" s="43"/>
      <c r="C346" s="217" t="s">
        <v>590</v>
      </c>
      <c r="D346" s="217" t="s">
        <v>211</v>
      </c>
      <c r="E346" s="218" t="s">
        <v>2731</v>
      </c>
      <c r="F346" s="219" t="s">
        <v>2732</v>
      </c>
      <c r="G346" s="220" t="s">
        <v>516</v>
      </c>
      <c r="H346" s="221">
        <v>92.260000000000005</v>
      </c>
      <c r="I346" s="222"/>
      <c r="J346" s="221">
        <f>ROUND(I346*H346,2)</f>
        <v>0</v>
      </c>
      <c r="K346" s="219" t="s">
        <v>214</v>
      </c>
      <c r="L346" s="48"/>
      <c r="M346" s="223" t="s">
        <v>18</v>
      </c>
      <c r="N346" s="224" t="s">
        <v>42</v>
      </c>
      <c r="O346" s="88"/>
      <c r="P346" s="225">
        <f>O346*H346</f>
        <v>0</v>
      </c>
      <c r="Q346" s="225">
        <v>0</v>
      </c>
      <c r="R346" s="225">
        <f>Q346*H346</f>
        <v>0</v>
      </c>
      <c r="S346" s="225">
        <v>0</v>
      </c>
      <c r="T346" s="226">
        <f>S346*H346</f>
        <v>0</v>
      </c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R346" s="227" t="s">
        <v>89</v>
      </c>
      <c r="AT346" s="227" t="s">
        <v>211</v>
      </c>
      <c r="AU346" s="227" t="s">
        <v>83</v>
      </c>
      <c r="AY346" s="21" t="s">
        <v>207</v>
      </c>
      <c r="BE346" s="228">
        <f>IF(N346="základní",J346,0)</f>
        <v>0</v>
      </c>
      <c r="BF346" s="228">
        <f>IF(N346="snížená",J346,0)</f>
        <v>0</v>
      </c>
      <c r="BG346" s="228">
        <f>IF(N346="zákl. přenesená",J346,0)</f>
        <v>0</v>
      </c>
      <c r="BH346" s="228">
        <f>IF(N346="sníž. přenesená",J346,0)</f>
        <v>0</v>
      </c>
      <c r="BI346" s="228">
        <f>IF(N346="nulová",J346,0)</f>
        <v>0</v>
      </c>
      <c r="BJ346" s="21" t="s">
        <v>76</v>
      </c>
      <c r="BK346" s="228">
        <f>ROUND(I346*H346,2)</f>
        <v>0</v>
      </c>
      <c r="BL346" s="21" t="s">
        <v>89</v>
      </c>
      <c r="BM346" s="227" t="s">
        <v>2733</v>
      </c>
    </row>
    <row r="347" s="2" customFormat="1">
      <c r="A347" s="42"/>
      <c r="B347" s="43"/>
      <c r="C347" s="44"/>
      <c r="D347" s="229" t="s">
        <v>216</v>
      </c>
      <c r="E347" s="44"/>
      <c r="F347" s="230" t="s">
        <v>2734</v>
      </c>
      <c r="G347" s="44"/>
      <c r="H347" s="44"/>
      <c r="I347" s="231"/>
      <c r="J347" s="44"/>
      <c r="K347" s="44"/>
      <c r="L347" s="48"/>
      <c r="M347" s="232"/>
      <c r="N347" s="233"/>
      <c r="O347" s="88"/>
      <c r="P347" s="88"/>
      <c r="Q347" s="88"/>
      <c r="R347" s="88"/>
      <c r="S347" s="88"/>
      <c r="T347" s="89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T347" s="21" t="s">
        <v>216</v>
      </c>
      <c r="AU347" s="21" t="s">
        <v>83</v>
      </c>
    </row>
    <row r="348" s="2" customFormat="1" ht="24.15" customHeight="1">
      <c r="A348" s="42"/>
      <c r="B348" s="43"/>
      <c r="C348" s="217" t="s">
        <v>597</v>
      </c>
      <c r="D348" s="217" t="s">
        <v>211</v>
      </c>
      <c r="E348" s="218" t="s">
        <v>2735</v>
      </c>
      <c r="F348" s="219" t="s">
        <v>2736</v>
      </c>
      <c r="G348" s="220" t="s">
        <v>516</v>
      </c>
      <c r="H348" s="221">
        <v>92.260000000000005</v>
      </c>
      <c r="I348" s="222"/>
      <c r="J348" s="221">
        <f>ROUND(I348*H348,2)</f>
        <v>0</v>
      </c>
      <c r="K348" s="219" t="s">
        <v>214</v>
      </c>
      <c r="L348" s="48"/>
      <c r="M348" s="223" t="s">
        <v>18</v>
      </c>
      <c r="N348" s="224" t="s">
        <v>42</v>
      </c>
      <c r="O348" s="88"/>
      <c r="P348" s="225">
        <f>O348*H348</f>
        <v>0</v>
      </c>
      <c r="Q348" s="225">
        <v>0</v>
      </c>
      <c r="R348" s="225">
        <f>Q348*H348</f>
        <v>0</v>
      </c>
      <c r="S348" s="225">
        <v>0</v>
      </c>
      <c r="T348" s="226">
        <f>S348*H348</f>
        <v>0</v>
      </c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R348" s="227" t="s">
        <v>89</v>
      </c>
      <c r="AT348" s="227" t="s">
        <v>211</v>
      </c>
      <c r="AU348" s="227" t="s">
        <v>83</v>
      </c>
      <c r="AY348" s="21" t="s">
        <v>207</v>
      </c>
      <c r="BE348" s="228">
        <f>IF(N348="základní",J348,0)</f>
        <v>0</v>
      </c>
      <c r="BF348" s="228">
        <f>IF(N348="snížená",J348,0)</f>
        <v>0</v>
      </c>
      <c r="BG348" s="228">
        <f>IF(N348="zákl. přenesená",J348,0)</f>
        <v>0</v>
      </c>
      <c r="BH348" s="228">
        <f>IF(N348="sníž. přenesená",J348,0)</f>
        <v>0</v>
      </c>
      <c r="BI348" s="228">
        <f>IF(N348="nulová",J348,0)</f>
        <v>0</v>
      </c>
      <c r="BJ348" s="21" t="s">
        <v>76</v>
      </c>
      <c r="BK348" s="228">
        <f>ROUND(I348*H348,2)</f>
        <v>0</v>
      </c>
      <c r="BL348" s="21" t="s">
        <v>89</v>
      </c>
      <c r="BM348" s="227" t="s">
        <v>2737</v>
      </c>
    </row>
    <row r="349" s="2" customFormat="1">
      <c r="A349" s="42"/>
      <c r="B349" s="43"/>
      <c r="C349" s="44"/>
      <c r="D349" s="229" t="s">
        <v>216</v>
      </c>
      <c r="E349" s="44"/>
      <c r="F349" s="230" t="s">
        <v>2738</v>
      </c>
      <c r="G349" s="44"/>
      <c r="H349" s="44"/>
      <c r="I349" s="231"/>
      <c r="J349" s="44"/>
      <c r="K349" s="44"/>
      <c r="L349" s="48"/>
      <c r="M349" s="232"/>
      <c r="N349" s="233"/>
      <c r="O349" s="88"/>
      <c r="P349" s="88"/>
      <c r="Q349" s="88"/>
      <c r="R349" s="88"/>
      <c r="S349" s="88"/>
      <c r="T349" s="89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T349" s="21" t="s">
        <v>216</v>
      </c>
      <c r="AU349" s="21" t="s">
        <v>83</v>
      </c>
    </row>
    <row r="350" s="2" customFormat="1" ht="21.75" customHeight="1">
      <c r="A350" s="42"/>
      <c r="B350" s="43"/>
      <c r="C350" s="217" t="s">
        <v>605</v>
      </c>
      <c r="D350" s="217" t="s">
        <v>211</v>
      </c>
      <c r="E350" s="218" t="s">
        <v>530</v>
      </c>
      <c r="F350" s="219" t="s">
        <v>531</v>
      </c>
      <c r="G350" s="220" t="s">
        <v>516</v>
      </c>
      <c r="H350" s="221">
        <v>92.260000000000005</v>
      </c>
      <c r="I350" s="222"/>
      <c r="J350" s="221">
        <f>ROUND(I350*H350,2)</f>
        <v>0</v>
      </c>
      <c r="K350" s="219" t="s">
        <v>214</v>
      </c>
      <c r="L350" s="48"/>
      <c r="M350" s="223" t="s">
        <v>18</v>
      </c>
      <c r="N350" s="224" t="s">
        <v>42</v>
      </c>
      <c r="O350" s="88"/>
      <c r="P350" s="225">
        <f>O350*H350</f>
        <v>0</v>
      </c>
      <c r="Q350" s="225">
        <v>0</v>
      </c>
      <c r="R350" s="225">
        <f>Q350*H350</f>
        <v>0</v>
      </c>
      <c r="S350" s="225">
        <v>0</v>
      </c>
      <c r="T350" s="226">
        <f>S350*H350</f>
        <v>0</v>
      </c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R350" s="227" t="s">
        <v>89</v>
      </c>
      <c r="AT350" s="227" t="s">
        <v>211</v>
      </c>
      <c r="AU350" s="227" t="s">
        <v>83</v>
      </c>
      <c r="AY350" s="21" t="s">
        <v>207</v>
      </c>
      <c r="BE350" s="228">
        <f>IF(N350="základní",J350,0)</f>
        <v>0</v>
      </c>
      <c r="BF350" s="228">
        <f>IF(N350="snížená",J350,0)</f>
        <v>0</v>
      </c>
      <c r="BG350" s="228">
        <f>IF(N350="zákl. přenesená",J350,0)</f>
        <v>0</v>
      </c>
      <c r="BH350" s="228">
        <f>IF(N350="sníž. přenesená",J350,0)</f>
        <v>0</v>
      </c>
      <c r="BI350" s="228">
        <f>IF(N350="nulová",J350,0)</f>
        <v>0</v>
      </c>
      <c r="BJ350" s="21" t="s">
        <v>76</v>
      </c>
      <c r="BK350" s="228">
        <f>ROUND(I350*H350,2)</f>
        <v>0</v>
      </c>
      <c r="BL350" s="21" t="s">
        <v>89</v>
      </c>
      <c r="BM350" s="227" t="s">
        <v>2739</v>
      </c>
    </row>
    <row r="351" s="2" customFormat="1">
      <c r="A351" s="42"/>
      <c r="B351" s="43"/>
      <c r="C351" s="44"/>
      <c r="D351" s="229" t="s">
        <v>216</v>
      </c>
      <c r="E351" s="44"/>
      <c r="F351" s="230" t="s">
        <v>533</v>
      </c>
      <c r="G351" s="44"/>
      <c r="H351" s="44"/>
      <c r="I351" s="231"/>
      <c r="J351" s="44"/>
      <c r="K351" s="44"/>
      <c r="L351" s="48"/>
      <c r="M351" s="232"/>
      <c r="N351" s="233"/>
      <c r="O351" s="88"/>
      <c r="P351" s="88"/>
      <c r="Q351" s="88"/>
      <c r="R351" s="88"/>
      <c r="S351" s="88"/>
      <c r="T351" s="89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T351" s="21" t="s">
        <v>216</v>
      </c>
      <c r="AU351" s="21" t="s">
        <v>83</v>
      </c>
    </row>
    <row r="352" s="2" customFormat="1" ht="24.15" customHeight="1">
      <c r="A352" s="42"/>
      <c r="B352" s="43"/>
      <c r="C352" s="217" t="s">
        <v>614</v>
      </c>
      <c r="D352" s="217" t="s">
        <v>211</v>
      </c>
      <c r="E352" s="218" t="s">
        <v>535</v>
      </c>
      <c r="F352" s="219" t="s">
        <v>536</v>
      </c>
      <c r="G352" s="220" t="s">
        <v>516</v>
      </c>
      <c r="H352" s="221">
        <v>1845.2000000000001</v>
      </c>
      <c r="I352" s="222"/>
      <c r="J352" s="221">
        <f>ROUND(I352*H352,2)</f>
        <v>0</v>
      </c>
      <c r="K352" s="219" t="s">
        <v>214</v>
      </c>
      <c r="L352" s="48"/>
      <c r="M352" s="223" t="s">
        <v>18</v>
      </c>
      <c r="N352" s="224" t="s">
        <v>42</v>
      </c>
      <c r="O352" s="88"/>
      <c r="P352" s="225">
        <f>O352*H352</f>
        <v>0</v>
      </c>
      <c r="Q352" s="225">
        <v>0</v>
      </c>
      <c r="R352" s="225">
        <f>Q352*H352</f>
        <v>0</v>
      </c>
      <c r="S352" s="225">
        <v>0</v>
      </c>
      <c r="T352" s="226">
        <f>S352*H352</f>
        <v>0</v>
      </c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R352" s="227" t="s">
        <v>89</v>
      </c>
      <c r="AT352" s="227" t="s">
        <v>211</v>
      </c>
      <c r="AU352" s="227" t="s">
        <v>83</v>
      </c>
      <c r="AY352" s="21" t="s">
        <v>207</v>
      </c>
      <c r="BE352" s="228">
        <f>IF(N352="základní",J352,0)</f>
        <v>0</v>
      </c>
      <c r="BF352" s="228">
        <f>IF(N352="snížená",J352,0)</f>
        <v>0</v>
      </c>
      <c r="BG352" s="228">
        <f>IF(N352="zákl. přenesená",J352,0)</f>
        <v>0</v>
      </c>
      <c r="BH352" s="228">
        <f>IF(N352="sníž. přenesená",J352,0)</f>
        <v>0</v>
      </c>
      <c r="BI352" s="228">
        <f>IF(N352="nulová",J352,0)</f>
        <v>0</v>
      </c>
      <c r="BJ352" s="21" t="s">
        <v>76</v>
      </c>
      <c r="BK352" s="228">
        <f>ROUND(I352*H352,2)</f>
        <v>0</v>
      </c>
      <c r="BL352" s="21" t="s">
        <v>89</v>
      </c>
      <c r="BM352" s="227" t="s">
        <v>2740</v>
      </c>
    </row>
    <row r="353" s="2" customFormat="1">
      <c r="A353" s="42"/>
      <c r="B353" s="43"/>
      <c r="C353" s="44"/>
      <c r="D353" s="229" t="s">
        <v>216</v>
      </c>
      <c r="E353" s="44"/>
      <c r="F353" s="230" t="s">
        <v>538</v>
      </c>
      <c r="G353" s="44"/>
      <c r="H353" s="44"/>
      <c r="I353" s="231"/>
      <c r="J353" s="44"/>
      <c r="K353" s="44"/>
      <c r="L353" s="48"/>
      <c r="M353" s="232"/>
      <c r="N353" s="233"/>
      <c r="O353" s="88"/>
      <c r="P353" s="88"/>
      <c r="Q353" s="88"/>
      <c r="R353" s="88"/>
      <c r="S353" s="88"/>
      <c r="T353" s="89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T353" s="21" t="s">
        <v>216</v>
      </c>
      <c r="AU353" s="21" t="s">
        <v>83</v>
      </c>
    </row>
    <row r="354" s="14" customFormat="1">
      <c r="A354" s="14"/>
      <c r="B354" s="245"/>
      <c r="C354" s="246"/>
      <c r="D354" s="236" t="s">
        <v>218</v>
      </c>
      <c r="E354" s="246"/>
      <c r="F354" s="248" t="s">
        <v>2741</v>
      </c>
      <c r="G354" s="246"/>
      <c r="H354" s="249">
        <v>1845.2000000000001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218</v>
      </c>
      <c r="AU354" s="255" t="s">
        <v>83</v>
      </c>
      <c r="AV354" s="14" t="s">
        <v>80</v>
      </c>
      <c r="AW354" s="14" t="s">
        <v>4</v>
      </c>
      <c r="AX354" s="14" t="s">
        <v>76</v>
      </c>
      <c r="AY354" s="255" t="s">
        <v>207</v>
      </c>
    </row>
    <row r="355" s="2" customFormat="1" ht="24.15" customHeight="1">
      <c r="A355" s="42"/>
      <c r="B355" s="43"/>
      <c r="C355" s="217" t="s">
        <v>625</v>
      </c>
      <c r="D355" s="217" t="s">
        <v>211</v>
      </c>
      <c r="E355" s="218" t="s">
        <v>541</v>
      </c>
      <c r="F355" s="219" t="s">
        <v>542</v>
      </c>
      <c r="G355" s="220" t="s">
        <v>516</v>
      </c>
      <c r="H355" s="221">
        <v>24.23</v>
      </c>
      <c r="I355" s="222"/>
      <c r="J355" s="221">
        <f>ROUND(I355*H355,2)</f>
        <v>0</v>
      </c>
      <c r="K355" s="219" t="s">
        <v>214</v>
      </c>
      <c r="L355" s="48"/>
      <c r="M355" s="223" t="s">
        <v>18</v>
      </c>
      <c r="N355" s="224" t="s">
        <v>42</v>
      </c>
      <c r="O355" s="88"/>
      <c r="P355" s="225">
        <f>O355*H355</f>
        <v>0</v>
      </c>
      <c r="Q355" s="225">
        <v>0</v>
      </c>
      <c r="R355" s="225">
        <f>Q355*H355</f>
        <v>0</v>
      </c>
      <c r="S355" s="225">
        <v>0</v>
      </c>
      <c r="T355" s="226">
        <f>S355*H355</f>
        <v>0</v>
      </c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R355" s="227" t="s">
        <v>89</v>
      </c>
      <c r="AT355" s="227" t="s">
        <v>211</v>
      </c>
      <c r="AU355" s="227" t="s">
        <v>83</v>
      </c>
      <c r="AY355" s="21" t="s">
        <v>207</v>
      </c>
      <c r="BE355" s="228">
        <f>IF(N355="základní",J355,0)</f>
        <v>0</v>
      </c>
      <c r="BF355" s="228">
        <f>IF(N355="snížená",J355,0)</f>
        <v>0</v>
      </c>
      <c r="BG355" s="228">
        <f>IF(N355="zákl. přenesená",J355,0)</f>
        <v>0</v>
      </c>
      <c r="BH355" s="228">
        <f>IF(N355="sníž. přenesená",J355,0)</f>
        <v>0</v>
      </c>
      <c r="BI355" s="228">
        <f>IF(N355="nulová",J355,0)</f>
        <v>0</v>
      </c>
      <c r="BJ355" s="21" t="s">
        <v>76</v>
      </c>
      <c r="BK355" s="228">
        <f>ROUND(I355*H355,2)</f>
        <v>0</v>
      </c>
      <c r="BL355" s="21" t="s">
        <v>89</v>
      </c>
      <c r="BM355" s="227" t="s">
        <v>2742</v>
      </c>
    </row>
    <row r="356" s="2" customFormat="1">
      <c r="A356" s="42"/>
      <c r="B356" s="43"/>
      <c r="C356" s="44"/>
      <c r="D356" s="229" t="s">
        <v>216</v>
      </c>
      <c r="E356" s="44"/>
      <c r="F356" s="230" t="s">
        <v>544</v>
      </c>
      <c r="G356" s="44"/>
      <c r="H356" s="44"/>
      <c r="I356" s="231"/>
      <c r="J356" s="44"/>
      <c r="K356" s="44"/>
      <c r="L356" s="48"/>
      <c r="M356" s="232"/>
      <c r="N356" s="233"/>
      <c r="O356" s="88"/>
      <c r="P356" s="88"/>
      <c r="Q356" s="88"/>
      <c r="R356" s="88"/>
      <c r="S356" s="88"/>
      <c r="T356" s="89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T356" s="21" t="s">
        <v>216</v>
      </c>
      <c r="AU356" s="21" t="s">
        <v>83</v>
      </c>
    </row>
    <row r="357" s="13" customFormat="1">
      <c r="A357" s="13"/>
      <c r="B357" s="234"/>
      <c r="C357" s="235"/>
      <c r="D357" s="236" t="s">
        <v>218</v>
      </c>
      <c r="E357" s="237" t="s">
        <v>18</v>
      </c>
      <c r="F357" s="238" t="s">
        <v>2743</v>
      </c>
      <c r="G357" s="235"/>
      <c r="H357" s="237" t="s">
        <v>18</v>
      </c>
      <c r="I357" s="239"/>
      <c r="J357" s="235"/>
      <c r="K357" s="235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218</v>
      </c>
      <c r="AU357" s="244" t="s">
        <v>83</v>
      </c>
      <c r="AV357" s="13" t="s">
        <v>76</v>
      </c>
      <c r="AW357" s="13" t="s">
        <v>33</v>
      </c>
      <c r="AX357" s="13" t="s">
        <v>71</v>
      </c>
      <c r="AY357" s="244" t="s">
        <v>207</v>
      </c>
    </row>
    <row r="358" s="14" customFormat="1">
      <c r="A358" s="14"/>
      <c r="B358" s="245"/>
      <c r="C358" s="246"/>
      <c r="D358" s="236" t="s">
        <v>218</v>
      </c>
      <c r="E358" s="247" t="s">
        <v>18</v>
      </c>
      <c r="F358" s="248" t="s">
        <v>2744</v>
      </c>
      <c r="G358" s="246"/>
      <c r="H358" s="249">
        <v>24.079999999999998</v>
      </c>
      <c r="I358" s="250"/>
      <c r="J358" s="246"/>
      <c r="K358" s="246"/>
      <c r="L358" s="251"/>
      <c r="M358" s="252"/>
      <c r="N358" s="253"/>
      <c r="O358" s="253"/>
      <c r="P358" s="253"/>
      <c r="Q358" s="253"/>
      <c r="R358" s="253"/>
      <c r="S358" s="253"/>
      <c r="T358" s="25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5" t="s">
        <v>218</v>
      </c>
      <c r="AU358" s="255" t="s">
        <v>83</v>
      </c>
      <c r="AV358" s="14" t="s">
        <v>80</v>
      </c>
      <c r="AW358" s="14" t="s">
        <v>33</v>
      </c>
      <c r="AX358" s="14" t="s">
        <v>71</v>
      </c>
      <c r="AY358" s="255" t="s">
        <v>207</v>
      </c>
    </row>
    <row r="359" s="13" customFormat="1">
      <c r="A359" s="13"/>
      <c r="B359" s="234"/>
      <c r="C359" s="235"/>
      <c r="D359" s="236" t="s">
        <v>218</v>
      </c>
      <c r="E359" s="237" t="s">
        <v>18</v>
      </c>
      <c r="F359" s="238" t="s">
        <v>2745</v>
      </c>
      <c r="G359" s="235"/>
      <c r="H359" s="237" t="s">
        <v>18</v>
      </c>
      <c r="I359" s="239"/>
      <c r="J359" s="235"/>
      <c r="K359" s="235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218</v>
      </c>
      <c r="AU359" s="244" t="s">
        <v>83</v>
      </c>
      <c r="AV359" s="13" t="s">
        <v>76</v>
      </c>
      <c r="AW359" s="13" t="s">
        <v>33</v>
      </c>
      <c r="AX359" s="13" t="s">
        <v>71</v>
      </c>
      <c r="AY359" s="244" t="s">
        <v>207</v>
      </c>
    </row>
    <row r="360" s="14" customFormat="1">
      <c r="A360" s="14"/>
      <c r="B360" s="245"/>
      <c r="C360" s="246"/>
      <c r="D360" s="236" t="s">
        <v>218</v>
      </c>
      <c r="E360" s="247" t="s">
        <v>18</v>
      </c>
      <c r="F360" s="248" t="s">
        <v>2746</v>
      </c>
      <c r="G360" s="246"/>
      <c r="H360" s="249">
        <v>0.14999999999999999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218</v>
      </c>
      <c r="AU360" s="255" t="s">
        <v>83</v>
      </c>
      <c r="AV360" s="14" t="s">
        <v>80</v>
      </c>
      <c r="AW360" s="14" t="s">
        <v>33</v>
      </c>
      <c r="AX360" s="14" t="s">
        <v>71</v>
      </c>
      <c r="AY360" s="255" t="s">
        <v>207</v>
      </c>
    </row>
    <row r="361" s="16" customFormat="1">
      <c r="A361" s="16"/>
      <c r="B361" s="267"/>
      <c r="C361" s="268"/>
      <c r="D361" s="236" t="s">
        <v>218</v>
      </c>
      <c r="E361" s="269" t="s">
        <v>18</v>
      </c>
      <c r="F361" s="270" t="s">
        <v>244</v>
      </c>
      <c r="G361" s="268"/>
      <c r="H361" s="271">
        <v>24.23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T361" s="277" t="s">
        <v>218</v>
      </c>
      <c r="AU361" s="277" t="s">
        <v>83</v>
      </c>
      <c r="AV361" s="16" t="s">
        <v>89</v>
      </c>
      <c r="AW361" s="16" t="s">
        <v>33</v>
      </c>
      <c r="AX361" s="16" t="s">
        <v>76</v>
      </c>
      <c r="AY361" s="277" t="s">
        <v>207</v>
      </c>
    </row>
    <row r="362" s="2" customFormat="1" ht="24.15" customHeight="1">
      <c r="A362" s="42"/>
      <c r="B362" s="43"/>
      <c r="C362" s="217" t="s">
        <v>638</v>
      </c>
      <c r="D362" s="217" t="s">
        <v>211</v>
      </c>
      <c r="E362" s="218" t="s">
        <v>2747</v>
      </c>
      <c r="F362" s="219" t="s">
        <v>2748</v>
      </c>
      <c r="G362" s="220" t="s">
        <v>516</v>
      </c>
      <c r="H362" s="221">
        <v>35.770000000000003</v>
      </c>
      <c r="I362" s="222"/>
      <c r="J362" s="221">
        <f>ROUND(I362*H362,2)</f>
        <v>0</v>
      </c>
      <c r="K362" s="219" t="s">
        <v>214</v>
      </c>
      <c r="L362" s="48"/>
      <c r="M362" s="223" t="s">
        <v>18</v>
      </c>
      <c r="N362" s="224" t="s">
        <v>42</v>
      </c>
      <c r="O362" s="88"/>
      <c r="P362" s="225">
        <f>O362*H362</f>
        <v>0</v>
      </c>
      <c r="Q362" s="225">
        <v>0</v>
      </c>
      <c r="R362" s="225">
        <f>Q362*H362</f>
        <v>0</v>
      </c>
      <c r="S362" s="225">
        <v>0</v>
      </c>
      <c r="T362" s="226">
        <f>S362*H362</f>
        <v>0</v>
      </c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R362" s="227" t="s">
        <v>89</v>
      </c>
      <c r="AT362" s="227" t="s">
        <v>211</v>
      </c>
      <c r="AU362" s="227" t="s">
        <v>83</v>
      </c>
      <c r="AY362" s="21" t="s">
        <v>207</v>
      </c>
      <c r="BE362" s="228">
        <f>IF(N362="základní",J362,0)</f>
        <v>0</v>
      </c>
      <c r="BF362" s="228">
        <f>IF(N362="snížená",J362,0)</f>
        <v>0</v>
      </c>
      <c r="BG362" s="228">
        <f>IF(N362="zákl. přenesená",J362,0)</f>
        <v>0</v>
      </c>
      <c r="BH362" s="228">
        <f>IF(N362="sníž. přenesená",J362,0)</f>
        <v>0</v>
      </c>
      <c r="BI362" s="228">
        <f>IF(N362="nulová",J362,0)</f>
        <v>0</v>
      </c>
      <c r="BJ362" s="21" t="s">
        <v>76</v>
      </c>
      <c r="BK362" s="228">
        <f>ROUND(I362*H362,2)</f>
        <v>0</v>
      </c>
      <c r="BL362" s="21" t="s">
        <v>89</v>
      </c>
      <c r="BM362" s="227" t="s">
        <v>2749</v>
      </c>
    </row>
    <row r="363" s="2" customFormat="1">
      <c r="A363" s="42"/>
      <c r="B363" s="43"/>
      <c r="C363" s="44"/>
      <c r="D363" s="229" t="s">
        <v>216</v>
      </c>
      <c r="E363" s="44"/>
      <c r="F363" s="230" t="s">
        <v>2750</v>
      </c>
      <c r="G363" s="44"/>
      <c r="H363" s="44"/>
      <c r="I363" s="231"/>
      <c r="J363" s="44"/>
      <c r="K363" s="44"/>
      <c r="L363" s="48"/>
      <c r="M363" s="232"/>
      <c r="N363" s="233"/>
      <c r="O363" s="88"/>
      <c r="P363" s="88"/>
      <c r="Q363" s="88"/>
      <c r="R363" s="88"/>
      <c r="S363" s="88"/>
      <c r="T363" s="89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T363" s="21" t="s">
        <v>216</v>
      </c>
      <c r="AU363" s="21" t="s">
        <v>83</v>
      </c>
    </row>
    <row r="364" s="14" customFormat="1">
      <c r="A364" s="14"/>
      <c r="B364" s="245"/>
      <c r="C364" s="246"/>
      <c r="D364" s="236" t="s">
        <v>218</v>
      </c>
      <c r="E364" s="247" t="s">
        <v>18</v>
      </c>
      <c r="F364" s="248" t="s">
        <v>2751</v>
      </c>
      <c r="G364" s="246"/>
      <c r="H364" s="249">
        <v>35.770000000000003</v>
      </c>
      <c r="I364" s="250"/>
      <c r="J364" s="246"/>
      <c r="K364" s="246"/>
      <c r="L364" s="251"/>
      <c r="M364" s="252"/>
      <c r="N364" s="253"/>
      <c r="O364" s="253"/>
      <c r="P364" s="253"/>
      <c r="Q364" s="253"/>
      <c r="R364" s="253"/>
      <c r="S364" s="253"/>
      <c r="T364" s="25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5" t="s">
        <v>218</v>
      </c>
      <c r="AU364" s="255" t="s">
        <v>83</v>
      </c>
      <c r="AV364" s="14" t="s">
        <v>80</v>
      </c>
      <c r="AW364" s="14" t="s">
        <v>33</v>
      </c>
      <c r="AX364" s="14" t="s">
        <v>76</v>
      </c>
      <c r="AY364" s="255" t="s">
        <v>207</v>
      </c>
    </row>
    <row r="365" s="2" customFormat="1" ht="24.15" customHeight="1">
      <c r="A365" s="42"/>
      <c r="B365" s="43"/>
      <c r="C365" s="217" t="s">
        <v>644</v>
      </c>
      <c r="D365" s="217" t="s">
        <v>211</v>
      </c>
      <c r="E365" s="218" t="s">
        <v>2752</v>
      </c>
      <c r="F365" s="219" t="s">
        <v>565</v>
      </c>
      <c r="G365" s="220" t="s">
        <v>516</v>
      </c>
      <c r="H365" s="221">
        <v>1.1799999999999999</v>
      </c>
      <c r="I365" s="222"/>
      <c r="J365" s="221">
        <f>ROUND(I365*H365,2)</f>
        <v>0</v>
      </c>
      <c r="K365" s="219" t="s">
        <v>214</v>
      </c>
      <c r="L365" s="48"/>
      <c r="M365" s="223" t="s">
        <v>18</v>
      </c>
      <c r="N365" s="224" t="s">
        <v>42</v>
      </c>
      <c r="O365" s="88"/>
      <c r="P365" s="225">
        <f>O365*H365</f>
        <v>0</v>
      </c>
      <c r="Q365" s="225">
        <v>0</v>
      </c>
      <c r="R365" s="225">
        <f>Q365*H365</f>
        <v>0</v>
      </c>
      <c r="S365" s="225">
        <v>0</v>
      </c>
      <c r="T365" s="226">
        <f>S365*H365</f>
        <v>0</v>
      </c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R365" s="227" t="s">
        <v>89</v>
      </c>
      <c r="AT365" s="227" t="s">
        <v>211</v>
      </c>
      <c r="AU365" s="227" t="s">
        <v>83</v>
      </c>
      <c r="AY365" s="21" t="s">
        <v>207</v>
      </c>
      <c r="BE365" s="228">
        <f>IF(N365="základní",J365,0)</f>
        <v>0</v>
      </c>
      <c r="BF365" s="228">
        <f>IF(N365="snížená",J365,0)</f>
        <v>0</v>
      </c>
      <c r="BG365" s="228">
        <f>IF(N365="zákl. přenesená",J365,0)</f>
        <v>0</v>
      </c>
      <c r="BH365" s="228">
        <f>IF(N365="sníž. přenesená",J365,0)</f>
        <v>0</v>
      </c>
      <c r="BI365" s="228">
        <f>IF(N365="nulová",J365,0)</f>
        <v>0</v>
      </c>
      <c r="BJ365" s="21" t="s">
        <v>76</v>
      </c>
      <c r="BK365" s="228">
        <f>ROUND(I365*H365,2)</f>
        <v>0</v>
      </c>
      <c r="BL365" s="21" t="s">
        <v>89</v>
      </c>
      <c r="BM365" s="227" t="s">
        <v>2753</v>
      </c>
    </row>
    <row r="366" s="2" customFormat="1">
      <c r="A366" s="42"/>
      <c r="B366" s="43"/>
      <c r="C366" s="44"/>
      <c r="D366" s="229" t="s">
        <v>216</v>
      </c>
      <c r="E366" s="44"/>
      <c r="F366" s="230" t="s">
        <v>2754</v>
      </c>
      <c r="G366" s="44"/>
      <c r="H366" s="44"/>
      <c r="I366" s="231"/>
      <c r="J366" s="44"/>
      <c r="K366" s="44"/>
      <c r="L366" s="48"/>
      <c r="M366" s="232"/>
      <c r="N366" s="233"/>
      <c r="O366" s="88"/>
      <c r="P366" s="88"/>
      <c r="Q366" s="88"/>
      <c r="R366" s="88"/>
      <c r="S366" s="88"/>
      <c r="T366" s="89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T366" s="21" t="s">
        <v>216</v>
      </c>
      <c r="AU366" s="21" t="s">
        <v>83</v>
      </c>
    </row>
    <row r="367" s="13" customFormat="1">
      <c r="A367" s="13"/>
      <c r="B367" s="234"/>
      <c r="C367" s="235"/>
      <c r="D367" s="236" t="s">
        <v>218</v>
      </c>
      <c r="E367" s="237" t="s">
        <v>18</v>
      </c>
      <c r="F367" s="238" t="s">
        <v>2755</v>
      </c>
      <c r="G367" s="235"/>
      <c r="H367" s="237" t="s">
        <v>18</v>
      </c>
      <c r="I367" s="239"/>
      <c r="J367" s="235"/>
      <c r="K367" s="235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218</v>
      </c>
      <c r="AU367" s="244" t="s">
        <v>83</v>
      </c>
      <c r="AV367" s="13" t="s">
        <v>76</v>
      </c>
      <c r="AW367" s="13" t="s">
        <v>33</v>
      </c>
      <c r="AX367" s="13" t="s">
        <v>71</v>
      </c>
      <c r="AY367" s="244" t="s">
        <v>207</v>
      </c>
    </row>
    <row r="368" s="14" customFormat="1">
      <c r="A368" s="14"/>
      <c r="B368" s="245"/>
      <c r="C368" s="246"/>
      <c r="D368" s="236" t="s">
        <v>218</v>
      </c>
      <c r="E368" s="247" t="s">
        <v>18</v>
      </c>
      <c r="F368" s="248" t="s">
        <v>2756</v>
      </c>
      <c r="G368" s="246"/>
      <c r="H368" s="249">
        <v>1.1799999999999999</v>
      </c>
      <c r="I368" s="250"/>
      <c r="J368" s="246"/>
      <c r="K368" s="246"/>
      <c r="L368" s="251"/>
      <c r="M368" s="252"/>
      <c r="N368" s="253"/>
      <c r="O368" s="253"/>
      <c r="P368" s="253"/>
      <c r="Q368" s="253"/>
      <c r="R368" s="253"/>
      <c r="S368" s="253"/>
      <c r="T368" s="25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5" t="s">
        <v>218</v>
      </c>
      <c r="AU368" s="255" t="s">
        <v>83</v>
      </c>
      <c r="AV368" s="14" t="s">
        <v>80</v>
      </c>
      <c r="AW368" s="14" t="s">
        <v>33</v>
      </c>
      <c r="AX368" s="14" t="s">
        <v>76</v>
      </c>
      <c r="AY368" s="255" t="s">
        <v>207</v>
      </c>
    </row>
    <row r="369" s="2" customFormat="1" ht="24.15" customHeight="1">
      <c r="A369" s="42"/>
      <c r="B369" s="43"/>
      <c r="C369" s="217" t="s">
        <v>649</v>
      </c>
      <c r="D369" s="217" t="s">
        <v>211</v>
      </c>
      <c r="E369" s="218" t="s">
        <v>2757</v>
      </c>
      <c r="F369" s="219" t="s">
        <v>2758</v>
      </c>
      <c r="G369" s="220" t="s">
        <v>516</v>
      </c>
      <c r="H369" s="221">
        <v>31.210000000000001</v>
      </c>
      <c r="I369" s="222"/>
      <c r="J369" s="221">
        <f>ROUND(I369*H369,2)</f>
        <v>0</v>
      </c>
      <c r="K369" s="219" t="s">
        <v>214</v>
      </c>
      <c r="L369" s="48"/>
      <c r="M369" s="223" t="s">
        <v>18</v>
      </c>
      <c r="N369" s="224" t="s">
        <v>42</v>
      </c>
      <c r="O369" s="88"/>
      <c r="P369" s="225">
        <f>O369*H369</f>
        <v>0</v>
      </c>
      <c r="Q369" s="225">
        <v>0</v>
      </c>
      <c r="R369" s="225">
        <f>Q369*H369</f>
        <v>0</v>
      </c>
      <c r="S369" s="225">
        <v>0</v>
      </c>
      <c r="T369" s="226">
        <f>S369*H369</f>
        <v>0</v>
      </c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R369" s="227" t="s">
        <v>89</v>
      </c>
      <c r="AT369" s="227" t="s">
        <v>211</v>
      </c>
      <c r="AU369" s="227" t="s">
        <v>83</v>
      </c>
      <c r="AY369" s="21" t="s">
        <v>207</v>
      </c>
      <c r="BE369" s="228">
        <f>IF(N369="základní",J369,0)</f>
        <v>0</v>
      </c>
      <c r="BF369" s="228">
        <f>IF(N369="snížená",J369,0)</f>
        <v>0</v>
      </c>
      <c r="BG369" s="228">
        <f>IF(N369="zákl. přenesená",J369,0)</f>
        <v>0</v>
      </c>
      <c r="BH369" s="228">
        <f>IF(N369="sníž. přenesená",J369,0)</f>
        <v>0</v>
      </c>
      <c r="BI369" s="228">
        <f>IF(N369="nulová",J369,0)</f>
        <v>0</v>
      </c>
      <c r="BJ369" s="21" t="s">
        <v>76</v>
      </c>
      <c r="BK369" s="228">
        <f>ROUND(I369*H369,2)</f>
        <v>0</v>
      </c>
      <c r="BL369" s="21" t="s">
        <v>89</v>
      </c>
      <c r="BM369" s="227" t="s">
        <v>2759</v>
      </c>
    </row>
    <row r="370" s="2" customFormat="1">
      <c r="A370" s="42"/>
      <c r="B370" s="43"/>
      <c r="C370" s="44"/>
      <c r="D370" s="229" t="s">
        <v>216</v>
      </c>
      <c r="E370" s="44"/>
      <c r="F370" s="230" t="s">
        <v>2760</v>
      </c>
      <c r="G370" s="44"/>
      <c r="H370" s="44"/>
      <c r="I370" s="231"/>
      <c r="J370" s="44"/>
      <c r="K370" s="44"/>
      <c r="L370" s="48"/>
      <c r="M370" s="232"/>
      <c r="N370" s="233"/>
      <c r="O370" s="88"/>
      <c r="P370" s="88"/>
      <c r="Q370" s="88"/>
      <c r="R370" s="88"/>
      <c r="S370" s="88"/>
      <c r="T370" s="89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T370" s="21" t="s">
        <v>216</v>
      </c>
      <c r="AU370" s="21" t="s">
        <v>83</v>
      </c>
    </row>
    <row r="371" s="14" customFormat="1">
      <c r="A371" s="14"/>
      <c r="B371" s="245"/>
      <c r="C371" s="246"/>
      <c r="D371" s="236" t="s">
        <v>218</v>
      </c>
      <c r="E371" s="247" t="s">
        <v>18</v>
      </c>
      <c r="F371" s="248" t="s">
        <v>2761</v>
      </c>
      <c r="G371" s="246"/>
      <c r="H371" s="249">
        <v>92.390000000000001</v>
      </c>
      <c r="I371" s="250"/>
      <c r="J371" s="246"/>
      <c r="K371" s="246"/>
      <c r="L371" s="251"/>
      <c r="M371" s="252"/>
      <c r="N371" s="253"/>
      <c r="O371" s="253"/>
      <c r="P371" s="253"/>
      <c r="Q371" s="253"/>
      <c r="R371" s="253"/>
      <c r="S371" s="253"/>
      <c r="T371" s="25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5" t="s">
        <v>218</v>
      </c>
      <c r="AU371" s="255" t="s">
        <v>83</v>
      </c>
      <c r="AV371" s="14" t="s">
        <v>80</v>
      </c>
      <c r="AW371" s="14" t="s">
        <v>33</v>
      </c>
      <c r="AX371" s="14" t="s">
        <v>71</v>
      </c>
      <c r="AY371" s="255" t="s">
        <v>207</v>
      </c>
    </row>
    <row r="372" s="13" customFormat="1">
      <c r="A372" s="13"/>
      <c r="B372" s="234"/>
      <c r="C372" s="235"/>
      <c r="D372" s="236" t="s">
        <v>218</v>
      </c>
      <c r="E372" s="237" t="s">
        <v>18</v>
      </c>
      <c r="F372" s="238" t="s">
        <v>2743</v>
      </c>
      <c r="G372" s="235"/>
      <c r="H372" s="237" t="s">
        <v>18</v>
      </c>
      <c r="I372" s="239"/>
      <c r="J372" s="235"/>
      <c r="K372" s="235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218</v>
      </c>
      <c r="AU372" s="244" t="s">
        <v>83</v>
      </c>
      <c r="AV372" s="13" t="s">
        <v>76</v>
      </c>
      <c r="AW372" s="13" t="s">
        <v>33</v>
      </c>
      <c r="AX372" s="13" t="s">
        <v>71</v>
      </c>
      <c r="AY372" s="244" t="s">
        <v>207</v>
      </c>
    </row>
    <row r="373" s="14" customFormat="1">
      <c r="A373" s="14"/>
      <c r="B373" s="245"/>
      <c r="C373" s="246"/>
      <c r="D373" s="236" t="s">
        <v>218</v>
      </c>
      <c r="E373" s="247" t="s">
        <v>18</v>
      </c>
      <c r="F373" s="248" t="s">
        <v>2762</v>
      </c>
      <c r="G373" s="246"/>
      <c r="H373" s="249">
        <v>-24.079999999999998</v>
      </c>
      <c r="I373" s="250"/>
      <c r="J373" s="246"/>
      <c r="K373" s="246"/>
      <c r="L373" s="251"/>
      <c r="M373" s="252"/>
      <c r="N373" s="253"/>
      <c r="O373" s="253"/>
      <c r="P373" s="253"/>
      <c r="Q373" s="253"/>
      <c r="R373" s="253"/>
      <c r="S373" s="253"/>
      <c r="T373" s="25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5" t="s">
        <v>218</v>
      </c>
      <c r="AU373" s="255" t="s">
        <v>83</v>
      </c>
      <c r="AV373" s="14" t="s">
        <v>80</v>
      </c>
      <c r="AW373" s="14" t="s">
        <v>33</v>
      </c>
      <c r="AX373" s="14" t="s">
        <v>71</v>
      </c>
      <c r="AY373" s="255" t="s">
        <v>207</v>
      </c>
    </row>
    <row r="374" s="13" customFormat="1">
      <c r="A374" s="13"/>
      <c r="B374" s="234"/>
      <c r="C374" s="235"/>
      <c r="D374" s="236" t="s">
        <v>218</v>
      </c>
      <c r="E374" s="237" t="s">
        <v>18</v>
      </c>
      <c r="F374" s="238" t="s">
        <v>2745</v>
      </c>
      <c r="G374" s="235"/>
      <c r="H374" s="237" t="s">
        <v>18</v>
      </c>
      <c r="I374" s="239"/>
      <c r="J374" s="235"/>
      <c r="K374" s="235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218</v>
      </c>
      <c r="AU374" s="244" t="s">
        <v>83</v>
      </c>
      <c r="AV374" s="13" t="s">
        <v>76</v>
      </c>
      <c r="AW374" s="13" t="s">
        <v>33</v>
      </c>
      <c r="AX374" s="13" t="s">
        <v>71</v>
      </c>
      <c r="AY374" s="244" t="s">
        <v>207</v>
      </c>
    </row>
    <row r="375" s="14" customFormat="1">
      <c r="A375" s="14"/>
      <c r="B375" s="245"/>
      <c r="C375" s="246"/>
      <c r="D375" s="236" t="s">
        <v>218</v>
      </c>
      <c r="E375" s="247" t="s">
        <v>18</v>
      </c>
      <c r="F375" s="248" t="s">
        <v>2763</v>
      </c>
      <c r="G375" s="246"/>
      <c r="H375" s="249">
        <v>-0.14999999999999999</v>
      </c>
      <c r="I375" s="250"/>
      <c r="J375" s="246"/>
      <c r="K375" s="246"/>
      <c r="L375" s="251"/>
      <c r="M375" s="252"/>
      <c r="N375" s="253"/>
      <c r="O375" s="253"/>
      <c r="P375" s="253"/>
      <c r="Q375" s="253"/>
      <c r="R375" s="253"/>
      <c r="S375" s="253"/>
      <c r="T375" s="25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5" t="s">
        <v>218</v>
      </c>
      <c r="AU375" s="255" t="s">
        <v>83</v>
      </c>
      <c r="AV375" s="14" t="s">
        <v>80</v>
      </c>
      <c r="AW375" s="14" t="s">
        <v>33</v>
      </c>
      <c r="AX375" s="14" t="s">
        <v>71</v>
      </c>
      <c r="AY375" s="255" t="s">
        <v>207</v>
      </c>
    </row>
    <row r="376" s="13" customFormat="1">
      <c r="A376" s="13"/>
      <c r="B376" s="234"/>
      <c r="C376" s="235"/>
      <c r="D376" s="236" t="s">
        <v>218</v>
      </c>
      <c r="E376" s="237" t="s">
        <v>18</v>
      </c>
      <c r="F376" s="238" t="s">
        <v>2764</v>
      </c>
      <c r="G376" s="235"/>
      <c r="H376" s="237" t="s">
        <v>18</v>
      </c>
      <c r="I376" s="239"/>
      <c r="J376" s="235"/>
      <c r="K376" s="235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218</v>
      </c>
      <c r="AU376" s="244" t="s">
        <v>83</v>
      </c>
      <c r="AV376" s="13" t="s">
        <v>76</v>
      </c>
      <c r="AW376" s="13" t="s">
        <v>33</v>
      </c>
      <c r="AX376" s="13" t="s">
        <v>71</v>
      </c>
      <c r="AY376" s="244" t="s">
        <v>207</v>
      </c>
    </row>
    <row r="377" s="14" customFormat="1">
      <c r="A377" s="14"/>
      <c r="B377" s="245"/>
      <c r="C377" s="246"/>
      <c r="D377" s="236" t="s">
        <v>218</v>
      </c>
      <c r="E377" s="247" t="s">
        <v>18</v>
      </c>
      <c r="F377" s="248" t="s">
        <v>2765</v>
      </c>
      <c r="G377" s="246"/>
      <c r="H377" s="249">
        <v>-35.770000000000003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218</v>
      </c>
      <c r="AU377" s="255" t="s">
        <v>83</v>
      </c>
      <c r="AV377" s="14" t="s">
        <v>80</v>
      </c>
      <c r="AW377" s="14" t="s">
        <v>33</v>
      </c>
      <c r="AX377" s="14" t="s">
        <v>71</v>
      </c>
      <c r="AY377" s="255" t="s">
        <v>207</v>
      </c>
    </row>
    <row r="378" s="13" customFormat="1">
      <c r="A378" s="13"/>
      <c r="B378" s="234"/>
      <c r="C378" s="235"/>
      <c r="D378" s="236" t="s">
        <v>218</v>
      </c>
      <c r="E378" s="237" t="s">
        <v>18</v>
      </c>
      <c r="F378" s="238" t="s">
        <v>2755</v>
      </c>
      <c r="G378" s="235"/>
      <c r="H378" s="237" t="s">
        <v>18</v>
      </c>
      <c r="I378" s="239"/>
      <c r="J378" s="235"/>
      <c r="K378" s="235"/>
      <c r="L378" s="240"/>
      <c r="M378" s="241"/>
      <c r="N378" s="242"/>
      <c r="O378" s="242"/>
      <c r="P378" s="242"/>
      <c r="Q378" s="242"/>
      <c r="R378" s="242"/>
      <c r="S378" s="242"/>
      <c r="T378" s="24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4" t="s">
        <v>218</v>
      </c>
      <c r="AU378" s="244" t="s">
        <v>83</v>
      </c>
      <c r="AV378" s="13" t="s">
        <v>76</v>
      </c>
      <c r="AW378" s="13" t="s">
        <v>33</v>
      </c>
      <c r="AX378" s="13" t="s">
        <v>71</v>
      </c>
      <c r="AY378" s="244" t="s">
        <v>207</v>
      </c>
    </row>
    <row r="379" s="14" customFormat="1">
      <c r="A379" s="14"/>
      <c r="B379" s="245"/>
      <c r="C379" s="246"/>
      <c r="D379" s="236" t="s">
        <v>218</v>
      </c>
      <c r="E379" s="247" t="s">
        <v>18</v>
      </c>
      <c r="F379" s="248" t="s">
        <v>2766</v>
      </c>
      <c r="G379" s="246"/>
      <c r="H379" s="249">
        <v>-1.1799999999999999</v>
      </c>
      <c r="I379" s="250"/>
      <c r="J379" s="246"/>
      <c r="K379" s="246"/>
      <c r="L379" s="251"/>
      <c r="M379" s="252"/>
      <c r="N379" s="253"/>
      <c r="O379" s="253"/>
      <c r="P379" s="253"/>
      <c r="Q379" s="253"/>
      <c r="R379" s="253"/>
      <c r="S379" s="253"/>
      <c r="T379" s="25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5" t="s">
        <v>218</v>
      </c>
      <c r="AU379" s="255" t="s">
        <v>83</v>
      </c>
      <c r="AV379" s="14" t="s">
        <v>80</v>
      </c>
      <c r="AW379" s="14" t="s">
        <v>33</v>
      </c>
      <c r="AX379" s="14" t="s">
        <v>71</v>
      </c>
      <c r="AY379" s="255" t="s">
        <v>207</v>
      </c>
    </row>
    <row r="380" s="16" customFormat="1">
      <c r="A380" s="16"/>
      <c r="B380" s="267"/>
      <c r="C380" s="268"/>
      <c r="D380" s="236" t="s">
        <v>218</v>
      </c>
      <c r="E380" s="269" t="s">
        <v>18</v>
      </c>
      <c r="F380" s="270" t="s">
        <v>244</v>
      </c>
      <c r="G380" s="268"/>
      <c r="H380" s="271">
        <v>31.210000000000001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T380" s="277" t="s">
        <v>218</v>
      </c>
      <c r="AU380" s="277" t="s">
        <v>83</v>
      </c>
      <c r="AV380" s="16" t="s">
        <v>89</v>
      </c>
      <c r="AW380" s="16" t="s">
        <v>33</v>
      </c>
      <c r="AX380" s="16" t="s">
        <v>76</v>
      </c>
      <c r="AY380" s="277" t="s">
        <v>207</v>
      </c>
    </row>
    <row r="381" s="12" customFormat="1" ht="20.88" customHeight="1">
      <c r="A381" s="12"/>
      <c r="B381" s="201"/>
      <c r="C381" s="202"/>
      <c r="D381" s="203" t="s">
        <v>70</v>
      </c>
      <c r="E381" s="215" t="s">
        <v>603</v>
      </c>
      <c r="F381" s="215" t="s">
        <v>1519</v>
      </c>
      <c r="G381" s="202"/>
      <c r="H381" s="202"/>
      <c r="I381" s="205"/>
      <c r="J381" s="216">
        <f>BK381</f>
        <v>0</v>
      </c>
      <c r="K381" s="202"/>
      <c r="L381" s="207"/>
      <c r="M381" s="208"/>
      <c r="N381" s="209"/>
      <c r="O381" s="209"/>
      <c r="P381" s="210">
        <f>SUM(P382:P385)</f>
        <v>0</v>
      </c>
      <c r="Q381" s="209"/>
      <c r="R381" s="210">
        <f>SUM(R382:R385)</f>
        <v>0</v>
      </c>
      <c r="S381" s="209"/>
      <c r="T381" s="211">
        <f>SUM(T382:T385)</f>
        <v>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12" t="s">
        <v>76</v>
      </c>
      <c r="AT381" s="213" t="s">
        <v>70</v>
      </c>
      <c r="AU381" s="213" t="s">
        <v>80</v>
      </c>
      <c r="AY381" s="212" t="s">
        <v>207</v>
      </c>
      <c r="BK381" s="214">
        <f>SUM(BK382:BK385)</f>
        <v>0</v>
      </c>
    </row>
    <row r="382" s="2" customFormat="1" ht="33" customHeight="1">
      <c r="A382" s="42"/>
      <c r="B382" s="43"/>
      <c r="C382" s="217" t="s">
        <v>656</v>
      </c>
      <c r="D382" s="217" t="s">
        <v>211</v>
      </c>
      <c r="E382" s="218" t="s">
        <v>606</v>
      </c>
      <c r="F382" s="219" t="s">
        <v>607</v>
      </c>
      <c r="G382" s="220" t="s">
        <v>516</v>
      </c>
      <c r="H382" s="221">
        <v>60.020000000000003</v>
      </c>
      <c r="I382" s="222"/>
      <c r="J382" s="221">
        <f>ROUND(I382*H382,2)</f>
        <v>0</v>
      </c>
      <c r="K382" s="219" t="s">
        <v>214</v>
      </c>
      <c r="L382" s="48"/>
      <c r="M382" s="223" t="s">
        <v>18</v>
      </c>
      <c r="N382" s="224" t="s">
        <v>42</v>
      </c>
      <c r="O382" s="88"/>
      <c r="P382" s="225">
        <f>O382*H382</f>
        <v>0</v>
      </c>
      <c r="Q382" s="225">
        <v>0</v>
      </c>
      <c r="R382" s="225">
        <f>Q382*H382</f>
        <v>0</v>
      </c>
      <c r="S382" s="225">
        <v>0</v>
      </c>
      <c r="T382" s="226">
        <f>S382*H382</f>
        <v>0</v>
      </c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R382" s="227" t="s">
        <v>89</v>
      </c>
      <c r="AT382" s="227" t="s">
        <v>211</v>
      </c>
      <c r="AU382" s="227" t="s">
        <v>83</v>
      </c>
      <c r="AY382" s="21" t="s">
        <v>207</v>
      </c>
      <c r="BE382" s="228">
        <f>IF(N382="základní",J382,0)</f>
        <v>0</v>
      </c>
      <c r="BF382" s="228">
        <f>IF(N382="snížená",J382,0)</f>
        <v>0</v>
      </c>
      <c r="BG382" s="228">
        <f>IF(N382="zákl. přenesená",J382,0)</f>
        <v>0</v>
      </c>
      <c r="BH382" s="228">
        <f>IF(N382="sníž. přenesená",J382,0)</f>
        <v>0</v>
      </c>
      <c r="BI382" s="228">
        <f>IF(N382="nulová",J382,0)</f>
        <v>0</v>
      </c>
      <c r="BJ382" s="21" t="s">
        <v>76</v>
      </c>
      <c r="BK382" s="228">
        <f>ROUND(I382*H382,2)</f>
        <v>0</v>
      </c>
      <c r="BL382" s="21" t="s">
        <v>89</v>
      </c>
      <c r="BM382" s="227" t="s">
        <v>2767</v>
      </c>
    </row>
    <row r="383" s="2" customFormat="1">
      <c r="A383" s="42"/>
      <c r="B383" s="43"/>
      <c r="C383" s="44"/>
      <c r="D383" s="229" t="s">
        <v>216</v>
      </c>
      <c r="E383" s="44"/>
      <c r="F383" s="230" t="s">
        <v>609</v>
      </c>
      <c r="G383" s="44"/>
      <c r="H383" s="44"/>
      <c r="I383" s="231"/>
      <c r="J383" s="44"/>
      <c r="K383" s="44"/>
      <c r="L383" s="48"/>
      <c r="M383" s="232"/>
      <c r="N383" s="233"/>
      <c r="O383" s="88"/>
      <c r="P383" s="88"/>
      <c r="Q383" s="88"/>
      <c r="R383" s="88"/>
      <c r="S383" s="88"/>
      <c r="T383" s="89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T383" s="21" t="s">
        <v>216</v>
      </c>
      <c r="AU383" s="21" t="s">
        <v>83</v>
      </c>
    </row>
    <row r="384" s="2" customFormat="1" ht="37.8" customHeight="1">
      <c r="A384" s="42"/>
      <c r="B384" s="43"/>
      <c r="C384" s="217" t="s">
        <v>661</v>
      </c>
      <c r="D384" s="217" t="s">
        <v>211</v>
      </c>
      <c r="E384" s="218" t="s">
        <v>1523</v>
      </c>
      <c r="F384" s="219" t="s">
        <v>1524</v>
      </c>
      <c r="G384" s="220" t="s">
        <v>516</v>
      </c>
      <c r="H384" s="221">
        <v>60.020000000000003</v>
      </c>
      <c r="I384" s="222"/>
      <c r="J384" s="221">
        <f>ROUND(I384*H384,2)</f>
        <v>0</v>
      </c>
      <c r="K384" s="219" t="s">
        <v>214</v>
      </c>
      <c r="L384" s="48"/>
      <c r="M384" s="223" t="s">
        <v>18</v>
      </c>
      <c r="N384" s="224" t="s">
        <v>42</v>
      </c>
      <c r="O384" s="88"/>
      <c r="P384" s="225">
        <f>O384*H384</f>
        <v>0</v>
      </c>
      <c r="Q384" s="225">
        <v>0</v>
      </c>
      <c r="R384" s="225">
        <f>Q384*H384</f>
        <v>0</v>
      </c>
      <c r="S384" s="225">
        <v>0</v>
      </c>
      <c r="T384" s="226">
        <f>S384*H384</f>
        <v>0</v>
      </c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R384" s="227" t="s">
        <v>89</v>
      </c>
      <c r="AT384" s="227" t="s">
        <v>211</v>
      </c>
      <c r="AU384" s="227" t="s">
        <v>83</v>
      </c>
      <c r="AY384" s="21" t="s">
        <v>207</v>
      </c>
      <c r="BE384" s="228">
        <f>IF(N384="základní",J384,0)</f>
        <v>0</v>
      </c>
      <c r="BF384" s="228">
        <f>IF(N384="snížená",J384,0)</f>
        <v>0</v>
      </c>
      <c r="BG384" s="228">
        <f>IF(N384="zákl. přenesená",J384,0)</f>
        <v>0</v>
      </c>
      <c r="BH384" s="228">
        <f>IF(N384="sníž. přenesená",J384,0)</f>
        <v>0</v>
      </c>
      <c r="BI384" s="228">
        <f>IF(N384="nulová",J384,0)</f>
        <v>0</v>
      </c>
      <c r="BJ384" s="21" t="s">
        <v>76</v>
      </c>
      <c r="BK384" s="228">
        <f>ROUND(I384*H384,2)</f>
        <v>0</v>
      </c>
      <c r="BL384" s="21" t="s">
        <v>89</v>
      </c>
      <c r="BM384" s="227" t="s">
        <v>2768</v>
      </c>
    </row>
    <row r="385" s="2" customFormat="1">
      <c r="A385" s="42"/>
      <c r="B385" s="43"/>
      <c r="C385" s="44"/>
      <c r="D385" s="229" t="s">
        <v>216</v>
      </c>
      <c r="E385" s="44"/>
      <c r="F385" s="230" t="s">
        <v>1526</v>
      </c>
      <c r="G385" s="44"/>
      <c r="H385" s="44"/>
      <c r="I385" s="231"/>
      <c r="J385" s="44"/>
      <c r="K385" s="44"/>
      <c r="L385" s="48"/>
      <c r="M385" s="232"/>
      <c r="N385" s="233"/>
      <c r="O385" s="88"/>
      <c r="P385" s="88"/>
      <c r="Q385" s="88"/>
      <c r="R385" s="88"/>
      <c r="S385" s="88"/>
      <c r="T385" s="89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T385" s="21" t="s">
        <v>216</v>
      </c>
      <c r="AU385" s="21" t="s">
        <v>83</v>
      </c>
    </row>
    <row r="386" s="12" customFormat="1" ht="25.92" customHeight="1">
      <c r="A386" s="12"/>
      <c r="B386" s="201"/>
      <c r="C386" s="202"/>
      <c r="D386" s="203" t="s">
        <v>70</v>
      </c>
      <c r="E386" s="204" t="s">
        <v>610</v>
      </c>
      <c r="F386" s="204" t="s">
        <v>1527</v>
      </c>
      <c r="G386" s="202"/>
      <c r="H386" s="202"/>
      <c r="I386" s="205"/>
      <c r="J386" s="206">
        <f>BK386</f>
        <v>0</v>
      </c>
      <c r="K386" s="202"/>
      <c r="L386" s="207"/>
      <c r="M386" s="208"/>
      <c r="N386" s="209"/>
      <c r="O386" s="209"/>
      <c r="P386" s="210">
        <f>P387+P445+P466+P481+P503</f>
        <v>0</v>
      </c>
      <c r="Q386" s="209"/>
      <c r="R386" s="210">
        <f>R387+R445+R466+R481+R503</f>
        <v>1.7890510999999998</v>
      </c>
      <c r="S386" s="209"/>
      <c r="T386" s="211">
        <f>T387+T445+T466+T481+T503</f>
        <v>1.3454499999999998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12" t="s">
        <v>80</v>
      </c>
      <c r="AT386" s="213" t="s">
        <v>70</v>
      </c>
      <c r="AU386" s="213" t="s">
        <v>71</v>
      </c>
      <c r="AY386" s="212" t="s">
        <v>207</v>
      </c>
      <c r="BK386" s="214">
        <f>BK387+BK445+BK466+BK481+BK503</f>
        <v>0</v>
      </c>
    </row>
    <row r="387" s="12" customFormat="1" ht="22.8" customHeight="1">
      <c r="A387" s="12"/>
      <c r="B387" s="201"/>
      <c r="C387" s="202"/>
      <c r="D387" s="203" t="s">
        <v>70</v>
      </c>
      <c r="E387" s="215" t="s">
        <v>612</v>
      </c>
      <c r="F387" s="215" t="s">
        <v>613</v>
      </c>
      <c r="G387" s="202"/>
      <c r="H387" s="202"/>
      <c r="I387" s="205"/>
      <c r="J387" s="216">
        <f>BK387</f>
        <v>0</v>
      </c>
      <c r="K387" s="202"/>
      <c r="L387" s="207"/>
      <c r="M387" s="208"/>
      <c r="N387" s="209"/>
      <c r="O387" s="209"/>
      <c r="P387" s="210">
        <f>SUM(P388:P444)</f>
        <v>0</v>
      </c>
      <c r="Q387" s="209"/>
      <c r="R387" s="210">
        <f>SUM(R388:R444)</f>
        <v>1.7247039999999998</v>
      </c>
      <c r="S387" s="209"/>
      <c r="T387" s="211">
        <f>SUM(T388:T444)</f>
        <v>1.1826099999999999</v>
      </c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R387" s="212" t="s">
        <v>80</v>
      </c>
      <c r="AT387" s="213" t="s">
        <v>70</v>
      </c>
      <c r="AU387" s="213" t="s">
        <v>76</v>
      </c>
      <c r="AY387" s="212" t="s">
        <v>207</v>
      </c>
      <c r="BK387" s="214">
        <f>SUM(BK388:BK444)</f>
        <v>0</v>
      </c>
    </row>
    <row r="388" s="2" customFormat="1" ht="24.15" customHeight="1">
      <c r="A388" s="42"/>
      <c r="B388" s="43"/>
      <c r="C388" s="217" t="s">
        <v>668</v>
      </c>
      <c r="D388" s="217" t="s">
        <v>211</v>
      </c>
      <c r="E388" s="218" t="s">
        <v>2769</v>
      </c>
      <c r="F388" s="219" t="s">
        <v>2770</v>
      </c>
      <c r="G388" s="220" t="s">
        <v>129</v>
      </c>
      <c r="H388" s="221">
        <v>215.02000000000001</v>
      </c>
      <c r="I388" s="222"/>
      <c r="J388" s="221">
        <f>ROUND(I388*H388,2)</f>
        <v>0</v>
      </c>
      <c r="K388" s="219" t="s">
        <v>214</v>
      </c>
      <c r="L388" s="48"/>
      <c r="M388" s="223" t="s">
        <v>18</v>
      </c>
      <c r="N388" s="224" t="s">
        <v>42</v>
      </c>
      <c r="O388" s="88"/>
      <c r="P388" s="225">
        <f>O388*H388</f>
        <v>0</v>
      </c>
      <c r="Q388" s="225">
        <v>0</v>
      </c>
      <c r="R388" s="225">
        <f>Q388*H388</f>
        <v>0</v>
      </c>
      <c r="S388" s="225">
        <v>0</v>
      </c>
      <c r="T388" s="226">
        <f>S388*H388</f>
        <v>0</v>
      </c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R388" s="227" t="s">
        <v>327</v>
      </c>
      <c r="AT388" s="227" t="s">
        <v>211</v>
      </c>
      <c r="AU388" s="227" t="s">
        <v>80</v>
      </c>
      <c r="AY388" s="21" t="s">
        <v>207</v>
      </c>
      <c r="BE388" s="228">
        <f>IF(N388="základní",J388,0)</f>
        <v>0</v>
      </c>
      <c r="BF388" s="228">
        <f>IF(N388="snížená",J388,0)</f>
        <v>0</v>
      </c>
      <c r="BG388" s="228">
        <f>IF(N388="zákl. přenesená",J388,0)</f>
        <v>0</v>
      </c>
      <c r="BH388" s="228">
        <f>IF(N388="sníž. přenesená",J388,0)</f>
        <v>0</v>
      </c>
      <c r="BI388" s="228">
        <f>IF(N388="nulová",J388,0)</f>
        <v>0</v>
      </c>
      <c r="BJ388" s="21" t="s">
        <v>76</v>
      </c>
      <c r="BK388" s="228">
        <f>ROUND(I388*H388,2)</f>
        <v>0</v>
      </c>
      <c r="BL388" s="21" t="s">
        <v>327</v>
      </c>
      <c r="BM388" s="227" t="s">
        <v>2771</v>
      </c>
    </row>
    <row r="389" s="2" customFormat="1">
      <c r="A389" s="42"/>
      <c r="B389" s="43"/>
      <c r="C389" s="44"/>
      <c r="D389" s="229" t="s">
        <v>216</v>
      </c>
      <c r="E389" s="44"/>
      <c r="F389" s="230" t="s">
        <v>2772</v>
      </c>
      <c r="G389" s="44"/>
      <c r="H389" s="44"/>
      <c r="I389" s="231"/>
      <c r="J389" s="44"/>
      <c r="K389" s="44"/>
      <c r="L389" s="48"/>
      <c r="M389" s="232"/>
      <c r="N389" s="233"/>
      <c r="O389" s="88"/>
      <c r="P389" s="88"/>
      <c r="Q389" s="88"/>
      <c r="R389" s="88"/>
      <c r="S389" s="88"/>
      <c r="T389" s="89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T389" s="21" t="s">
        <v>216</v>
      </c>
      <c r="AU389" s="21" t="s">
        <v>80</v>
      </c>
    </row>
    <row r="390" s="14" customFormat="1">
      <c r="A390" s="14"/>
      <c r="B390" s="245"/>
      <c r="C390" s="246"/>
      <c r="D390" s="236" t="s">
        <v>218</v>
      </c>
      <c r="E390" s="247" t="s">
        <v>18</v>
      </c>
      <c r="F390" s="248" t="s">
        <v>2616</v>
      </c>
      <c r="G390" s="246"/>
      <c r="H390" s="249">
        <v>52.880000000000003</v>
      </c>
      <c r="I390" s="250"/>
      <c r="J390" s="246"/>
      <c r="K390" s="246"/>
      <c r="L390" s="251"/>
      <c r="M390" s="252"/>
      <c r="N390" s="253"/>
      <c r="O390" s="253"/>
      <c r="P390" s="253"/>
      <c r="Q390" s="253"/>
      <c r="R390" s="253"/>
      <c r="S390" s="253"/>
      <c r="T390" s="25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5" t="s">
        <v>218</v>
      </c>
      <c r="AU390" s="255" t="s">
        <v>80</v>
      </c>
      <c r="AV390" s="14" t="s">
        <v>80</v>
      </c>
      <c r="AW390" s="14" t="s">
        <v>33</v>
      </c>
      <c r="AX390" s="14" t="s">
        <v>71</v>
      </c>
      <c r="AY390" s="255" t="s">
        <v>207</v>
      </c>
    </row>
    <row r="391" s="14" customFormat="1">
      <c r="A391" s="14"/>
      <c r="B391" s="245"/>
      <c r="C391" s="246"/>
      <c r="D391" s="236" t="s">
        <v>218</v>
      </c>
      <c r="E391" s="247" t="s">
        <v>18</v>
      </c>
      <c r="F391" s="248" t="s">
        <v>2617</v>
      </c>
      <c r="G391" s="246"/>
      <c r="H391" s="249">
        <v>54.630000000000003</v>
      </c>
      <c r="I391" s="250"/>
      <c r="J391" s="246"/>
      <c r="K391" s="246"/>
      <c r="L391" s="251"/>
      <c r="M391" s="252"/>
      <c r="N391" s="253"/>
      <c r="O391" s="253"/>
      <c r="P391" s="253"/>
      <c r="Q391" s="253"/>
      <c r="R391" s="253"/>
      <c r="S391" s="253"/>
      <c r="T391" s="25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5" t="s">
        <v>218</v>
      </c>
      <c r="AU391" s="255" t="s">
        <v>80</v>
      </c>
      <c r="AV391" s="14" t="s">
        <v>80</v>
      </c>
      <c r="AW391" s="14" t="s">
        <v>33</v>
      </c>
      <c r="AX391" s="14" t="s">
        <v>71</v>
      </c>
      <c r="AY391" s="255" t="s">
        <v>207</v>
      </c>
    </row>
    <row r="392" s="16" customFormat="1">
      <c r="A392" s="16"/>
      <c r="B392" s="267"/>
      <c r="C392" s="268"/>
      <c r="D392" s="236" t="s">
        <v>218</v>
      </c>
      <c r="E392" s="269" t="s">
        <v>18</v>
      </c>
      <c r="F392" s="270" t="s">
        <v>244</v>
      </c>
      <c r="G392" s="268"/>
      <c r="H392" s="271">
        <v>107.51000000000001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T392" s="277" t="s">
        <v>218</v>
      </c>
      <c r="AU392" s="277" t="s">
        <v>80</v>
      </c>
      <c r="AV392" s="16" t="s">
        <v>89</v>
      </c>
      <c r="AW392" s="16" t="s">
        <v>33</v>
      </c>
      <c r="AX392" s="16" t="s">
        <v>71</v>
      </c>
      <c r="AY392" s="277" t="s">
        <v>207</v>
      </c>
    </row>
    <row r="393" s="2" customFormat="1" ht="16.5" customHeight="1">
      <c r="A393" s="42"/>
      <c r="B393" s="43"/>
      <c r="C393" s="283" t="s">
        <v>676</v>
      </c>
      <c r="D393" s="283" t="s">
        <v>1282</v>
      </c>
      <c r="E393" s="284" t="s">
        <v>1534</v>
      </c>
      <c r="F393" s="285" t="s">
        <v>1535</v>
      </c>
      <c r="G393" s="286" t="s">
        <v>516</v>
      </c>
      <c r="H393" s="287">
        <v>0.040000000000000001</v>
      </c>
      <c r="I393" s="288"/>
      <c r="J393" s="287">
        <f>ROUND(I393*H393,2)</f>
        <v>0</v>
      </c>
      <c r="K393" s="285" t="s">
        <v>214</v>
      </c>
      <c r="L393" s="289"/>
      <c r="M393" s="290" t="s">
        <v>18</v>
      </c>
      <c r="N393" s="291" t="s">
        <v>42</v>
      </c>
      <c r="O393" s="88"/>
      <c r="P393" s="225">
        <f>O393*H393</f>
        <v>0</v>
      </c>
      <c r="Q393" s="225">
        <v>1</v>
      </c>
      <c r="R393" s="225">
        <f>Q393*H393</f>
        <v>0.040000000000000001</v>
      </c>
      <c r="S393" s="225">
        <v>0</v>
      </c>
      <c r="T393" s="226">
        <f>S393*H393</f>
        <v>0</v>
      </c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R393" s="227" t="s">
        <v>513</v>
      </c>
      <c r="AT393" s="227" t="s">
        <v>1282</v>
      </c>
      <c r="AU393" s="227" t="s">
        <v>80</v>
      </c>
      <c r="AY393" s="21" t="s">
        <v>207</v>
      </c>
      <c r="BE393" s="228">
        <f>IF(N393="základní",J393,0)</f>
        <v>0</v>
      </c>
      <c r="BF393" s="228">
        <f>IF(N393="snížená",J393,0)</f>
        <v>0</v>
      </c>
      <c r="BG393" s="228">
        <f>IF(N393="zákl. přenesená",J393,0)</f>
        <v>0</v>
      </c>
      <c r="BH393" s="228">
        <f>IF(N393="sníž. přenesená",J393,0)</f>
        <v>0</v>
      </c>
      <c r="BI393" s="228">
        <f>IF(N393="nulová",J393,0)</f>
        <v>0</v>
      </c>
      <c r="BJ393" s="21" t="s">
        <v>76</v>
      </c>
      <c r="BK393" s="228">
        <f>ROUND(I393*H393,2)</f>
        <v>0</v>
      </c>
      <c r="BL393" s="21" t="s">
        <v>327</v>
      </c>
      <c r="BM393" s="227" t="s">
        <v>2773</v>
      </c>
    </row>
    <row r="394" s="2" customFormat="1">
      <c r="A394" s="42"/>
      <c r="B394" s="43"/>
      <c r="C394" s="44"/>
      <c r="D394" s="236" t="s">
        <v>653</v>
      </c>
      <c r="E394" s="44"/>
      <c r="F394" s="278" t="s">
        <v>2774</v>
      </c>
      <c r="G394" s="44"/>
      <c r="H394" s="44"/>
      <c r="I394" s="231"/>
      <c r="J394" s="44"/>
      <c r="K394" s="44"/>
      <c r="L394" s="48"/>
      <c r="M394" s="232"/>
      <c r="N394" s="233"/>
      <c r="O394" s="88"/>
      <c r="P394" s="88"/>
      <c r="Q394" s="88"/>
      <c r="R394" s="88"/>
      <c r="S394" s="88"/>
      <c r="T394" s="89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T394" s="21" t="s">
        <v>653</v>
      </c>
      <c r="AU394" s="21" t="s">
        <v>80</v>
      </c>
    </row>
    <row r="395" s="14" customFormat="1">
      <c r="A395" s="14"/>
      <c r="B395" s="245"/>
      <c r="C395" s="246"/>
      <c r="D395" s="236" t="s">
        <v>218</v>
      </c>
      <c r="E395" s="247" t="s">
        <v>18</v>
      </c>
      <c r="F395" s="248" t="s">
        <v>2616</v>
      </c>
      <c r="G395" s="246"/>
      <c r="H395" s="249">
        <v>52.880000000000003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218</v>
      </c>
      <c r="AU395" s="255" t="s">
        <v>80</v>
      </c>
      <c r="AV395" s="14" t="s">
        <v>80</v>
      </c>
      <c r="AW395" s="14" t="s">
        <v>33</v>
      </c>
      <c r="AX395" s="14" t="s">
        <v>71</v>
      </c>
      <c r="AY395" s="255" t="s">
        <v>207</v>
      </c>
    </row>
    <row r="396" s="14" customFormat="1">
      <c r="A396" s="14"/>
      <c r="B396" s="245"/>
      <c r="C396" s="246"/>
      <c r="D396" s="236" t="s">
        <v>218</v>
      </c>
      <c r="E396" s="247" t="s">
        <v>18</v>
      </c>
      <c r="F396" s="248" t="s">
        <v>2617</v>
      </c>
      <c r="G396" s="246"/>
      <c r="H396" s="249">
        <v>54.630000000000003</v>
      </c>
      <c r="I396" s="250"/>
      <c r="J396" s="246"/>
      <c r="K396" s="246"/>
      <c r="L396" s="251"/>
      <c r="M396" s="252"/>
      <c r="N396" s="253"/>
      <c r="O396" s="253"/>
      <c r="P396" s="253"/>
      <c r="Q396" s="253"/>
      <c r="R396" s="253"/>
      <c r="S396" s="253"/>
      <c r="T396" s="25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5" t="s">
        <v>218</v>
      </c>
      <c r="AU396" s="255" t="s">
        <v>80</v>
      </c>
      <c r="AV396" s="14" t="s">
        <v>80</v>
      </c>
      <c r="AW396" s="14" t="s">
        <v>33</v>
      </c>
      <c r="AX396" s="14" t="s">
        <v>71</v>
      </c>
      <c r="AY396" s="255" t="s">
        <v>207</v>
      </c>
    </row>
    <row r="397" s="16" customFormat="1">
      <c r="A397" s="16"/>
      <c r="B397" s="267"/>
      <c r="C397" s="268"/>
      <c r="D397" s="236" t="s">
        <v>218</v>
      </c>
      <c r="E397" s="269" t="s">
        <v>18</v>
      </c>
      <c r="F397" s="270" t="s">
        <v>244</v>
      </c>
      <c r="G397" s="268"/>
      <c r="H397" s="271">
        <v>107.51000000000001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T397" s="277" t="s">
        <v>218</v>
      </c>
      <c r="AU397" s="277" t="s">
        <v>80</v>
      </c>
      <c r="AV397" s="16" t="s">
        <v>89</v>
      </c>
      <c r="AW397" s="16" t="s">
        <v>33</v>
      </c>
      <c r="AX397" s="16" t="s">
        <v>76</v>
      </c>
      <c r="AY397" s="277" t="s">
        <v>207</v>
      </c>
    </row>
    <row r="398" s="14" customFormat="1">
      <c r="A398" s="14"/>
      <c r="B398" s="245"/>
      <c r="C398" s="246"/>
      <c r="D398" s="236" t="s">
        <v>218</v>
      </c>
      <c r="E398" s="246"/>
      <c r="F398" s="248" t="s">
        <v>2775</v>
      </c>
      <c r="G398" s="246"/>
      <c r="H398" s="249">
        <v>0.040000000000000001</v>
      </c>
      <c r="I398" s="250"/>
      <c r="J398" s="246"/>
      <c r="K398" s="246"/>
      <c r="L398" s="251"/>
      <c r="M398" s="252"/>
      <c r="N398" s="253"/>
      <c r="O398" s="253"/>
      <c r="P398" s="253"/>
      <c r="Q398" s="253"/>
      <c r="R398" s="253"/>
      <c r="S398" s="253"/>
      <c r="T398" s="25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5" t="s">
        <v>218</v>
      </c>
      <c r="AU398" s="255" t="s">
        <v>80</v>
      </c>
      <c r="AV398" s="14" t="s">
        <v>80</v>
      </c>
      <c r="AW398" s="14" t="s">
        <v>4</v>
      </c>
      <c r="AX398" s="14" t="s">
        <v>76</v>
      </c>
      <c r="AY398" s="255" t="s">
        <v>207</v>
      </c>
    </row>
    <row r="399" s="2" customFormat="1" ht="16.5" customHeight="1">
      <c r="A399" s="42"/>
      <c r="B399" s="43"/>
      <c r="C399" s="217" t="s">
        <v>681</v>
      </c>
      <c r="D399" s="217" t="s">
        <v>211</v>
      </c>
      <c r="E399" s="218" t="s">
        <v>2776</v>
      </c>
      <c r="F399" s="219" t="s">
        <v>2777</v>
      </c>
      <c r="G399" s="220" t="s">
        <v>129</v>
      </c>
      <c r="H399" s="221">
        <v>107.51000000000001</v>
      </c>
      <c r="I399" s="222"/>
      <c r="J399" s="221">
        <f>ROUND(I399*H399,2)</f>
        <v>0</v>
      </c>
      <c r="K399" s="219" t="s">
        <v>214</v>
      </c>
      <c r="L399" s="48"/>
      <c r="M399" s="223" t="s">
        <v>18</v>
      </c>
      <c r="N399" s="224" t="s">
        <v>42</v>
      </c>
      <c r="O399" s="88"/>
      <c r="P399" s="225">
        <f>O399*H399</f>
        <v>0</v>
      </c>
      <c r="Q399" s="225">
        <v>0</v>
      </c>
      <c r="R399" s="225">
        <f>Q399*H399</f>
        <v>0</v>
      </c>
      <c r="S399" s="225">
        <v>0</v>
      </c>
      <c r="T399" s="226">
        <f>S399*H399</f>
        <v>0</v>
      </c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R399" s="227" t="s">
        <v>327</v>
      </c>
      <c r="AT399" s="227" t="s">
        <v>211</v>
      </c>
      <c r="AU399" s="227" t="s">
        <v>80</v>
      </c>
      <c r="AY399" s="21" t="s">
        <v>207</v>
      </c>
      <c r="BE399" s="228">
        <f>IF(N399="základní",J399,0)</f>
        <v>0</v>
      </c>
      <c r="BF399" s="228">
        <f>IF(N399="snížená",J399,0)</f>
        <v>0</v>
      </c>
      <c r="BG399" s="228">
        <f>IF(N399="zákl. přenesená",J399,0)</f>
        <v>0</v>
      </c>
      <c r="BH399" s="228">
        <f>IF(N399="sníž. přenesená",J399,0)</f>
        <v>0</v>
      </c>
      <c r="BI399" s="228">
        <f>IF(N399="nulová",J399,0)</f>
        <v>0</v>
      </c>
      <c r="BJ399" s="21" t="s">
        <v>76</v>
      </c>
      <c r="BK399" s="228">
        <f>ROUND(I399*H399,2)</f>
        <v>0</v>
      </c>
      <c r="BL399" s="21" t="s">
        <v>327</v>
      </c>
      <c r="BM399" s="227" t="s">
        <v>2778</v>
      </c>
    </row>
    <row r="400" s="2" customFormat="1">
      <c r="A400" s="42"/>
      <c r="B400" s="43"/>
      <c r="C400" s="44"/>
      <c r="D400" s="229" t="s">
        <v>216</v>
      </c>
      <c r="E400" s="44"/>
      <c r="F400" s="230" t="s">
        <v>2779</v>
      </c>
      <c r="G400" s="44"/>
      <c r="H400" s="44"/>
      <c r="I400" s="231"/>
      <c r="J400" s="44"/>
      <c r="K400" s="44"/>
      <c r="L400" s="48"/>
      <c r="M400" s="232"/>
      <c r="N400" s="233"/>
      <c r="O400" s="88"/>
      <c r="P400" s="88"/>
      <c r="Q400" s="88"/>
      <c r="R400" s="88"/>
      <c r="S400" s="88"/>
      <c r="T400" s="89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T400" s="21" t="s">
        <v>216</v>
      </c>
      <c r="AU400" s="21" t="s">
        <v>80</v>
      </c>
    </row>
    <row r="401" s="14" customFormat="1">
      <c r="A401" s="14"/>
      <c r="B401" s="245"/>
      <c r="C401" s="246"/>
      <c r="D401" s="236" t="s">
        <v>218</v>
      </c>
      <c r="E401" s="247" t="s">
        <v>18</v>
      </c>
      <c r="F401" s="248" t="s">
        <v>2616</v>
      </c>
      <c r="G401" s="246"/>
      <c r="H401" s="249">
        <v>52.880000000000003</v>
      </c>
      <c r="I401" s="250"/>
      <c r="J401" s="246"/>
      <c r="K401" s="246"/>
      <c r="L401" s="251"/>
      <c r="M401" s="252"/>
      <c r="N401" s="253"/>
      <c r="O401" s="253"/>
      <c r="P401" s="253"/>
      <c r="Q401" s="253"/>
      <c r="R401" s="253"/>
      <c r="S401" s="253"/>
      <c r="T401" s="25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5" t="s">
        <v>218</v>
      </c>
      <c r="AU401" s="255" t="s">
        <v>80</v>
      </c>
      <c r="AV401" s="14" t="s">
        <v>80</v>
      </c>
      <c r="AW401" s="14" t="s">
        <v>33</v>
      </c>
      <c r="AX401" s="14" t="s">
        <v>71</v>
      </c>
      <c r="AY401" s="255" t="s">
        <v>207</v>
      </c>
    </row>
    <row r="402" s="14" customFormat="1">
      <c r="A402" s="14"/>
      <c r="B402" s="245"/>
      <c r="C402" s="246"/>
      <c r="D402" s="236" t="s">
        <v>218</v>
      </c>
      <c r="E402" s="247" t="s">
        <v>18</v>
      </c>
      <c r="F402" s="248" t="s">
        <v>2617</v>
      </c>
      <c r="G402" s="246"/>
      <c r="H402" s="249">
        <v>54.630000000000003</v>
      </c>
      <c r="I402" s="250"/>
      <c r="J402" s="246"/>
      <c r="K402" s="246"/>
      <c r="L402" s="251"/>
      <c r="M402" s="252"/>
      <c r="N402" s="253"/>
      <c r="O402" s="253"/>
      <c r="P402" s="253"/>
      <c r="Q402" s="253"/>
      <c r="R402" s="253"/>
      <c r="S402" s="253"/>
      <c r="T402" s="25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55" t="s">
        <v>218</v>
      </c>
      <c r="AU402" s="255" t="s">
        <v>80</v>
      </c>
      <c r="AV402" s="14" t="s">
        <v>80</v>
      </c>
      <c r="AW402" s="14" t="s">
        <v>33</v>
      </c>
      <c r="AX402" s="14" t="s">
        <v>71</v>
      </c>
      <c r="AY402" s="255" t="s">
        <v>207</v>
      </c>
    </row>
    <row r="403" s="16" customFormat="1">
      <c r="A403" s="16"/>
      <c r="B403" s="267"/>
      <c r="C403" s="268"/>
      <c r="D403" s="236" t="s">
        <v>218</v>
      </c>
      <c r="E403" s="269" t="s">
        <v>18</v>
      </c>
      <c r="F403" s="270" t="s">
        <v>244</v>
      </c>
      <c r="G403" s="268"/>
      <c r="H403" s="271">
        <v>107.51000000000001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T403" s="277" t="s">
        <v>218</v>
      </c>
      <c r="AU403" s="277" t="s">
        <v>80</v>
      </c>
      <c r="AV403" s="16" t="s">
        <v>89</v>
      </c>
      <c r="AW403" s="16" t="s">
        <v>33</v>
      </c>
      <c r="AX403" s="16" t="s">
        <v>76</v>
      </c>
      <c r="AY403" s="277" t="s">
        <v>207</v>
      </c>
    </row>
    <row r="404" s="2" customFormat="1" ht="16.5" customHeight="1">
      <c r="A404" s="42"/>
      <c r="B404" s="43"/>
      <c r="C404" s="283" t="s">
        <v>694</v>
      </c>
      <c r="D404" s="283" t="s">
        <v>1282</v>
      </c>
      <c r="E404" s="284" t="s">
        <v>2780</v>
      </c>
      <c r="F404" s="285" t="s">
        <v>2781</v>
      </c>
      <c r="G404" s="286" t="s">
        <v>129</v>
      </c>
      <c r="H404" s="287">
        <v>131.27000000000001</v>
      </c>
      <c r="I404" s="288"/>
      <c r="J404" s="287">
        <f>ROUND(I404*H404,2)</f>
        <v>0</v>
      </c>
      <c r="K404" s="285" t="s">
        <v>214</v>
      </c>
      <c r="L404" s="289"/>
      <c r="M404" s="290" t="s">
        <v>18</v>
      </c>
      <c r="N404" s="291" t="s">
        <v>42</v>
      </c>
      <c r="O404" s="88"/>
      <c r="P404" s="225">
        <f>O404*H404</f>
        <v>0</v>
      </c>
      <c r="Q404" s="225">
        <v>0.00029999999999999997</v>
      </c>
      <c r="R404" s="225">
        <f>Q404*H404</f>
        <v>0.039380999999999999</v>
      </c>
      <c r="S404" s="225">
        <v>0</v>
      </c>
      <c r="T404" s="226">
        <f>S404*H404</f>
        <v>0</v>
      </c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R404" s="227" t="s">
        <v>513</v>
      </c>
      <c r="AT404" s="227" t="s">
        <v>1282</v>
      </c>
      <c r="AU404" s="227" t="s">
        <v>80</v>
      </c>
      <c r="AY404" s="21" t="s">
        <v>207</v>
      </c>
      <c r="BE404" s="228">
        <f>IF(N404="základní",J404,0)</f>
        <v>0</v>
      </c>
      <c r="BF404" s="228">
        <f>IF(N404="snížená",J404,0)</f>
        <v>0</v>
      </c>
      <c r="BG404" s="228">
        <f>IF(N404="zákl. přenesená",J404,0)</f>
        <v>0</v>
      </c>
      <c r="BH404" s="228">
        <f>IF(N404="sníž. přenesená",J404,0)</f>
        <v>0</v>
      </c>
      <c r="BI404" s="228">
        <f>IF(N404="nulová",J404,0)</f>
        <v>0</v>
      </c>
      <c r="BJ404" s="21" t="s">
        <v>76</v>
      </c>
      <c r="BK404" s="228">
        <f>ROUND(I404*H404,2)</f>
        <v>0</v>
      </c>
      <c r="BL404" s="21" t="s">
        <v>327</v>
      </c>
      <c r="BM404" s="227" t="s">
        <v>2782</v>
      </c>
    </row>
    <row r="405" s="14" customFormat="1">
      <c r="A405" s="14"/>
      <c r="B405" s="245"/>
      <c r="C405" s="246"/>
      <c r="D405" s="236" t="s">
        <v>218</v>
      </c>
      <c r="E405" s="247" t="s">
        <v>18</v>
      </c>
      <c r="F405" s="248" t="s">
        <v>2616</v>
      </c>
      <c r="G405" s="246"/>
      <c r="H405" s="249">
        <v>52.880000000000003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218</v>
      </c>
      <c r="AU405" s="255" t="s">
        <v>80</v>
      </c>
      <c r="AV405" s="14" t="s">
        <v>80</v>
      </c>
      <c r="AW405" s="14" t="s">
        <v>33</v>
      </c>
      <c r="AX405" s="14" t="s">
        <v>71</v>
      </c>
      <c r="AY405" s="255" t="s">
        <v>207</v>
      </c>
    </row>
    <row r="406" s="14" customFormat="1">
      <c r="A406" s="14"/>
      <c r="B406" s="245"/>
      <c r="C406" s="246"/>
      <c r="D406" s="236" t="s">
        <v>218</v>
      </c>
      <c r="E406" s="247" t="s">
        <v>18</v>
      </c>
      <c r="F406" s="248" t="s">
        <v>2617</v>
      </c>
      <c r="G406" s="246"/>
      <c r="H406" s="249">
        <v>54.630000000000003</v>
      </c>
      <c r="I406" s="250"/>
      <c r="J406" s="246"/>
      <c r="K406" s="246"/>
      <c r="L406" s="251"/>
      <c r="M406" s="252"/>
      <c r="N406" s="253"/>
      <c r="O406" s="253"/>
      <c r="P406" s="253"/>
      <c r="Q406" s="253"/>
      <c r="R406" s="253"/>
      <c r="S406" s="253"/>
      <c r="T406" s="25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5" t="s">
        <v>218</v>
      </c>
      <c r="AU406" s="255" t="s">
        <v>80</v>
      </c>
      <c r="AV406" s="14" t="s">
        <v>80</v>
      </c>
      <c r="AW406" s="14" t="s">
        <v>33</v>
      </c>
      <c r="AX406" s="14" t="s">
        <v>71</v>
      </c>
      <c r="AY406" s="255" t="s">
        <v>207</v>
      </c>
    </row>
    <row r="407" s="16" customFormat="1">
      <c r="A407" s="16"/>
      <c r="B407" s="267"/>
      <c r="C407" s="268"/>
      <c r="D407" s="236" t="s">
        <v>218</v>
      </c>
      <c r="E407" s="269" t="s">
        <v>18</v>
      </c>
      <c r="F407" s="270" t="s">
        <v>244</v>
      </c>
      <c r="G407" s="268"/>
      <c r="H407" s="271">
        <v>107.51000000000001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T407" s="277" t="s">
        <v>218</v>
      </c>
      <c r="AU407" s="277" t="s">
        <v>80</v>
      </c>
      <c r="AV407" s="16" t="s">
        <v>89</v>
      </c>
      <c r="AW407" s="16" t="s">
        <v>33</v>
      </c>
      <c r="AX407" s="16" t="s">
        <v>76</v>
      </c>
      <c r="AY407" s="277" t="s">
        <v>207</v>
      </c>
    </row>
    <row r="408" s="14" customFormat="1">
      <c r="A408" s="14"/>
      <c r="B408" s="245"/>
      <c r="C408" s="246"/>
      <c r="D408" s="236" t="s">
        <v>218</v>
      </c>
      <c r="E408" s="246"/>
      <c r="F408" s="248" t="s">
        <v>2783</v>
      </c>
      <c r="G408" s="246"/>
      <c r="H408" s="249">
        <v>131.27000000000001</v>
      </c>
      <c r="I408" s="250"/>
      <c r="J408" s="246"/>
      <c r="K408" s="246"/>
      <c r="L408" s="251"/>
      <c r="M408" s="252"/>
      <c r="N408" s="253"/>
      <c r="O408" s="253"/>
      <c r="P408" s="253"/>
      <c r="Q408" s="253"/>
      <c r="R408" s="253"/>
      <c r="S408" s="253"/>
      <c r="T408" s="25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55" t="s">
        <v>218</v>
      </c>
      <c r="AU408" s="255" t="s">
        <v>80</v>
      </c>
      <c r="AV408" s="14" t="s">
        <v>80</v>
      </c>
      <c r="AW408" s="14" t="s">
        <v>4</v>
      </c>
      <c r="AX408" s="14" t="s">
        <v>76</v>
      </c>
      <c r="AY408" s="255" t="s">
        <v>207</v>
      </c>
    </row>
    <row r="409" s="2" customFormat="1" ht="16.5" customHeight="1">
      <c r="A409" s="42"/>
      <c r="B409" s="43"/>
      <c r="C409" s="217" t="s">
        <v>701</v>
      </c>
      <c r="D409" s="217" t="s">
        <v>211</v>
      </c>
      <c r="E409" s="218" t="s">
        <v>2784</v>
      </c>
      <c r="F409" s="219" t="s">
        <v>2785</v>
      </c>
      <c r="G409" s="220" t="s">
        <v>129</v>
      </c>
      <c r="H409" s="221">
        <v>215.02000000000001</v>
      </c>
      <c r="I409" s="222"/>
      <c r="J409" s="221">
        <f>ROUND(I409*H409,2)</f>
        <v>0</v>
      </c>
      <c r="K409" s="219" t="s">
        <v>214</v>
      </c>
      <c r="L409" s="48"/>
      <c r="M409" s="223" t="s">
        <v>18</v>
      </c>
      <c r="N409" s="224" t="s">
        <v>42</v>
      </c>
      <c r="O409" s="88"/>
      <c r="P409" s="225">
        <f>O409*H409</f>
        <v>0</v>
      </c>
      <c r="Q409" s="225">
        <v>0.00040000000000000002</v>
      </c>
      <c r="R409" s="225">
        <f>Q409*H409</f>
        <v>0.086008000000000015</v>
      </c>
      <c r="S409" s="225">
        <v>0</v>
      </c>
      <c r="T409" s="226">
        <f>S409*H409</f>
        <v>0</v>
      </c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R409" s="227" t="s">
        <v>327</v>
      </c>
      <c r="AT409" s="227" t="s">
        <v>211</v>
      </c>
      <c r="AU409" s="227" t="s">
        <v>80</v>
      </c>
      <c r="AY409" s="21" t="s">
        <v>207</v>
      </c>
      <c r="BE409" s="228">
        <f>IF(N409="základní",J409,0)</f>
        <v>0</v>
      </c>
      <c r="BF409" s="228">
        <f>IF(N409="snížená",J409,0)</f>
        <v>0</v>
      </c>
      <c r="BG409" s="228">
        <f>IF(N409="zákl. přenesená",J409,0)</f>
        <v>0</v>
      </c>
      <c r="BH409" s="228">
        <f>IF(N409="sníž. přenesená",J409,0)</f>
        <v>0</v>
      </c>
      <c r="BI409" s="228">
        <f>IF(N409="nulová",J409,0)</f>
        <v>0</v>
      </c>
      <c r="BJ409" s="21" t="s">
        <v>76</v>
      </c>
      <c r="BK409" s="228">
        <f>ROUND(I409*H409,2)</f>
        <v>0</v>
      </c>
      <c r="BL409" s="21" t="s">
        <v>327</v>
      </c>
      <c r="BM409" s="227" t="s">
        <v>2786</v>
      </c>
    </row>
    <row r="410" s="2" customFormat="1">
      <c r="A410" s="42"/>
      <c r="B410" s="43"/>
      <c r="C410" s="44"/>
      <c r="D410" s="229" t="s">
        <v>216</v>
      </c>
      <c r="E410" s="44"/>
      <c r="F410" s="230" t="s">
        <v>2787</v>
      </c>
      <c r="G410" s="44"/>
      <c r="H410" s="44"/>
      <c r="I410" s="231"/>
      <c r="J410" s="44"/>
      <c r="K410" s="44"/>
      <c r="L410" s="48"/>
      <c r="M410" s="232"/>
      <c r="N410" s="233"/>
      <c r="O410" s="88"/>
      <c r="P410" s="88"/>
      <c r="Q410" s="88"/>
      <c r="R410" s="88"/>
      <c r="S410" s="88"/>
      <c r="T410" s="89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T410" s="21" t="s">
        <v>216</v>
      </c>
      <c r="AU410" s="21" t="s">
        <v>80</v>
      </c>
    </row>
    <row r="411" s="14" customFormat="1">
      <c r="A411" s="14"/>
      <c r="B411" s="245"/>
      <c r="C411" s="246"/>
      <c r="D411" s="236" t="s">
        <v>218</v>
      </c>
      <c r="E411" s="247" t="s">
        <v>18</v>
      </c>
      <c r="F411" s="248" t="s">
        <v>2616</v>
      </c>
      <c r="G411" s="246"/>
      <c r="H411" s="249">
        <v>52.880000000000003</v>
      </c>
      <c r="I411" s="250"/>
      <c r="J411" s="246"/>
      <c r="K411" s="246"/>
      <c r="L411" s="251"/>
      <c r="M411" s="252"/>
      <c r="N411" s="253"/>
      <c r="O411" s="253"/>
      <c r="P411" s="253"/>
      <c r="Q411" s="253"/>
      <c r="R411" s="253"/>
      <c r="S411" s="253"/>
      <c r="T411" s="25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5" t="s">
        <v>218</v>
      </c>
      <c r="AU411" s="255" t="s">
        <v>80</v>
      </c>
      <c r="AV411" s="14" t="s">
        <v>80</v>
      </c>
      <c r="AW411" s="14" t="s">
        <v>33</v>
      </c>
      <c r="AX411" s="14" t="s">
        <v>71</v>
      </c>
      <c r="AY411" s="255" t="s">
        <v>207</v>
      </c>
    </row>
    <row r="412" s="14" customFormat="1">
      <c r="A412" s="14"/>
      <c r="B412" s="245"/>
      <c r="C412" s="246"/>
      <c r="D412" s="236" t="s">
        <v>218</v>
      </c>
      <c r="E412" s="247" t="s">
        <v>18</v>
      </c>
      <c r="F412" s="248" t="s">
        <v>2617</v>
      </c>
      <c r="G412" s="246"/>
      <c r="H412" s="249">
        <v>54.630000000000003</v>
      </c>
      <c r="I412" s="250"/>
      <c r="J412" s="246"/>
      <c r="K412" s="246"/>
      <c r="L412" s="251"/>
      <c r="M412" s="252"/>
      <c r="N412" s="253"/>
      <c r="O412" s="253"/>
      <c r="P412" s="253"/>
      <c r="Q412" s="253"/>
      <c r="R412" s="253"/>
      <c r="S412" s="253"/>
      <c r="T412" s="25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5" t="s">
        <v>218</v>
      </c>
      <c r="AU412" s="255" t="s">
        <v>80</v>
      </c>
      <c r="AV412" s="14" t="s">
        <v>80</v>
      </c>
      <c r="AW412" s="14" t="s">
        <v>33</v>
      </c>
      <c r="AX412" s="14" t="s">
        <v>71</v>
      </c>
      <c r="AY412" s="255" t="s">
        <v>207</v>
      </c>
    </row>
    <row r="413" s="14" customFormat="1">
      <c r="A413" s="14"/>
      <c r="B413" s="245"/>
      <c r="C413" s="246"/>
      <c r="D413" s="236" t="s">
        <v>218</v>
      </c>
      <c r="E413" s="246"/>
      <c r="F413" s="248" t="s">
        <v>2788</v>
      </c>
      <c r="G413" s="246"/>
      <c r="H413" s="249">
        <v>215.02000000000001</v>
      </c>
      <c r="I413" s="250"/>
      <c r="J413" s="246"/>
      <c r="K413" s="246"/>
      <c r="L413" s="251"/>
      <c r="M413" s="252"/>
      <c r="N413" s="253"/>
      <c r="O413" s="253"/>
      <c r="P413" s="253"/>
      <c r="Q413" s="253"/>
      <c r="R413" s="253"/>
      <c r="S413" s="253"/>
      <c r="T413" s="25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5" t="s">
        <v>218</v>
      </c>
      <c r="AU413" s="255" t="s">
        <v>80</v>
      </c>
      <c r="AV413" s="14" t="s">
        <v>80</v>
      </c>
      <c r="AW413" s="14" t="s">
        <v>4</v>
      </c>
      <c r="AX413" s="14" t="s">
        <v>76</v>
      </c>
      <c r="AY413" s="255" t="s">
        <v>207</v>
      </c>
    </row>
    <row r="414" s="2" customFormat="1" ht="24.15" customHeight="1">
      <c r="A414" s="42"/>
      <c r="B414" s="43"/>
      <c r="C414" s="283" t="s">
        <v>707</v>
      </c>
      <c r="D414" s="283" t="s">
        <v>1282</v>
      </c>
      <c r="E414" s="284" t="s">
        <v>2789</v>
      </c>
      <c r="F414" s="285" t="s">
        <v>2790</v>
      </c>
      <c r="G414" s="286" t="s">
        <v>129</v>
      </c>
      <c r="H414" s="287">
        <v>124.70999999999999</v>
      </c>
      <c r="I414" s="288"/>
      <c r="J414" s="287">
        <f>ROUND(I414*H414,2)</f>
        <v>0</v>
      </c>
      <c r="K414" s="285" t="s">
        <v>214</v>
      </c>
      <c r="L414" s="289"/>
      <c r="M414" s="290" t="s">
        <v>18</v>
      </c>
      <c r="N414" s="291" t="s">
        <v>42</v>
      </c>
      <c r="O414" s="88"/>
      <c r="P414" s="225">
        <f>O414*H414</f>
        <v>0</v>
      </c>
      <c r="Q414" s="225">
        <v>0.0054000000000000003</v>
      </c>
      <c r="R414" s="225">
        <f>Q414*H414</f>
        <v>0.67343399999999998</v>
      </c>
      <c r="S414" s="225">
        <v>0</v>
      </c>
      <c r="T414" s="226">
        <f>S414*H414</f>
        <v>0</v>
      </c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R414" s="227" t="s">
        <v>513</v>
      </c>
      <c r="AT414" s="227" t="s">
        <v>1282</v>
      </c>
      <c r="AU414" s="227" t="s">
        <v>80</v>
      </c>
      <c r="AY414" s="21" t="s">
        <v>207</v>
      </c>
      <c r="BE414" s="228">
        <f>IF(N414="základní",J414,0)</f>
        <v>0</v>
      </c>
      <c r="BF414" s="228">
        <f>IF(N414="snížená",J414,0)</f>
        <v>0</v>
      </c>
      <c r="BG414" s="228">
        <f>IF(N414="zákl. přenesená",J414,0)</f>
        <v>0</v>
      </c>
      <c r="BH414" s="228">
        <f>IF(N414="sníž. přenesená",J414,0)</f>
        <v>0</v>
      </c>
      <c r="BI414" s="228">
        <f>IF(N414="nulová",J414,0)</f>
        <v>0</v>
      </c>
      <c r="BJ414" s="21" t="s">
        <v>76</v>
      </c>
      <c r="BK414" s="228">
        <f>ROUND(I414*H414,2)</f>
        <v>0</v>
      </c>
      <c r="BL414" s="21" t="s">
        <v>327</v>
      </c>
      <c r="BM414" s="227" t="s">
        <v>2791</v>
      </c>
    </row>
    <row r="415" s="14" customFormat="1">
      <c r="A415" s="14"/>
      <c r="B415" s="245"/>
      <c r="C415" s="246"/>
      <c r="D415" s="236" t="s">
        <v>218</v>
      </c>
      <c r="E415" s="247" t="s">
        <v>18</v>
      </c>
      <c r="F415" s="248" t="s">
        <v>2616</v>
      </c>
      <c r="G415" s="246"/>
      <c r="H415" s="249">
        <v>52.880000000000003</v>
      </c>
      <c r="I415" s="250"/>
      <c r="J415" s="246"/>
      <c r="K415" s="246"/>
      <c r="L415" s="251"/>
      <c r="M415" s="252"/>
      <c r="N415" s="253"/>
      <c r="O415" s="253"/>
      <c r="P415" s="253"/>
      <c r="Q415" s="253"/>
      <c r="R415" s="253"/>
      <c r="S415" s="253"/>
      <c r="T415" s="25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5" t="s">
        <v>218</v>
      </c>
      <c r="AU415" s="255" t="s">
        <v>80</v>
      </c>
      <c r="AV415" s="14" t="s">
        <v>80</v>
      </c>
      <c r="AW415" s="14" t="s">
        <v>33</v>
      </c>
      <c r="AX415" s="14" t="s">
        <v>71</v>
      </c>
      <c r="AY415" s="255" t="s">
        <v>207</v>
      </c>
    </row>
    <row r="416" s="14" customFormat="1">
      <c r="A416" s="14"/>
      <c r="B416" s="245"/>
      <c r="C416" s="246"/>
      <c r="D416" s="236" t="s">
        <v>218</v>
      </c>
      <c r="E416" s="247" t="s">
        <v>18</v>
      </c>
      <c r="F416" s="248" t="s">
        <v>2617</v>
      </c>
      <c r="G416" s="246"/>
      <c r="H416" s="249">
        <v>54.630000000000003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218</v>
      </c>
      <c r="AU416" s="255" t="s">
        <v>80</v>
      </c>
      <c r="AV416" s="14" t="s">
        <v>80</v>
      </c>
      <c r="AW416" s="14" t="s">
        <v>33</v>
      </c>
      <c r="AX416" s="14" t="s">
        <v>71</v>
      </c>
      <c r="AY416" s="255" t="s">
        <v>207</v>
      </c>
    </row>
    <row r="417" s="14" customFormat="1">
      <c r="A417" s="14"/>
      <c r="B417" s="245"/>
      <c r="C417" s="246"/>
      <c r="D417" s="236" t="s">
        <v>218</v>
      </c>
      <c r="E417" s="246"/>
      <c r="F417" s="248" t="s">
        <v>2792</v>
      </c>
      <c r="G417" s="246"/>
      <c r="H417" s="249">
        <v>124.70999999999999</v>
      </c>
      <c r="I417" s="250"/>
      <c r="J417" s="246"/>
      <c r="K417" s="246"/>
      <c r="L417" s="251"/>
      <c r="M417" s="252"/>
      <c r="N417" s="253"/>
      <c r="O417" s="253"/>
      <c r="P417" s="253"/>
      <c r="Q417" s="253"/>
      <c r="R417" s="253"/>
      <c r="S417" s="253"/>
      <c r="T417" s="25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5" t="s">
        <v>218</v>
      </c>
      <c r="AU417" s="255" t="s">
        <v>80</v>
      </c>
      <c r="AV417" s="14" t="s">
        <v>80</v>
      </c>
      <c r="AW417" s="14" t="s">
        <v>4</v>
      </c>
      <c r="AX417" s="14" t="s">
        <v>76</v>
      </c>
      <c r="AY417" s="255" t="s">
        <v>207</v>
      </c>
    </row>
    <row r="418" s="2" customFormat="1" ht="24.15" customHeight="1">
      <c r="A418" s="42"/>
      <c r="B418" s="43"/>
      <c r="C418" s="283" t="s">
        <v>713</v>
      </c>
      <c r="D418" s="283" t="s">
        <v>1282</v>
      </c>
      <c r="E418" s="284" t="s">
        <v>1545</v>
      </c>
      <c r="F418" s="285" t="s">
        <v>1546</v>
      </c>
      <c r="G418" s="286" t="s">
        <v>129</v>
      </c>
      <c r="H418" s="287">
        <v>124.70999999999999</v>
      </c>
      <c r="I418" s="288"/>
      <c r="J418" s="287">
        <f>ROUND(I418*H418,2)</f>
        <v>0</v>
      </c>
      <c r="K418" s="285" t="s">
        <v>214</v>
      </c>
      <c r="L418" s="289"/>
      <c r="M418" s="290" t="s">
        <v>18</v>
      </c>
      <c r="N418" s="291" t="s">
        <v>42</v>
      </c>
      <c r="O418" s="88"/>
      <c r="P418" s="225">
        <f>O418*H418</f>
        <v>0</v>
      </c>
      <c r="Q418" s="225">
        <v>0.0064000000000000003</v>
      </c>
      <c r="R418" s="225">
        <f>Q418*H418</f>
        <v>0.79814399999999996</v>
      </c>
      <c r="S418" s="225">
        <v>0</v>
      </c>
      <c r="T418" s="226">
        <f>S418*H418</f>
        <v>0</v>
      </c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R418" s="227" t="s">
        <v>513</v>
      </c>
      <c r="AT418" s="227" t="s">
        <v>1282</v>
      </c>
      <c r="AU418" s="227" t="s">
        <v>80</v>
      </c>
      <c r="AY418" s="21" t="s">
        <v>207</v>
      </c>
      <c r="BE418" s="228">
        <f>IF(N418="základní",J418,0)</f>
        <v>0</v>
      </c>
      <c r="BF418" s="228">
        <f>IF(N418="snížená",J418,0)</f>
        <v>0</v>
      </c>
      <c r="BG418" s="228">
        <f>IF(N418="zákl. přenesená",J418,0)</f>
        <v>0</v>
      </c>
      <c r="BH418" s="228">
        <f>IF(N418="sníž. přenesená",J418,0)</f>
        <v>0</v>
      </c>
      <c r="BI418" s="228">
        <f>IF(N418="nulová",J418,0)</f>
        <v>0</v>
      </c>
      <c r="BJ418" s="21" t="s">
        <v>76</v>
      </c>
      <c r="BK418" s="228">
        <f>ROUND(I418*H418,2)</f>
        <v>0</v>
      </c>
      <c r="BL418" s="21" t="s">
        <v>327</v>
      </c>
      <c r="BM418" s="227" t="s">
        <v>2793</v>
      </c>
    </row>
    <row r="419" s="14" customFormat="1">
      <c r="A419" s="14"/>
      <c r="B419" s="245"/>
      <c r="C419" s="246"/>
      <c r="D419" s="236" t="s">
        <v>218</v>
      </c>
      <c r="E419" s="247" t="s">
        <v>18</v>
      </c>
      <c r="F419" s="248" t="s">
        <v>2616</v>
      </c>
      <c r="G419" s="246"/>
      <c r="H419" s="249">
        <v>52.880000000000003</v>
      </c>
      <c r="I419" s="250"/>
      <c r="J419" s="246"/>
      <c r="K419" s="246"/>
      <c r="L419" s="251"/>
      <c r="M419" s="252"/>
      <c r="N419" s="253"/>
      <c r="O419" s="253"/>
      <c r="P419" s="253"/>
      <c r="Q419" s="253"/>
      <c r="R419" s="253"/>
      <c r="S419" s="253"/>
      <c r="T419" s="25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5" t="s">
        <v>218</v>
      </c>
      <c r="AU419" s="255" t="s">
        <v>80</v>
      </c>
      <c r="AV419" s="14" t="s">
        <v>80</v>
      </c>
      <c r="AW419" s="14" t="s">
        <v>33</v>
      </c>
      <c r="AX419" s="14" t="s">
        <v>71</v>
      </c>
      <c r="AY419" s="255" t="s">
        <v>207</v>
      </c>
    </row>
    <row r="420" s="14" customFormat="1">
      <c r="A420" s="14"/>
      <c r="B420" s="245"/>
      <c r="C420" s="246"/>
      <c r="D420" s="236" t="s">
        <v>218</v>
      </c>
      <c r="E420" s="247" t="s">
        <v>18</v>
      </c>
      <c r="F420" s="248" t="s">
        <v>2617</v>
      </c>
      <c r="G420" s="246"/>
      <c r="H420" s="249">
        <v>54.630000000000003</v>
      </c>
      <c r="I420" s="250"/>
      <c r="J420" s="246"/>
      <c r="K420" s="246"/>
      <c r="L420" s="251"/>
      <c r="M420" s="252"/>
      <c r="N420" s="253"/>
      <c r="O420" s="253"/>
      <c r="P420" s="253"/>
      <c r="Q420" s="253"/>
      <c r="R420" s="253"/>
      <c r="S420" s="253"/>
      <c r="T420" s="25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5" t="s">
        <v>218</v>
      </c>
      <c r="AU420" s="255" t="s">
        <v>80</v>
      </c>
      <c r="AV420" s="14" t="s">
        <v>80</v>
      </c>
      <c r="AW420" s="14" t="s">
        <v>33</v>
      </c>
      <c r="AX420" s="14" t="s">
        <v>71</v>
      </c>
      <c r="AY420" s="255" t="s">
        <v>207</v>
      </c>
    </row>
    <row r="421" s="16" customFormat="1">
      <c r="A421" s="16"/>
      <c r="B421" s="267"/>
      <c r="C421" s="268"/>
      <c r="D421" s="236" t="s">
        <v>218</v>
      </c>
      <c r="E421" s="269" t="s">
        <v>18</v>
      </c>
      <c r="F421" s="270" t="s">
        <v>244</v>
      </c>
      <c r="G421" s="268"/>
      <c r="H421" s="271">
        <v>107.51000000000001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T421" s="277" t="s">
        <v>218</v>
      </c>
      <c r="AU421" s="277" t="s">
        <v>80</v>
      </c>
      <c r="AV421" s="16" t="s">
        <v>89</v>
      </c>
      <c r="AW421" s="16" t="s">
        <v>33</v>
      </c>
      <c r="AX421" s="16" t="s">
        <v>76</v>
      </c>
      <c r="AY421" s="277" t="s">
        <v>207</v>
      </c>
    </row>
    <row r="422" s="14" customFormat="1">
      <c r="A422" s="14"/>
      <c r="B422" s="245"/>
      <c r="C422" s="246"/>
      <c r="D422" s="236" t="s">
        <v>218</v>
      </c>
      <c r="E422" s="246"/>
      <c r="F422" s="248" t="s">
        <v>2792</v>
      </c>
      <c r="G422" s="246"/>
      <c r="H422" s="249">
        <v>124.70999999999999</v>
      </c>
      <c r="I422" s="250"/>
      <c r="J422" s="246"/>
      <c r="K422" s="246"/>
      <c r="L422" s="251"/>
      <c r="M422" s="252"/>
      <c r="N422" s="253"/>
      <c r="O422" s="253"/>
      <c r="P422" s="253"/>
      <c r="Q422" s="253"/>
      <c r="R422" s="253"/>
      <c r="S422" s="253"/>
      <c r="T422" s="25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55" t="s">
        <v>218</v>
      </c>
      <c r="AU422" s="255" t="s">
        <v>80</v>
      </c>
      <c r="AV422" s="14" t="s">
        <v>80</v>
      </c>
      <c r="AW422" s="14" t="s">
        <v>4</v>
      </c>
      <c r="AX422" s="14" t="s">
        <v>76</v>
      </c>
      <c r="AY422" s="255" t="s">
        <v>207</v>
      </c>
    </row>
    <row r="423" s="2" customFormat="1" ht="21.75" customHeight="1">
      <c r="A423" s="42"/>
      <c r="B423" s="43"/>
      <c r="C423" s="217" t="s">
        <v>723</v>
      </c>
      <c r="D423" s="217" t="s">
        <v>211</v>
      </c>
      <c r="E423" s="218" t="s">
        <v>2794</v>
      </c>
      <c r="F423" s="219" t="s">
        <v>2795</v>
      </c>
      <c r="G423" s="220" t="s">
        <v>129</v>
      </c>
      <c r="H423" s="221">
        <v>107.51000000000001</v>
      </c>
      <c r="I423" s="222"/>
      <c r="J423" s="221">
        <f>ROUND(I423*H423,2)</f>
        <v>0</v>
      </c>
      <c r="K423" s="219" t="s">
        <v>214</v>
      </c>
      <c r="L423" s="48"/>
      <c r="M423" s="223" t="s">
        <v>18</v>
      </c>
      <c r="N423" s="224" t="s">
        <v>42</v>
      </c>
      <c r="O423" s="88"/>
      <c r="P423" s="225">
        <f>O423*H423</f>
        <v>0</v>
      </c>
      <c r="Q423" s="225">
        <v>0</v>
      </c>
      <c r="R423" s="225">
        <f>Q423*H423</f>
        <v>0</v>
      </c>
      <c r="S423" s="225">
        <v>0.010999999999999999</v>
      </c>
      <c r="T423" s="226">
        <f>S423*H423</f>
        <v>1.1826099999999999</v>
      </c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R423" s="227" t="s">
        <v>327</v>
      </c>
      <c r="AT423" s="227" t="s">
        <v>211</v>
      </c>
      <c r="AU423" s="227" t="s">
        <v>80</v>
      </c>
      <c r="AY423" s="21" t="s">
        <v>207</v>
      </c>
      <c r="BE423" s="228">
        <f>IF(N423="základní",J423,0)</f>
        <v>0</v>
      </c>
      <c r="BF423" s="228">
        <f>IF(N423="snížená",J423,0)</f>
        <v>0</v>
      </c>
      <c r="BG423" s="228">
        <f>IF(N423="zákl. přenesená",J423,0)</f>
        <v>0</v>
      </c>
      <c r="BH423" s="228">
        <f>IF(N423="sníž. přenesená",J423,0)</f>
        <v>0</v>
      </c>
      <c r="BI423" s="228">
        <f>IF(N423="nulová",J423,0)</f>
        <v>0</v>
      </c>
      <c r="BJ423" s="21" t="s">
        <v>76</v>
      </c>
      <c r="BK423" s="228">
        <f>ROUND(I423*H423,2)</f>
        <v>0</v>
      </c>
      <c r="BL423" s="21" t="s">
        <v>327</v>
      </c>
      <c r="BM423" s="227" t="s">
        <v>2796</v>
      </c>
    </row>
    <row r="424" s="2" customFormat="1">
      <c r="A424" s="42"/>
      <c r="B424" s="43"/>
      <c r="C424" s="44"/>
      <c r="D424" s="229" t="s">
        <v>216</v>
      </c>
      <c r="E424" s="44"/>
      <c r="F424" s="230" t="s">
        <v>2797</v>
      </c>
      <c r="G424" s="44"/>
      <c r="H424" s="44"/>
      <c r="I424" s="231"/>
      <c r="J424" s="44"/>
      <c r="K424" s="44"/>
      <c r="L424" s="48"/>
      <c r="M424" s="232"/>
      <c r="N424" s="233"/>
      <c r="O424" s="88"/>
      <c r="P424" s="88"/>
      <c r="Q424" s="88"/>
      <c r="R424" s="88"/>
      <c r="S424" s="88"/>
      <c r="T424" s="89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T424" s="21" t="s">
        <v>216</v>
      </c>
      <c r="AU424" s="21" t="s">
        <v>80</v>
      </c>
    </row>
    <row r="425" s="14" customFormat="1">
      <c r="A425" s="14"/>
      <c r="B425" s="245"/>
      <c r="C425" s="246"/>
      <c r="D425" s="236" t="s">
        <v>218</v>
      </c>
      <c r="E425" s="247" t="s">
        <v>18</v>
      </c>
      <c r="F425" s="248" t="s">
        <v>2616</v>
      </c>
      <c r="G425" s="246"/>
      <c r="H425" s="249">
        <v>52.880000000000003</v>
      </c>
      <c r="I425" s="250"/>
      <c r="J425" s="246"/>
      <c r="K425" s="246"/>
      <c r="L425" s="251"/>
      <c r="M425" s="252"/>
      <c r="N425" s="253"/>
      <c r="O425" s="253"/>
      <c r="P425" s="253"/>
      <c r="Q425" s="253"/>
      <c r="R425" s="253"/>
      <c r="S425" s="253"/>
      <c r="T425" s="25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5" t="s">
        <v>218</v>
      </c>
      <c r="AU425" s="255" t="s">
        <v>80</v>
      </c>
      <c r="AV425" s="14" t="s">
        <v>80</v>
      </c>
      <c r="AW425" s="14" t="s">
        <v>33</v>
      </c>
      <c r="AX425" s="14" t="s">
        <v>71</v>
      </c>
      <c r="AY425" s="255" t="s">
        <v>207</v>
      </c>
    </row>
    <row r="426" s="14" customFormat="1">
      <c r="A426" s="14"/>
      <c r="B426" s="245"/>
      <c r="C426" s="246"/>
      <c r="D426" s="236" t="s">
        <v>218</v>
      </c>
      <c r="E426" s="247" t="s">
        <v>18</v>
      </c>
      <c r="F426" s="248" t="s">
        <v>2617</v>
      </c>
      <c r="G426" s="246"/>
      <c r="H426" s="249">
        <v>54.630000000000003</v>
      </c>
      <c r="I426" s="250"/>
      <c r="J426" s="246"/>
      <c r="K426" s="246"/>
      <c r="L426" s="251"/>
      <c r="M426" s="252"/>
      <c r="N426" s="253"/>
      <c r="O426" s="253"/>
      <c r="P426" s="253"/>
      <c r="Q426" s="253"/>
      <c r="R426" s="253"/>
      <c r="S426" s="253"/>
      <c r="T426" s="25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5" t="s">
        <v>218</v>
      </c>
      <c r="AU426" s="255" t="s">
        <v>80</v>
      </c>
      <c r="AV426" s="14" t="s">
        <v>80</v>
      </c>
      <c r="AW426" s="14" t="s">
        <v>33</v>
      </c>
      <c r="AX426" s="14" t="s">
        <v>71</v>
      </c>
      <c r="AY426" s="255" t="s">
        <v>207</v>
      </c>
    </row>
    <row r="427" s="16" customFormat="1">
      <c r="A427" s="16"/>
      <c r="B427" s="267"/>
      <c r="C427" s="268"/>
      <c r="D427" s="236" t="s">
        <v>218</v>
      </c>
      <c r="E427" s="269" t="s">
        <v>18</v>
      </c>
      <c r="F427" s="270" t="s">
        <v>244</v>
      </c>
      <c r="G427" s="268"/>
      <c r="H427" s="271">
        <v>107.51000000000001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T427" s="277" t="s">
        <v>218</v>
      </c>
      <c r="AU427" s="277" t="s">
        <v>80</v>
      </c>
      <c r="AV427" s="16" t="s">
        <v>89</v>
      </c>
      <c r="AW427" s="16" t="s">
        <v>33</v>
      </c>
      <c r="AX427" s="16" t="s">
        <v>76</v>
      </c>
      <c r="AY427" s="277" t="s">
        <v>207</v>
      </c>
    </row>
    <row r="428" s="2" customFormat="1" ht="16.5" customHeight="1">
      <c r="A428" s="42"/>
      <c r="B428" s="43"/>
      <c r="C428" s="217" t="s">
        <v>209</v>
      </c>
      <c r="D428" s="217" t="s">
        <v>211</v>
      </c>
      <c r="E428" s="218" t="s">
        <v>2798</v>
      </c>
      <c r="F428" s="219" t="s">
        <v>2799</v>
      </c>
      <c r="G428" s="220" t="s">
        <v>129</v>
      </c>
      <c r="H428" s="221">
        <v>107.51000000000001</v>
      </c>
      <c r="I428" s="222"/>
      <c r="J428" s="221">
        <f>ROUND(I428*H428,2)</f>
        <v>0</v>
      </c>
      <c r="K428" s="219" t="s">
        <v>214</v>
      </c>
      <c r="L428" s="48"/>
      <c r="M428" s="223" t="s">
        <v>18</v>
      </c>
      <c r="N428" s="224" t="s">
        <v>42</v>
      </c>
      <c r="O428" s="88"/>
      <c r="P428" s="225">
        <f>O428*H428</f>
        <v>0</v>
      </c>
      <c r="Q428" s="225">
        <v>5.0000000000000002E-05</v>
      </c>
      <c r="R428" s="225">
        <f>Q428*H428</f>
        <v>0.0053755000000000009</v>
      </c>
      <c r="S428" s="225">
        <v>0</v>
      </c>
      <c r="T428" s="226">
        <f>S428*H428</f>
        <v>0</v>
      </c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R428" s="227" t="s">
        <v>327</v>
      </c>
      <c r="AT428" s="227" t="s">
        <v>211</v>
      </c>
      <c r="AU428" s="227" t="s">
        <v>80</v>
      </c>
      <c r="AY428" s="21" t="s">
        <v>207</v>
      </c>
      <c r="BE428" s="228">
        <f>IF(N428="základní",J428,0)</f>
        <v>0</v>
      </c>
      <c r="BF428" s="228">
        <f>IF(N428="snížená",J428,0)</f>
        <v>0</v>
      </c>
      <c r="BG428" s="228">
        <f>IF(N428="zákl. přenesená",J428,0)</f>
        <v>0</v>
      </c>
      <c r="BH428" s="228">
        <f>IF(N428="sníž. přenesená",J428,0)</f>
        <v>0</v>
      </c>
      <c r="BI428" s="228">
        <f>IF(N428="nulová",J428,0)</f>
        <v>0</v>
      </c>
      <c r="BJ428" s="21" t="s">
        <v>76</v>
      </c>
      <c r="BK428" s="228">
        <f>ROUND(I428*H428,2)</f>
        <v>0</v>
      </c>
      <c r="BL428" s="21" t="s">
        <v>327</v>
      </c>
      <c r="BM428" s="227" t="s">
        <v>2800</v>
      </c>
    </row>
    <row r="429" s="2" customFormat="1">
      <c r="A429" s="42"/>
      <c r="B429" s="43"/>
      <c r="C429" s="44"/>
      <c r="D429" s="229" t="s">
        <v>216</v>
      </c>
      <c r="E429" s="44"/>
      <c r="F429" s="230" t="s">
        <v>2801</v>
      </c>
      <c r="G429" s="44"/>
      <c r="H429" s="44"/>
      <c r="I429" s="231"/>
      <c r="J429" s="44"/>
      <c r="K429" s="44"/>
      <c r="L429" s="48"/>
      <c r="M429" s="232"/>
      <c r="N429" s="233"/>
      <c r="O429" s="88"/>
      <c r="P429" s="88"/>
      <c r="Q429" s="88"/>
      <c r="R429" s="88"/>
      <c r="S429" s="88"/>
      <c r="T429" s="89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T429" s="21" t="s">
        <v>216</v>
      </c>
      <c r="AU429" s="21" t="s">
        <v>80</v>
      </c>
    </row>
    <row r="430" s="14" customFormat="1">
      <c r="A430" s="14"/>
      <c r="B430" s="245"/>
      <c r="C430" s="246"/>
      <c r="D430" s="236" t="s">
        <v>218</v>
      </c>
      <c r="E430" s="247" t="s">
        <v>18</v>
      </c>
      <c r="F430" s="248" t="s">
        <v>2616</v>
      </c>
      <c r="G430" s="246"/>
      <c r="H430" s="249">
        <v>52.880000000000003</v>
      </c>
      <c r="I430" s="250"/>
      <c r="J430" s="246"/>
      <c r="K430" s="246"/>
      <c r="L430" s="251"/>
      <c r="M430" s="252"/>
      <c r="N430" s="253"/>
      <c r="O430" s="253"/>
      <c r="P430" s="253"/>
      <c r="Q430" s="253"/>
      <c r="R430" s="253"/>
      <c r="S430" s="253"/>
      <c r="T430" s="25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5" t="s">
        <v>218</v>
      </c>
      <c r="AU430" s="255" t="s">
        <v>80</v>
      </c>
      <c r="AV430" s="14" t="s">
        <v>80</v>
      </c>
      <c r="AW430" s="14" t="s">
        <v>33</v>
      </c>
      <c r="AX430" s="14" t="s">
        <v>71</v>
      </c>
      <c r="AY430" s="255" t="s">
        <v>207</v>
      </c>
    </row>
    <row r="431" s="14" customFormat="1">
      <c r="A431" s="14"/>
      <c r="B431" s="245"/>
      <c r="C431" s="246"/>
      <c r="D431" s="236" t="s">
        <v>218</v>
      </c>
      <c r="E431" s="247" t="s">
        <v>18</v>
      </c>
      <c r="F431" s="248" t="s">
        <v>2617</v>
      </c>
      <c r="G431" s="246"/>
      <c r="H431" s="249">
        <v>54.630000000000003</v>
      </c>
      <c r="I431" s="250"/>
      <c r="J431" s="246"/>
      <c r="K431" s="246"/>
      <c r="L431" s="251"/>
      <c r="M431" s="252"/>
      <c r="N431" s="253"/>
      <c r="O431" s="253"/>
      <c r="P431" s="253"/>
      <c r="Q431" s="253"/>
      <c r="R431" s="253"/>
      <c r="S431" s="253"/>
      <c r="T431" s="25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5" t="s">
        <v>218</v>
      </c>
      <c r="AU431" s="255" t="s">
        <v>80</v>
      </c>
      <c r="AV431" s="14" t="s">
        <v>80</v>
      </c>
      <c r="AW431" s="14" t="s">
        <v>33</v>
      </c>
      <c r="AX431" s="14" t="s">
        <v>71</v>
      </c>
      <c r="AY431" s="255" t="s">
        <v>207</v>
      </c>
    </row>
    <row r="432" s="16" customFormat="1">
      <c r="A432" s="16"/>
      <c r="B432" s="267"/>
      <c r="C432" s="268"/>
      <c r="D432" s="236" t="s">
        <v>218</v>
      </c>
      <c r="E432" s="269" t="s">
        <v>18</v>
      </c>
      <c r="F432" s="270" t="s">
        <v>244</v>
      </c>
      <c r="G432" s="268"/>
      <c r="H432" s="271">
        <v>107.51000000000001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T432" s="277" t="s">
        <v>218</v>
      </c>
      <c r="AU432" s="277" t="s">
        <v>80</v>
      </c>
      <c r="AV432" s="16" t="s">
        <v>89</v>
      </c>
      <c r="AW432" s="16" t="s">
        <v>33</v>
      </c>
      <c r="AX432" s="16" t="s">
        <v>76</v>
      </c>
      <c r="AY432" s="277" t="s">
        <v>207</v>
      </c>
    </row>
    <row r="433" s="2" customFormat="1" ht="16.5" customHeight="1">
      <c r="A433" s="42"/>
      <c r="B433" s="43"/>
      <c r="C433" s="283" t="s">
        <v>738</v>
      </c>
      <c r="D433" s="283" t="s">
        <v>1282</v>
      </c>
      <c r="E433" s="284" t="s">
        <v>2802</v>
      </c>
      <c r="F433" s="285" t="s">
        <v>2803</v>
      </c>
      <c r="G433" s="286" t="s">
        <v>129</v>
      </c>
      <c r="H433" s="287">
        <v>107.51000000000001</v>
      </c>
      <c r="I433" s="288"/>
      <c r="J433" s="287">
        <f>ROUND(I433*H433,2)</f>
        <v>0</v>
      </c>
      <c r="K433" s="285" t="s">
        <v>214</v>
      </c>
      <c r="L433" s="289"/>
      <c r="M433" s="290" t="s">
        <v>18</v>
      </c>
      <c r="N433" s="291" t="s">
        <v>42</v>
      </c>
      <c r="O433" s="88"/>
      <c r="P433" s="225">
        <f>O433*H433</f>
        <v>0</v>
      </c>
      <c r="Q433" s="225">
        <v>0.00064999999999999997</v>
      </c>
      <c r="R433" s="225">
        <f>Q433*H433</f>
        <v>0.069881499999999999</v>
      </c>
      <c r="S433" s="225">
        <v>0</v>
      </c>
      <c r="T433" s="226">
        <f>S433*H433</f>
        <v>0</v>
      </c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R433" s="227" t="s">
        <v>513</v>
      </c>
      <c r="AT433" s="227" t="s">
        <v>1282</v>
      </c>
      <c r="AU433" s="227" t="s">
        <v>80</v>
      </c>
      <c r="AY433" s="21" t="s">
        <v>207</v>
      </c>
      <c r="BE433" s="228">
        <f>IF(N433="základní",J433,0)</f>
        <v>0</v>
      </c>
      <c r="BF433" s="228">
        <f>IF(N433="snížená",J433,0)</f>
        <v>0</v>
      </c>
      <c r="BG433" s="228">
        <f>IF(N433="zákl. přenesená",J433,0)</f>
        <v>0</v>
      </c>
      <c r="BH433" s="228">
        <f>IF(N433="sníž. přenesená",J433,0)</f>
        <v>0</v>
      </c>
      <c r="BI433" s="228">
        <f>IF(N433="nulová",J433,0)</f>
        <v>0</v>
      </c>
      <c r="BJ433" s="21" t="s">
        <v>76</v>
      </c>
      <c r="BK433" s="228">
        <f>ROUND(I433*H433,2)</f>
        <v>0</v>
      </c>
      <c r="BL433" s="21" t="s">
        <v>327</v>
      </c>
      <c r="BM433" s="227" t="s">
        <v>2804</v>
      </c>
    </row>
    <row r="434" s="14" customFormat="1">
      <c r="A434" s="14"/>
      <c r="B434" s="245"/>
      <c r="C434" s="246"/>
      <c r="D434" s="236" t="s">
        <v>218</v>
      </c>
      <c r="E434" s="247" t="s">
        <v>18</v>
      </c>
      <c r="F434" s="248" t="s">
        <v>2616</v>
      </c>
      <c r="G434" s="246"/>
      <c r="H434" s="249">
        <v>52.880000000000003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218</v>
      </c>
      <c r="AU434" s="255" t="s">
        <v>80</v>
      </c>
      <c r="AV434" s="14" t="s">
        <v>80</v>
      </c>
      <c r="AW434" s="14" t="s">
        <v>33</v>
      </c>
      <c r="AX434" s="14" t="s">
        <v>71</v>
      </c>
      <c r="AY434" s="255" t="s">
        <v>207</v>
      </c>
    </row>
    <row r="435" s="14" customFormat="1">
      <c r="A435" s="14"/>
      <c r="B435" s="245"/>
      <c r="C435" s="246"/>
      <c r="D435" s="236" t="s">
        <v>218</v>
      </c>
      <c r="E435" s="247" t="s">
        <v>18</v>
      </c>
      <c r="F435" s="248" t="s">
        <v>2617</v>
      </c>
      <c r="G435" s="246"/>
      <c r="H435" s="249">
        <v>54.630000000000003</v>
      </c>
      <c r="I435" s="250"/>
      <c r="J435" s="246"/>
      <c r="K435" s="246"/>
      <c r="L435" s="251"/>
      <c r="M435" s="252"/>
      <c r="N435" s="253"/>
      <c r="O435" s="253"/>
      <c r="P435" s="253"/>
      <c r="Q435" s="253"/>
      <c r="R435" s="253"/>
      <c r="S435" s="253"/>
      <c r="T435" s="25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5" t="s">
        <v>218</v>
      </c>
      <c r="AU435" s="255" t="s">
        <v>80</v>
      </c>
      <c r="AV435" s="14" t="s">
        <v>80</v>
      </c>
      <c r="AW435" s="14" t="s">
        <v>33</v>
      </c>
      <c r="AX435" s="14" t="s">
        <v>71</v>
      </c>
      <c r="AY435" s="255" t="s">
        <v>207</v>
      </c>
    </row>
    <row r="436" s="16" customFormat="1">
      <c r="A436" s="16"/>
      <c r="B436" s="267"/>
      <c r="C436" s="268"/>
      <c r="D436" s="236" t="s">
        <v>218</v>
      </c>
      <c r="E436" s="269" t="s">
        <v>18</v>
      </c>
      <c r="F436" s="270" t="s">
        <v>244</v>
      </c>
      <c r="G436" s="268"/>
      <c r="H436" s="271">
        <v>107.51000000000001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T436" s="277" t="s">
        <v>218</v>
      </c>
      <c r="AU436" s="277" t="s">
        <v>80</v>
      </c>
      <c r="AV436" s="16" t="s">
        <v>89</v>
      </c>
      <c r="AW436" s="16" t="s">
        <v>33</v>
      </c>
      <c r="AX436" s="16" t="s">
        <v>76</v>
      </c>
      <c r="AY436" s="277" t="s">
        <v>207</v>
      </c>
    </row>
    <row r="437" s="2" customFormat="1" ht="16.5" customHeight="1">
      <c r="A437" s="42"/>
      <c r="B437" s="43"/>
      <c r="C437" s="217" t="s">
        <v>745</v>
      </c>
      <c r="D437" s="217" t="s">
        <v>211</v>
      </c>
      <c r="E437" s="218" t="s">
        <v>2805</v>
      </c>
      <c r="F437" s="219" t="s">
        <v>2806</v>
      </c>
      <c r="G437" s="220" t="s">
        <v>317</v>
      </c>
      <c r="H437" s="221">
        <v>78</v>
      </c>
      <c r="I437" s="222"/>
      <c r="J437" s="221">
        <f>ROUND(I437*H437,2)</f>
        <v>0</v>
      </c>
      <c r="K437" s="219" t="s">
        <v>214</v>
      </c>
      <c r="L437" s="48"/>
      <c r="M437" s="223" t="s">
        <v>18</v>
      </c>
      <c r="N437" s="224" t="s">
        <v>42</v>
      </c>
      <c r="O437" s="88"/>
      <c r="P437" s="225">
        <f>O437*H437</f>
        <v>0</v>
      </c>
      <c r="Q437" s="225">
        <v>0.00016000000000000001</v>
      </c>
      <c r="R437" s="225">
        <f>Q437*H437</f>
        <v>0.012480000000000002</v>
      </c>
      <c r="S437" s="225">
        <v>0</v>
      </c>
      <c r="T437" s="226">
        <f>S437*H437</f>
        <v>0</v>
      </c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R437" s="227" t="s">
        <v>327</v>
      </c>
      <c r="AT437" s="227" t="s">
        <v>211</v>
      </c>
      <c r="AU437" s="227" t="s">
        <v>80</v>
      </c>
      <c r="AY437" s="21" t="s">
        <v>207</v>
      </c>
      <c r="BE437" s="228">
        <f>IF(N437="základní",J437,0)</f>
        <v>0</v>
      </c>
      <c r="BF437" s="228">
        <f>IF(N437="snížená",J437,0)</f>
        <v>0</v>
      </c>
      <c r="BG437" s="228">
        <f>IF(N437="zákl. přenesená",J437,0)</f>
        <v>0</v>
      </c>
      <c r="BH437" s="228">
        <f>IF(N437="sníž. přenesená",J437,0)</f>
        <v>0</v>
      </c>
      <c r="BI437" s="228">
        <f>IF(N437="nulová",J437,0)</f>
        <v>0</v>
      </c>
      <c r="BJ437" s="21" t="s">
        <v>76</v>
      </c>
      <c r="BK437" s="228">
        <f>ROUND(I437*H437,2)</f>
        <v>0</v>
      </c>
      <c r="BL437" s="21" t="s">
        <v>327</v>
      </c>
      <c r="BM437" s="227" t="s">
        <v>2807</v>
      </c>
    </row>
    <row r="438" s="2" customFormat="1">
      <c r="A438" s="42"/>
      <c r="B438" s="43"/>
      <c r="C438" s="44"/>
      <c r="D438" s="229" t="s">
        <v>216</v>
      </c>
      <c r="E438" s="44"/>
      <c r="F438" s="230" t="s">
        <v>2808</v>
      </c>
      <c r="G438" s="44"/>
      <c r="H438" s="44"/>
      <c r="I438" s="231"/>
      <c r="J438" s="44"/>
      <c r="K438" s="44"/>
      <c r="L438" s="48"/>
      <c r="M438" s="232"/>
      <c r="N438" s="233"/>
      <c r="O438" s="88"/>
      <c r="P438" s="88"/>
      <c r="Q438" s="88"/>
      <c r="R438" s="88"/>
      <c r="S438" s="88"/>
      <c r="T438" s="89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T438" s="21" t="s">
        <v>216</v>
      </c>
      <c r="AU438" s="21" t="s">
        <v>80</v>
      </c>
    </row>
    <row r="439" s="14" customFormat="1">
      <c r="A439" s="14"/>
      <c r="B439" s="245"/>
      <c r="C439" s="246"/>
      <c r="D439" s="236" t="s">
        <v>218</v>
      </c>
      <c r="E439" s="247" t="s">
        <v>18</v>
      </c>
      <c r="F439" s="248" t="s">
        <v>2470</v>
      </c>
      <c r="G439" s="246"/>
      <c r="H439" s="249">
        <v>44.07</v>
      </c>
      <c r="I439" s="250"/>
      <c r="J439" s="246"/>
      <c r="K439" s="246"/>
      <c r="L439" s="251"/>
      <c r="M439" s="252"/>
      <c r="N439" s="253"/>
      <c r="O439" s="253"/>
      <c r="P439" s="253"/>
      <c r="Q439" s="253"/>
      <c r="R439" s="253"/>
      <c r="S439" s="253"/>
      <c r="T439" s="25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5" t="s">
        <v>218</v>
      </c>
      <c r="AU439" s="255" t="s">
        <v>80</v>
      </c>
      <c r="AV439" s="14" t="s">
        <v>80</v>
      </c>
      <c r="AW439" s="14" t="s">
        <v>33</v>
      </c>
      <c r="AX439" s="14" t="s">
        <v>71</v>
      </c>
      <c r="AY439" s="255" t="s">
        <v>207</v>
      </c>
    </row>
    <row r="440" s="14" customFormat="1">
      <c r="A440" s="14"/>
      <c r="B440" s="245"/>
      <c r="C440" s="246"/>
      <c r="D440" s="236" t="s">
        <v>218</v>
      </c>
      <c r="E440" s="247" t="s">
        <v>18</v>
      </c>
      <c r="F440" s="248" t="s">
        <v>2473</v>
      </c>
      <c r="G440" s="246"/>
      <c r="H440" s="249">
        <v>33.93</v>
      </c>
      <c r="I440" s="250"/>
      <c r="J440" s="246"/>
      <c r="K440" s="246"/>
      <c r="L440" s="251"/>
      <c r="M440" s="252"/>
      <c r="N440" s="253"/>
      <c r="O440" s="253"/>
      <c r="P440" s="253"/>
      <c r="Q440" s="253"/>
      <c r="R440" s="253"/>
      <c r="S440" s="253"/>
      <c r="T440" s="25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5" t="s">
        <v>218</v>
      </c>
      <c r="AU440" s="255" t="s">
        <v>80</v>
      </c>
      <c r="AV440" s="14" t="s">
        <v>80</v>
      </c>
      <c r="AW440" s="14" t="s">
        <v>33</v>
      </c>
      <c r="AX440" s="14" t="s">
        <v>71</v>
      </c>
      <c r="AY440" s="255" t="s">
        <v>207</v>
      </c>
    </row>
    <row r="441" s="2" customFormat="1" ht="33" customHeight="1">
      <c r="A441" s="42"/>
      <c r="B441" s="43"/>
      <c r="C441" s="217" t="s">
        <v>752</v>
      </c>
      <c r="D441" s="217" t="s">
        <v>211</v>
      </c>
      <c r="E441" s="218" t="s">
        <v>1554</v>
      </c>
      <c r="F441" s="219" t="s">
        <v>1555</v>
      </c>
      <c r="G441" s="220" t="s">
        <v>516</v>
      </c>
      <c r="H441" s="221">
        <v>1.72</v>
      </c>
      <c r="I441" s="222"/>
      <c r="J441" s="221">
        <f>ROUND(I441*H441,2)</f>
        <v>0</v>
      </c>
      <c r="K441" s="219" t="s">
        <v>214</v>
      </c>
      <c r="L441" s="48"/>
      <c r="M441" s="223" t="s">
        <v>18</v>
      </c>
      <c r="N441" s="224" t="s">
        <v>42</v>
      </c>
      <c r="O441" s="88"/>
      <c r="P441" s="225">
        <f>O441*H441</f>
        <v>0</v>
      </c>
      <c r="Q441" s="225">
        <v>0</v>
      </c>
      <c r="R441" s="225">
        <f>Q441*H441</f>
        <v>0</v>
      </c>
      <c r="S441" s="225">
        <v>0</v>
      </c>
      <c r="T441" s="226">
        <f>S441*H441</f>
        <v>0</v>
      </c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R441" s="227" t="s">
        <v>327</v>
      </c>
      <c r="AT441" s="227" t="s">
        <v>211</v>
      </c>
      <c r="AU441" s="227" t="s">
        <v>80</v>
      </c>
      <c r="AY441" s="21" t="s">
        <v>207</v>
      </c>
      <c r="BE441" s="228">
        <f>IF(N441="základní",J441,0)</f>
        <v>0</v>
      </c>
      <c r="BF441" s="228">
        <f>IF(N441="snížená",J441,0)</f>
        <v>0</v>
      </c>
      <c r="BG441" s="228">
        <f>IF(N441="zákl. přenesená",J441,0)</f>
        <v>0</v>
      </c>
      <c r="BH441" s="228">
        <f>IF(N441="sníž. přenesená",J441,0)</f>
        <v>0</v>
      </c>
      <c r="BI441" s="228">
        <f>IF(N441="nulová",J441,0)</f>
        <v>0</v>
      </c>
      <c r="BJ441" s="21" t="s">
        <v>76</v>
      </c>
      <c r="BK441" s="228">
        <f>ROUND(I441*H441,2)</f>
        <v>0</v>
      </c>
      <c r="BL441" s="21" t="s">
        <v>327</v>
      </c>
      <c r="BM441" s="227" t="s">
        <v>2809</v>
      </c>
    </row>
    <row r="442" s="2" customFormat="1">
      <c r="A442" s="42"/>
      <c r="B442" s="43"/>
      <c r="C442" s="44"/>
      <c r="D442" s="229" t="s">
        <v>216</v>
      </c>
      <c r="E442" s="44"/>
      <c r="F442" s="230" t="s">
        <v>1557</v>
      </c>
      <c r="G442" s="44"/>
      <c r="H442" s="44"/>
      <c r="I442" s="231"/>
      <c r="J442" s="44"/>
      <c r="K442" s="44"/>
      <c r="L442" s="48"/>
      <c r="M442" s="232"/>
      <c r="N442" s="233"/>
      <c r="O442" s="88"/>
      <c r="P442" s="88"/>
      <c r="Q442" s="88"/>
      <c r="R442" s="88"/>
      <c r="S442" s="88"/>
      <c r="T442" s="89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T442" s="21" t="s">
        <v>216</v>
      </c>
      <c r="AU442" s="21" t="s">
        <v>80</v>
      </c>
    </row>
    <row r="443" s="2" customFormat="1" ht="37.8" customHeight="1">
      <c r="A443" s="42"/>
      <c r="B443" s="43"/>
      <c r="C443" s="217" t="s">
        <v>760</v>
      </c>
      <c r="D443" s="217" t="s">
        <v>211</v>
      </c>
      <c r="E443" s="218" t="s">
        <v>1559</v>
      </c>
      <c r="F443" s="219" t="s">
        <v>1560</v>
      </c>
      <c r="G443" s="220" t="s">
        <v>516</v>
      </c>
      <c r="H443" s="221">
        <v>1.72</v>
      </c>
      <c r="I443" s="222"/>
      <c r="J443" s="221">
        <f>ROUND(I443*H443,2)</f>
        <v>0</v>
      </c>
      <c r="K443" s="219" t="s">
        <v>214</v>
      </c>
      <c r="L443" s="48"/>
      <c r="M443" s="223" t="s">
        <v>18</v>
      </c>
      <c r="N443" s="224" t="s">
        <v>42</v>
      </c>
      <c r="O443" s="88"/>
      <c r="P443" s="225">
        <f>O443*H443</f>
        <v>0</v>
      </c>
      <c r="Q443" s="225">
        <v>0</v>
      </c>
      <c r="R443" s="225">
        <f>Q443*H443</f>
        <v>0</v>
      </c>
      <c r="S443" s="225">
        <v>0</v>
      </c>
      <c r="T443" s="226">
        <f>S443*H443</f>
        <v>0</v>
      </c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R443" s="227" t="s">
        <v>327</v>
      </c>
      <c r="AT443" s="227" t="s">
        <v>211</v>
      </c>
      <c r="AU443" s="227" t="s">
        <v>80</v>
      </c>
      <c r="AY443" s="21" t="s">
        <v>207</v>
      </c>
      <c r="BE443" s="228">
        <f>IF(N443="základní",J443,0)</f>
        <v>0</v>
      </c>
      <c r="BF443" s="228">
        <f>IF(N443="snížená",J443,0)</f>
        <v>0</v>
      </c>
      <c r="BG443" s="228">
        <f>IF(N443="zákl. přenesená",J443,0)</f>
        <v>0</v>
      </c>
      <c r="BH443" s="228">
        <f>IF(N443="sníž. přenesená",J443,0)</f>
        <v>0</v>
      </c>
      <c r="BI443" s="228">
        <f>IF(N443="nulová",J443,0)</f>
        <v>0</v>
      </c>
      <c r="BJ443" s="21" t="s">
        <v>76</v>
      </c>
      <c r="BK443" s="228">
        <f>ROUND(I443*H443,2)</f>
        <v>0</v>
      </c>
      <c r="BL443" s="21" t="s">
        <v>327</v>
      </c>
      <c r="BM443" s="227" t="s">
        <v>2810</v>
      </c>
    </row>
    <row r="444" s="2" customFormat="1">
      <c r="A444" s="42"/>
      <c r="B444" s="43"/>
      <c r="C444" s="44"/>
      <c r="D444" s="229" t="s">
        <v>216</v>
      </c>
      <c r="E444" s="44"/>
      <c r="F444" s="230" t="s">
        <v>1562</v>
      </c>
      <c r="G444" s="44"/>
      <c r="H444" s="44"/>
      <c r="I444" s="231"/>
      <c r="J444" s="44"/>
      <c r="K444" s="44"/>
      <c r="L444" s="48"/>
      <c r="M444" s="232"/>
      <c r="N444" s="233"/>
      <c r="O444" s="88"/>
      <c r="P444" s="88"/>
      <c r="Q444" s="88"/>
      <c r="R444" s="88"/>
      <c r="S444" s="88"/>
      <c r="T444" s="89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T444" s="21" t="s">
        <v>216</v>
      </c>
      <c r="AU444" s="21" t="s">
        <v>80</v>
      </c>
    </row>
    <row r="445" s="12" customFormat="1" ht="22.8" customHeight="1">
      <c r="A445" s="12"/>
      <c r="B445" s="201"/>
      <c r="C445" s="202"/>
      <c r="D445" s="203" t="s">
        <v>70</v>
      </c>
      <c r="E445" s="215" t="s">
        <v>2811</v>
      </c>
      <c r="F445" s="215" t="s">
        <v>2812</v>
      </c>
      <c r="G445" s="202"/>
      <c r="H445" s="202"/>
      <c r="I445" s="205"/>
      <c r="J445" s="216">
        <f>BK445</f>
        <v>0</v>
      </c>
      <c r="K445" s="202"/>
      <c r="L445" s="207"/>
      <c r="M445" s="208"/>
      <c r="N445" s="209"/>
      <c r="O445" s="209"/>
      <c r="P445" s="210">
        <f>SUM(P446:P465)</f>
        <v>0</v>
      </c>
      <c r="Q445" s="209"/>
      <c r="R445" s="210">
        <f>SUM(R446:R465)</f>
        <v>0.019000000000000003</v>
      </c>
      <c r="S445" s="209"/>
      <c r="T445" s="211">
        <f>SUM(T446:T465)</f>
        <v>0.15102000000000002</v>
      </c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R445" s="212" t="s">
        <v>80</v>
      </c>
      <c r="AT445" s="213" t="s">
        <v>70</v>
      </c>
      <c r="AU445" s="213" t="s">
        <v>76</v>
      </c>
      <c r="AY445" s="212" t="s">
        <v>207</v>
      </c>
      <c r="BK445" s="214">
        <f>SUM(BK446:BK465)</f>
        <v>0</v>
      </c>
    </row>
    <row r="446" s="2" customFormat="1" ht="16.5" customHeight="1">
      <c r="A446" s="42"/>
      <c r="B446" s="43"/>
      <c r="C446" s="217" t="s">
        <v>768</v>
      </c>
      <c r="D446" s="217" t="s">
        <v>211</v>
      </c>
      <c r="E446" s="218" t="s">
        <v>2813</v>
      </c>
      <c r="F446" s="219" t="s">
        <v>2814</v>
      </c>
      <c r="G446" s="220" t="s">
        <v>381</v>
      </c>
      <c r="H446" s="221">
        <v>10</v>
      </c>
      <c r="I446" s="222"/>
      <c r="J446" s="221">
        <f>ROUND(I446*H446,2)</f>
        <v>0</v>
      </c>
      <c r="K446" s="219" t="s">
        <v>214</v>
      </c>
      <c r="L446" s="48"/>
      <c r="M446" s="223" t="s">
        <v>18</v>
      </c>
      <c r="N446" s="224" t="s">
        <v>42</v>
      </c>
      <c r="O446" s="88"/>
      <c r="P446" s="225">
        <f>O446*H446</f>
        <v>0</v>
      </c>
      <c r="Q446" s="225">
        <v>0.001</v>
      </c>
      <c r="R446" s="225">
        <f>Q446*H446</f>
        <v>0.01</v>
      </c>
      <c r="S446" s="225">
        <v>0</v>
      </c>
      <c r="T446" s="226">
        <f>S446*H446</f>
        <v>0</v>
      </c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R446" s="227" t="s">
        <v>327</v>
      </c>
      <c r="AT446" s="227" t="s">
        <v>211</v>
      </c>
      <c r="AU446" s="227" t="s">
        <v>80</v>
      </c>
      <c r="AY446" s="21" t="s">
        <v>207</v>
      </c>
      <c r="BE446" s="228">
        <f>IF(N446="základní",J446,0)</f>
        <v>0</v>
      </c>
      <c r="BF446" s="228">
        <f>IF(N446="snížená",J446,0)</f>
        <v>0</v>
      </c>
      <c r="BG446" s="228">
        <f>IF(N446="zákl. přenesená",J446,0)</f>
        <v>0</v>
      </c>
      <c r="BH446" s="228">
        <f>IF(N446="sníž. přenesená",J446,0)</f>
        <v>0</v>
      </c>
      <c r="BI446" s="228">
        <f>IF(N446="nulová",J446,0)</f>
        <v>0</v>
      </c>
      <c r="BJ446" s="21" t="s">
        <v>76</v>
      </c>
      <c r="BK446" s="228">
        <f>ROUND(I446*H446,2)</f>
        <v>0</v>
      </c>
      <c r="BL446" s="21" t="s">
        <v>327</v>
      </c>
      <c r="BM446" s="227" t="s">
        <v>2815</v>
      </c>
    </row>
    <row r="447" s="2" customFormat="1">
      <c r="A447" s="42"/>
      <c r="B447" s="43"/>
      <c r="C447" s="44"/>
      <c r="D447" s="229" t="s">
        <v>216</v>
      </c>
      <c r="E447" s="44"/>
      <c r="F447" s="230" t="s">
        <v>2816</v>
      </c>
      <c r="G447" s="44"/>
      <c r="H447" s="44"/>
      <c r="I447" s="231"/>
      <c r="J447" s="44"/>
      <c r="K447" s="44"/>
      <c r="L447" s="48"/>
      <c r="M447" s="232"/>
      <c r="N447" s="233"/>
      <c r="O447" s="88"/>
      <c r="P447" s="88"/>
      <c r="Q447" s="88"/>
      <c r="R447" s="88"/>
      <c r="S447" s="88"/>
      <c r="T447" s="89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T447" s="21" t="s">
        <v>216</v>
      </c>
      <c r="AU447" s="21" t="s">
        <v>80</v>
      </c>
    </row>
    <row r="448" s="14" customFormat="1">
      <c r="A448" s="14"/>
      <c r="B448" s="245"/>
      <c r="C448" s="246"/>
      <c r="D448" s="236" t="s">
        <v>218</v>
      </c>
      <c r="E448" s="247" t="s">
        <v>18</v>
      </c>
      <c r="F448" s="248" t="s">
        <v>103</v>
      </c>
      <c r="G448" s="246"/>
      <c r="H448" s="249">
        <v>6</v>
      </c>
      <c r="I448" s="250"/>
      <c r="J448" s="246"/>
      <c r="K448" s="246"/>
      <c r="L448" s="251"/>
      <c r="M448" s="252"/>
      <c r="N448" s="253"/>
      <c r="O448" s="253"/>
      <c r="P448" s="253"/>
      <c r="Q448" s="253"/>
      <c r="R448" s="253"/>
      <c r="S448" s="253"/>
      <c r="T448" s="25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5" t="s">
        <v>218</v>
      </c>
      <c r="AU448" s="255" t="s">
        <v>80</v>
      </c>
      <c r="AV448" s="14" t="s">
        <v>80</v>
      </c>
      <c r="AW448" s="14" t="s">
        <v>33</v>
      </c>
      <c r="AX448" s="14" t="s">
        <v>71</v>
      </c>
      <c r="AY448" s="255" t="s">
        <v>207</v>
      </c>
    </row>
    <row r="449" s="14" customFormat="1">
      <c r="A449" s="14"/>
      <c r="B449" s="245"/>
      <c r="C449" s="246"/>
      <c r="D449" s="236" t="s">
        <v>218</v>
      </c>
      <c r="E449" s="247" t="s">
        <v>18</v>
      </c>
      <c r="F449" s="248" t="s">
        <v>89</v>
      </c>
      <c r="G449" s="246"/>
      <c r="H449" s="249">
        <v>4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218</v>
      </c>
      <c r="AU449" s="255" t="s">
        <v>80</v>
      </c>
      <c r="AV449" s="14" t="s">
        <v>80</v>
      </c>
      <c r="AW449" s="14" t="s">
        <v>33</v>
      </c>
      <c r="AX449" s="14" t="s">
        <v>71</v>
      </c>
      <c r="AY449" s="255" t="s">
        <v>207</v>
      </c>
    </row>
    <row r="450" s="16" customFormat="1">
      <c r="A450" s="16"/>
      <c r="B450" s="267"/>
      <c r="C450" s="268"/>
      <c r="D450" s="236" t="s">
        <v>218</v>
      </c>
      <c r="E450" s="269" t="s">
        <v>18</v>
      </c>
      <c r="F450" s="270" t="s">
        <v>244</v>
      </c>
      <c r="G450" s="268"/>
      <c r="H450" s="271">
        <v>10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T450" s="277" t="s">
        <v>218</v>
      </c>
      <c r="AU450" s="277" t="s">
        <v>80</v>
      </c>
      <c r="AV450" s="16" t="s">
        <v>89</v>
      </c>
      <c r="AW450" s="16" t="s">
        <v>33</v>
      </c>
      <c r="AX450" s="16" t="s">
        <v>76</v>
      </c>
      <c r="AY450" s="277" t="s">
        <v>207</v>
      </c>
    </row>
    <row r="451" s="2" customFormat="1" ht="16.5" customHeight="1">
      <c r="A451" s="42"/>
      <c r="B451" s="43"/>
      <c r="C451" s="217" t="s">
        <v>775</v>
      </c>
      <c r="D451" s="217" t="s">
        <v>211</v>
      </c>
      <c r="E451" s="218" t="s">
        <v>2817</v>
      </c>
      <c r="F451" s="219" t="s">
        <v>2818</v>
      </c>
      <c r="G451" s="220" t="s">
        <v>381</v>
      </c>
      <c r="H451" s="221">
        <v>6</v>
      </c>
      <c r="I451" s="222"/>
      <c r="J451" s="221">
        <f>ROUND(I451*H451,2)</f>
        <v>0</v>
      </c>
      <c r="K451" s="219" t="s">
        <v>214</v>
      </c>
      <c r="L451" s="48"/>
      <c r="M451" s="223" t="s">
        <v>18</v>
      </c>
      <c r="N451" s="224" t="s">
        <v>42</v>
      </c>
      <c r="O451" s="88"/>
      <c r="P451" s="225">
        <f>O451*H451</f>
        <v>0</v>
      </c>
      <c r="Q451" s="225">
        <v>0</v>
      </c>
      <c r="R451" s="225">
        <f>Q451*H451</f>
        <v>0</v>
      </c>
      <c r="S451" s="225">
        <v>0.025170000000000001</v>
      </c>
      <c r="T451" s="226">
        <f>S451*H451</f>
        <v>0.15102000000000002</v>
      </c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R451" s="227" t="s">
        <v>327</v>
      </c>
      <c r="AT451" s="227" t="s">
        <v>211</v>
      </c>
      <c r="AU451" s="227" t="s">
        <v>80</v>
      </c>
      <c r="AY451" s="21" t="s">
        <v>207</v>
      </c>
      <c r="BE451" s="228">
        <f>IF(N451="základní",J451,0)</f>
        <v>0</v>
      </c>
      <c r="BF451" s="228">
        <f>IF(N451="snížená",J451,0)</f>
        <v>0</v>
      </c>
      <c r="BG451" s="228">
        <f>IF(N451="zákl. přenesená",J451,0)</f>
        <v>0</v>
      </c>
      <c r="BH451" s="228">
        <f>IF(N451="sníž. přenesená",J451,0)</f>
        <v>0</v>
      </c>
      <c r="BI451" s="228">
        <f>IF(N451="nulová",J451,0)</f>
        <v>0</v>
      </c>
      <c r="BJ451" s="21" t="s">
        <v>76</v>
      </c>
      <c r="BK451" s="228">
        <f>ROUND(I451*H451,2)</f>
        <v>0</v>
      </c>
      <c r="BL451" s="21" t="s">
        <v>327</v>
      </c>
      <c r="BM451" s="227" t="s">
        <v>2819</v>
      </c>
    </row>
    <row r="452" s="2" customFormat="1">
      <c r="A452" s="42"/>
      <c r="B452" s="43"/>
      <c r="C452" s="44"/>
      <c r="D452" s="229" t="s">
        <v>216</v>
      </c>
      <c r="E452" s="44"/>
      <c r="F452" s="230" t="s">
        <v>2820</v>
      </c>
      <c r="G452" s="44"/>
      <c r="H452" s="44"/>
      <c r="I452" s="231"/>
      <c r="J452" s="44"/>
      <c r="K452" s="44"/>
      <c r="L452" s="48"/>
      <c r="M452" s="232"/>
      <c r="N452" s="233"/>
      <c r="O452" s="88"/>
      <c r="P452" s="88"/>
      <c r="Q452" s="88"/>
      <c r="R452" s="88"/>
      <c r="S452" s="88"/>
      <c r="T452" s="89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T452" s="21" t="s">
        <v>216</v>
      </c>
      <c r="AU452" s="21" t="s">
        <v>80</v>
      </c>
    </row>
    <row r="453" s="14" customFormat="1">
      <c r="A453" s="14"/>
      <c r="B453" s="245"/>
      <c r="C453" s="246"/>
      <c r="D453" s="236" t="s">
        <v>218</v>
      </c>
      <c r="E453" s="247" t="s">
        <v>18</v>
      </c>
      <c r="F453" s="248" t="s">
        <v>103</v>
      </c>
      <c r="G453" s="246"/>
      <c r="H453" s="249">
        <v>6</v>
      </c>
      <c r="I453" s="250"/>
      <c r="J453" s="246"/>
      <c r="K453" s="246"/>
      <c r="L453" s="251"/>
      <c r="M453" s="252"/>
      <c r="N453" s="253"/>
      <c r="O453" s="253"/>
      <c r="P453" s="253"/>
      <c r="Q453" s="253"/>
      <c r="R453" s="253"/>
      <c r="S453" s="253"/>
      <c r="T453" s="25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55" t="s">
        <v>218</v>
      </c>
      <c r="AU453" s="255" t="s">
        <v>80</v>
      </c>
      <c r="AV453" s="14" t="s">
        <v>80</v>
      </c>
      <c r="AW453" s="14" t="s">
        <v>33</v>
      </c>
      <c r="AX453" s="14" t="s">
        <v>76</v>
      </c>
      <c r="AY453" s="255" t="s">
        <v>207</v>
      </c>
    </row>
    <row r="454" s="2" customFormat="1" ht="21.75" customHeight="1">
      <c r="A454" s="42"/>
      <c r="B454" s="43"/>
      <c r="C454" s="217" t="s">
        <v>782</v>
      </c>
      <c r="D454" s="217" t="s">
        <v>211</v>
      </c>
      <c r="E454" s="218" t="s">
        <v>2821</v>
      </c>
      <c r="F454" s="219" t="s">
        <v>2822</v>
      </c>
      <c r="G454" s="220" t="s">
        <v>381</v>
      </c>
      <c r="H454" s="221">
        <v>6</v>
      </c>
      <c r="I454" s="222"/>
      <c r="J454" s="221">
        <f>ROUND(I454*H454,2)</f>
        <v>0</v>
      </c>
      <c r="K454" s="219" t="s">
        <v>214</v>
      </c>
      <c r="L454" s="48"/>
      <c r="M454" s="223" t="s">
        <v>18</v>
      </c>
      <c r="N454" s="224" t="s">
        <v>42</v>
      </c>
      <c r="O454" s="88"/>
      <c r="P454" s="225">
        <f>O454*H454</f>
        <v>0</v>
      </c>
      <c r="Q454" s="225">
        <v>0</v>
      </c>
      <c r="R454" s="225">
        <f>Q454*H454</f>
        <v>0</v>
      </c>
      <c r="S454" s="225">
        <v>0</v>
      </c>
      <c r="T454" s="226">
        <f>S454*H454</f>
        <v>0</v>
      </c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R454" s="227" t="s">
        <v>327</v>
      </c>
      <c r="AT454" s="227" t="s">
        <v>211</v>
      </c>
      <c r="AU454" s="227" t="s">
        <v>80</v>
      </c>
      <c r="AY454" s="21" t="s">
        <v>207</v>
      </c>
      <c r="BE454" s="228">
        <f>IF(N454="základní",J454,0)</f>
        <v>0</v>
      </c>
      <c r="BF454" s="228">
        <f>IF(N454="snížená",J454,0)</f>
        <v>0</v>
      </c>
      <c r="BG454" s="228">
        <f>IF(N454="zákl. přenesená",J454,0)</f>
        <v>0</v>
      </c>
      <c r="BH454" s="228">
        <f>IF(N454="sníž. přenesená",J454,0)</f>
        <v>0</v>
      </c>
      <c r="BI454" s="228">
        <f>IF(N454="nulová",J454,0)</f>
        <v>0</v>
      </c>
      <c r="BJ454" s="21" t="s">
        <v>76</v>
      </c>
      <c r="BK454" s="228">
        <f>ROUND(I454*H454,2)</f>
        <v>0</v>
      </c>
      <c r="BL454" s="21" t="s">
        <v>327</v>
      </c>
      <c r="BM454" s="227" t="s">
        <v>2823</v>
      </c>
    </row>
    <row r="455" s="2" customFormat="1">
      <c r="A455" s="42"/>
      <c r="B455" s="43"/>
      <c r="C455" s="44"/>
      <c r="D455" s="229" t="s">
        <v>216</v>
      </c>
      <c r="E455" s="44"/>
      <c r="F455" s="230" t="s">
        <v>2824</v>
      </c>
      <c r="G455" s="44"/>
      <c r="H455" s="44"/>
      <c r="I455" s="231"/>
      <c r="J455" s="44"/>
      <c r="K455" s="44"/>
      <c r="L455" s="48"/>
      <c r="M455" s="232"/>
      <c r="N455" s="233"/>
      <c r="O455" s="88"/>
      <c r="P455" s="88"/>
      <c r="Q455" s="88"/>
      <c r="R455" s="88"/>
      <c r="S455" s="88"/>
      <c r="T455" s="89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T455" s="21" t="s">
        <v>216</v>
      </c>
      <c r="AU455" s="21" t="s">
        <v>80</v>
      </c>
    </row>
    <row r="456" s="14" customFormat="1">
      <c r="A456" s="14"/>
      <c r="B456" s="245"/>
      <c r="C456" s="246"/>
      <c r="D456" s="236" t="s">
        <v>218</v>
      </c>
      <c r="E456" s="247" t="s">
        <v>18</v>
      </c>
      <c r="F456" s="248" t="s">
        <v>103</v>
      </c>
      <c r="G456" s="246"/>
      <c r="H456" s="249">
        <v>6</v>
      </c>
      <c r="I456" s="250"/>
      <c r="J456" s="246"/>
      <c r="K456" s="246"/>
      <c r="L456" s="251"/>
      <c r="M456" s="252"/>
      <c r="N456" s="253"/>
      <c r="O456" s="253"/>
      <c r="P456" s="253"/>
      <c r="Q456" s="253"/>
      <c r="R456" s="253"/>
      <c r="S456" s="253"/>
      <c r="T456" s="25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55" t="s">
        <v>218</v>
      </c>
      <c r="AU456" s="255" t="s">
        <v>80</v>
      </c>
      <c r="AV456" s="14" t="s">
        <v>80</v>
      </c>
      <c r="AW456" s="14" t="s">
        <v>33</v>
      </c>
      <c r="AX456" s="14" t="s">
        <v>76</v>
      </c>
      <c r="AY456" s="255" t="s">
        <v>207</v>
      </c>
    </row>
    <row r="457" s="2" customFormat="1" ht="16.5" customHeight="1">
      <c r="A457" s="42"/>
      <c r="B457" s="43"/>
      <c r="C457" s="283" t="s">
        <v>789</v>
      </c>
      <c r="D457" s="283" t="s">
        <v>1282</v>
      </c>
      <c r="E457" s="284" t="s">
        <v>2825</v>
      </c>
      <c r="F457" s="285" t="s">
        <v>2826</v>
      </c>
      <c r="G457" s="286" t="s">
        <v>381</v>
      </c>
      <c r="H457" s="287">
        <v>6</v>
      </c>
      <c r="I457" s="288"/>
      <c r="J457" s="287">
        <f>ROUND(I457*H457,2)</f>
        <v>0</v>
      </c>
      <c r="K457" s="285" t="s">
        <v>214</v>
      </c>
      <c r="L457" s="289"/>
      <c r="M457" s="290" t="s">
        <v>18</v>
      </c>
      <c r="N457" s="291" t="s">
        <v>42</v>
      </c>
      <c r="O457" s="88"/>
      <c r="P457" s="225">
        <f>O457*H457</f>
        <v>0</v>
      </c>
      <c r="Q457" s="225">
        <v>0.0015</v>
      </c>
      <c r="R457" s="225">
        <f>Q457*H457</f>
        <v>0.0090000000000000011</v>
      </c>
      <c r="S457" s="225">
        <v>0</v>
      </c>
      <c r="T457" s="226">
        <f>S457*H457</f>
        <v>0</v>
      </c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R457" s="227" t="s">
        <v>513</v>
      </c>
      <c r="AT457" s="227" t="s">
        <v>1282</v>
      </c>
      <c r="AU457" s="227" t="s">
        <v>80</v>
      </c>
      <c r="AY457" s="21" t="s">
        <v>207</v>
      </c>
      <c r="BE457" s="228">
        <f>IF(N457="základní",J457,0)</f>
        <v>0</v>
      </c>
      <c r="BF457" s="228">
        <f>IF(N457="snížená",J457,0)</f>
        <v>0</v>
      </c>
      <c r="BG457" s="228">
        <f>IF(N457="zákl. přenesená",J457,0)</f>
        <v>0</v>
      </c>
      <c r="BH457" s="228">
        <f>IF(N457="sníž. přenesená",J457,0)</f>
        <v>0</v>
      </c>
      <c r="BI457" s="228">
        <f>IF(N457="nulová",J457,0)</f>
        <v>0</v>
      </c>
      <c r="BJ457" s="21" t="s">
        <v>76</v>
      </c>
      <c r="BK457" s="228">
        <f>ROUND(I457*H457,2)</f>
        <v>0</v>
      </c>
      <c r="BL457" s="21" t="s">
        <v>327</v>
      </c>
      <c r="BM457" s="227" t="s">
        <v>2827</v>
      </c>
    </row>
    <row r="458" s="14" customFormat="1">
      <c r="A458" s="14"/>
      <c r="B458" s="245"/>
      <c r="C458" s="246"/>
      <c r="D458" s="236" t="s">
        <v>218</v>
      </c>
      <c r="E458" s="247" t="s">
        <v>18</v>
      </c>
      <c r="F458" s="248" t="s">
        <v>103</v>
      </c>
      <c r="G458" s="246"/>
      <c r="H458" s="249">
        <v>6</v>
      </c>
      <c r="I458" s="250"/>
      <c r="J458" s="246"/>
      <c r="K458" s="246"/>
      <c r="L458" s="251"/>
      <c r="M458" s="252"/>
      <c r="N458" s="253"/>
      <c r="O458" s="253"/>
      <c r="P458" s="253"/>
      <c r="Q458" s="253"/>
      <c r="R458" s="253"/>
      <c r="S458" s="253"/>
      <c r="T458" s="25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5" t="s">
        <v>218</v>
      </c>
      <c r="AU458" s="255" t="s">
        <v>80</v>
      </c>
      <c r="AV458" s="14" t="s">
        <v>80</v>
      </c>
      <c r="AW458" s="14" t="s">
        <v>33</v>
      </c>
      <c r="AX458" s="14" t="s">
        <v>76</v>
      </c>
      <c r="AY458" s="255" t="s">
        <v>207</v>
      </c>
    </row>
    <row r="459" s="2" customFormat="1" ht="16.5" customHeight="1">
      <c r="A459" s="42"/>
      <c r="B459" s="43"/>
      <c r="C459" s="217" t="s">
        <v>795</v>
      </c>
      <c r="D459" s="217" t="s">
        <v>211</v>
      </c>
      <c r="E459" s="218" t="s">
        <v>2828</v>
      </c>
      <c r="F459" s="219" t="s">
        <v>2829</v>
      </c>
      <c r="G459" s="220" t="s">
        <v>317</v>
      </c>
      <c r="H459" s="221">
        <v>5</v>
      </c>
      <c r="I459" s="222"/>
      <c r="J459" s="221">
        <f>ROUND(I459*H459,2)</f>
        <v>0</v>
      </c>
      <c r="K459" s="219" t="s">
        <v>214</v>
      </c>
      <c r="L459" s="48"/>
      <c r="M459" s="223" t="s">
        <v>18</v>
      </c>
      <c r="N459" s="224" t="s">
        <v>42</v>
      </c>
      <c r="O459" s="88"/>
      <c r="P459" s="225">
        <f>O459*H459</f>
        <v>0</v>
      </c>
      <c r="Q459" s="225">
        <v>0</v>
      </c>
      <c r="R459" s="225">
        <f>Q459*H459</f>
        <v>0</v>
      </c>
      <c r="S459" s="225">
        <v>0</v>
      </c>
      <c r="T459" s="226">
        <f>S459*H459</f>
        <v>0</v>
      </c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R459" s="227" t="s">
        <v>327</v>
      </c>
      <c r="AT459" s="227" t="s">
        <v>211</v>
      </c>
      <c r="AU459" s="227" t="s">
        <v>80</v>
      </c>
      <c r="AY459" s="21" t="s">
        <v>207</v>
      </c>
      <c r="BE459" s="228">
        <f>IF(N459="základní",J459,0)</f>
        <v>0</v>
      </c>
      <c r="BF459" s="228">
        <f>IF(N459="snížená",J459,0)</f>
        <v>0</v>
      </c>
      <c r="BG459" s="228">
        <f>IF(N459="zákl. přenesená",J459,0)</f>
        <v>0</v>
      </c>
      <c r="BH459" s="228">
        <f>IF(N459="sníž. přenesená",J459,0)</f>
        <v>0</v>
      </c>
      <c r="BI459" s="228">
        <f>IF(N459="nulová",J459,0)</f>
        <v>0</v>
      </c>
      <c r="BJ459" s="21" t="s">
        <v>76</v>
      </c>
      <c r="BK459" s="228">
        <f>ROUND(I459*H459,2)</f>
        <v>0</v>
      </c>
      <c r="BL459" s="21" t="s">
        <v>327</v>
      </c>
      <c r="BM459" s="227" t="s">
        <v>2830</v>
      </c>
    </row>
    <row r="460" s="2" customFormat="1">
      <c r="A460" s="42"/>
      <c r="B460" s="43"/>
      <c r="C460" s="44"/>
      <c r="D460" s="229" t="s">
        <v>216</v>
      </c>
      <c r="E460" s="44"/>
      <c r="F460" s="230" t="s">
        <v>2831</v>
      </c>
      <c r="G460" s="44"/>
      <c r="H460" s="44"/>
      <c r="I460" s="231"/>
      <c r="J460" s="44"/>
      <c r="K460" s="44"/>
      <c r="L460" s="48"/>
      <c r="M460" s="232"/>
      <c r="N460" s="233"/>
      <c r="O460" s="88"/>
      <c r="P460" s="88"/>
      <c r="Q460" s="88"/>
      <c r="R460" s="88"/>
      <c r="S460" s="88"/>
      <c r="T460" s="89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T460" s="21" t="s">
        <v>216</v>
      </c>
      <c r="AU460" s="21" t="s">
        <v>80</v>
      </c>
    </row>
    <row r="461" s="14" customFormat="1">
      <c r="A461" s="14"/>
      <c r="B461" s="245"/>
      <c r="C461" s="246"/>
      <c r="D461" s="236" t="s">
        <v>218</v>
      </c>
      <c r="E461" s="247" t="s">
        <v>18</v>
      </c>
      <c r="F461" s="248" t="s">
        <v>2832</v>
      </c>
      <c r="G461" s="246"/>
      <c r="H461" s="249">
        <v>5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218</v>
      </c>
      <c r="AU461" s="255" t="s">
        <v>80</v>
      </c>
      <c r="AV461" s="14" t="s">
        <v>80</v>
      </c>
      <c r="AW461" s="14" t="s">
        <v>33</v>
      </c>
      <c r="AX461" s="14" t="s">
        <v>76</v>
      </c>
      <c r="AY461" s="255" t="s">
        <v>207</v>
      </c>
    </row>
    <row r="462" s="2" customFormat="1" ht="24.15" customHeight="1">
      <c r="A462" s="42"/>
      <c r="B462" s="43"/>
      <c r="C462" s="217" t="s">
        <v>800</v>
      </c>
      <c r="D462" s="217" t="s">
        <v>211</v>
      </c>
      <c r="E462" s="218" t="s">
        <v>2833</v>
      </c>
      <c r="F462" s="219" t="s">
        <v>2834</v>
      </c>
      <c r="G462" s="220" t="s">
        <v>697</v>
      </c>
      <c r="H462" s="222"/>
      <c r="I462" s="222"/>
      <c r="J462" s="221">
        <f>ROUND(I462*H462,2)</f>
        <v>0</v>
      </c>
      <c r="K462" s="219" t="s">
        <v>214</v>
      </c>
      <c r="L462" s="48"/>
      <c r="M462" s="223" t="s">
        <v>18</v>
      </c>
      <c r="N462" s="224" t="s">
        <v>42</v>
      </c>
      <c r="O462" s="88"/>
      <c r="P462" s="225">
        <f>O462*H462</f>
        <v>0</v>
      </c>
      <c r="Q462" s="225">
        <v>0</v>
      </c>
      <c r="R462" s="225">
        <f>Q462*H462</f>
        <v>0</v>
      </c>
      <c r="S462" s="225">
        <v>0</v>
      </c>
      <c r="T462" s="226">
        <f>S462*H462</f>
        <v>0</v>
      </c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R462" s="227" t="s">
        <v>327</v>
      </c>
      <c r="AT462" s="227" t="s">
        <v>211</v>
      </c>
      <c r="AU462" s="227" t="s">
        <v>80</v>
      </c>
      <c r="AY462" s="21" t="s">
        <v>207</v>
      </c>
      <c r="BE462" s="228">
        <f>IF(N462="základní",J462,0)</f>
        <v>0</v>
      </c>
      <c r="BF462" s="228">
        <f>IF(N462="snížená",J462,0)</f>
        <v>0</v>
      </c>
      <c r="BG462" s="228">
        <f>IF(N462="zákl. přenesená",J462,0)</f>
        <v>0</v>
      </c>
      <c r="BH462" s="228">
        <f>IF(N462="sníž. přenesená",J462,0)</f>
        <v>0</v>
      </c>
      <c r="BI462" s="228">
        <f>IF(N462="nulová",J462,0)</f>
        <v>0</v>
      </c>
      <c r="BJ462" s="21" t="s">
        <v>76</v>
      </c>
      <c r="BK462" s="228">
        <f>ROUND(I462*H462,2)</f>
        <v>0</v>
      </c>
      <c r="BL462" s="21" t="s">
        <v>327</v>
      </c>
      <c r="BM462" s="227" t="s">
        <v>2835</v>
      </c>
    </row>
    <row r="463" s="2" customFormat="1">
      <c r="A463" s="42"/>
      <c r="B463" s="43"/>
      <c r="C463" s="44"/>
      <c r="D463" s="229" t="s">
        <v>216</v>
      </c>
      <c r="E463" s="44"/>
      <c r="F463" s="230" t="s">
        <v>2836</v>
      </c>
      <c r="G463" s="44"/>
      <c r="H463" s="44"/>
      <c r="I463" s="231"/>
      <c r="J463" s="44"/>
      <c r="K463" s="44"/>
      <c r="L463" s="48"/>
      <c r="M463" s="232"/>
      <c r="N463" s="233"/>
      <c r="O463" s="88"/>
      <c r="P463" s="88"/>
      <c r="Q463" s="88"/>
      <c r="R463" s="88"/>
      <c r="S463" s="88"/>
      <c r="T463" s="89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T463" s="21" t="s">
        <v>216</v>
      </c>
      <c r="AU463" s="21" t="s">
        <v>80</v>
      </c>
    </row>
    <row r="464" s="2" customFormat="1" ht="37.8" customHeight="1">
      <c r="A464" s="42"/>
      <c r="B464" s="43"/>
      <c r="C464" s="217" t="s">
        <v>805</v>
      </c>
      <c r="D464" s="217" t="s">
        <v>211</v>
      </c>
      <c r="E464" s="218" t="s">
        <v>2837</v>
      </c>
      <c r="F464" s="219" t="s">
        <v>2838</v>
      </c>
      <c r="G464" s="220" t="s">
        <v>697</v>
      </c>
      <c r="H464" s="222"/>
      <c r="I464" s="222"/>
      <c r="J464" s="221">
        <f>ROUND(I464*H464,2)</f>
        <v>0</v>
      </c>
      <c r="K464" s="219" t="s">
        <v>214</v>
      </c>
      <c r="L464" s="48"/>
      <c r="M464" s="223" t="s">
        <v>18</v>
      </c>
      <c r="N464" s="224" t="s">
        <v>42</v>
      </c>
      <c r="O464" s="88"/>
      <c r="P464" s="225">
        <f>O464*H464</f>
        <v>0</v>
      </c>
      <c r="Q464" s="225">
        <v>0</v>
      </c>
      <c r="R464" s="225">
        <f>Q464*H464</f>
        <v>0</v>
      </c>
      <c r="S464" s="225">
        <v>0</v>
      </c>
      <c r="T464" s="226">
        <f>S464*H464</f>
        <v>0</v>
      </c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R464" s="227" t="s">
        <v>327</v>
      </c>
      <c r="AT464" s="227" t="s">
        <v>211</v>
      </c>
      <c r="AU464" s="227" t="s">
        <v>80</v>
      </c>
      <c r="AY464" s="21" t="s">
        <v>207</v>
      </c>
      <c r="BE464" s="228">
        <f>IF(N464="základní",J464,0)</f>
        <v>0</v>
      </c>
      <c r="BF464" s="228">
        <f>IF(N464="snížená",J464,0)</f>
        <v>0</v>
      </c>
      <c r="BG464" s="228">
        <f>IF(N464="zákl. přenesená",J464,0)</f>
        <v>0</v>
      </c>
      <c r="BH464" s="228">
        <f>IF(N464="sníž. přenesená",J464,0)</f>
        <v>0</v>
      </c>
      <c r="BI464" s="228">
        <f>IF(N464="nulová",J464,0)</f>
        <v>0</v>
      </c>
      <c r="BJ464" s="21" t="s">
        <v>76</v>
      </c>
      <c r="BK464" s="228">
        <f>ROUND(I464*H464,2)</f>
        <v>0</v>
      </c>
      <c r="BL464" s="21" t="s">
        <v>327</v>
      </c>
      <c r="BM464" s="227" t="s">
        <v>2839</v>
      </c>
    </row>
    <row r="465" s="2" customFormat="1">
      <c r="A465" s="42"/>
      <c r="B465" s="43"/>
      <c r="C465" s="44"/>
      <c r="D465" s="229" t="s">
        <v>216</v>
      </c>
      <c r="E465" s="44"/>
      <c r="F465" s="230" t="s">
        <v>2840</v>
      </c>
      <c r="G465" s="44"/>
      <c r="H465" s="44"/>
      <c r="I465" s="231"/>
      <c r="J465" s="44"/>
      <c r="K465" s="44"/>
      <c r="L465" s="48"/>
      <c r="M465" s="232"/>
      <c r="N465" s="233"/>
      <c r="O465" s="88"/>
      <c r="P465" s="88"/>
      <c r="Q465" s="88"/>
      <c r="R465" s="88"/>
      <c r="S465" s="88"/>
      <c r="T465" s="89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T465" s="21" t="s">
        <v>216</v>
      </c>
      <c r="AU465" s="21" t="s">
        <v>80</v>
      </c>
    </row>
    <row r="466" s="12" customFormat="1" ht="22.8" customHeight="1">
      <c r="A466" s="12"/>
      <c r="B466" s="201"/>
      <c r="C466" s="202"/>
      <c r="D466" s="203" t="s">
        <v>70</v>
      </c>
      <c r="E466" s="215" t="s">
        <v>700</v>
      </c>
      <c r="F466" s="215" t="s">
        <v>106</v>
      </c>
      <c r="G466" s="202"/>
      <c r="H466" s="202"/>
      <c r="I466" s="205"/>
      <c r="J466" s="216">
        <f>BK466</f>
        <v>0</v>
      </c>
      <c r="K466" s="202"/>
      <c r="L466" s="207"/>
      <c r="M466" s="208"/>
      <c r="N466" s="209"/>
      <c r="O466" s="209"/>
      <c r="P466" s="210">
        <f>SUM(P467:P480)</f>
        <v>0</v>
      </c>
      <c r="Q466" s="209"/>
      <c r="R466" s="210">
        <f>SUM(R467:R480)</f>
        <v>0.020559999999999998</v>
      </c>
      <c r="S466" s="209"/>
      <c r="T466" s="211">
        <f>SUM(T467:T480)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12" t="s">
        <v>80</v>
      </c>
      <c r="AT466" s="213" t="s">
        <v>70</v>
      </c>
      <c r="AU466" s="213" t="s">
        <v>76</v>
      </c>
      <c r="AY466" s="212" t="s">
        <v>207</v>
      </c>
      <c r="BK466" s="214">
        <f>SUM(BK467:BK480)</f>
        <v>0</v>
      </c>
    </row>
    <row r="467" s="2" customFormat="1" ht="24.15" customHeight="1">
      <c r="A467" s="42"/>
      <c r="B467" s="43"/>
      <c r="C467" s="217" t="s">
        <v>810</v>
      </c>
      <c r="D467" s="217" t="s">
        <v>211</v>
      </c>
      <c r="E467" s="218" t="s">
        <v>2841</v>
      </c>
      <c r="F467" s="219" t="s">
        <v>2842</v>
      </c>
      <c r="G467" s="220" t="s">
        <v>317</v>
      </c>
      <c r="H467" s="221">
        <v>20</v>
      </c>
      <c r="I467" s="222"/>
      <c r="J467" s="221">
        <f>ROUND(I467*H467,2)</f>
        <v>0</v>
      </c>
      <c r="K467" s="219" t="s">
        <v>214</v>
      </c>
      <c r="L467" s="48"/>
      <c r="M467" s="223" t="s">
        <v>18</v>
      </c>
      <c r="N467" s="224" t="s">
        <v>42</v>
      </c>
      <c r="O467" s="88"/>
      <c r="P467" s="225">
        <f>O467*H467</f>
        <v>0</v>
      </c>
      <c r="Q467" s="225">
        <v>0</v>
      </c>
      <c r="R467" s="225">
        <f>Q467*H467</f>
        <v>0</v>
      </c>
      <c r="S467" s="225">
        <v>0</v>
      </c>
      <c r="T467" s="226">
        <f>S467*H467</f>
        <v>0</v>
      </c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R467" s="227" t="s">
        <v>327</v>
      </c>
      <c r="AT467" s="227" t="s">
        <v>211</v>
      </c>
      <c r="AU467" s="227" t="s">
        <v>80</v>
      </c>
      <c r="AY467" s="21" t="s">
        <v>207</v>
      </c>
      <c r="BE467" s="228">
        <f>IF(N467="základní",J467,0)</f>
        <v>0</v>
      </c>
      <c r="BF467" s="228">
        <f>IF(N467="snížená",J467,0)</f>
        <v>0</v>
      </c>
      <c r="BG467" s="228">
        <f>IF(N467="zákl. přenesená",J467,0)</f>
        <v>0</v>
      </c>
      <c r="BH467" s="228">
        <f>IF(N467="sníž. přenesená",J467,0)</f>
        <v>0</v>
      </c>
      <c r="BI467" s="228">
        <f>IF(N467="nulová",J467,0)</f>
        <v>0</v>
      </c>
      <c r="BJ467" s="21" t="s">
        <v>76</v>
      </c>
      <c r="BK467" s="228">
        <f>ROUND(I467*H467,2)</f>
        <v>0</v>
      </c>
      <c r="BL467" s="21" t="s">
        <v>327</v>
      </c>
      <c r="BM467" s="227" t="s">
        <v>2843</v>
      </c>
    </row>
    <row r="468" s="2" customFormat="1">
      <c r="A468" s="42"/>
      <c r="B468" s="43"/>
      <c r="C468" s="44"/>
      <c r="D468" s="229" t="s">
        <v>216</v>
      </c>
      <c r="E468" s="44"/>
      <c r="F468" s="230" t="s">
        <v>2844</v>
      </c>
      <c r="G468" s="44"/>
      <c r="H468" s="44"/>
      <c r="I468" s="231"/>
      <c r="J468" s="44"/>
      <c r="K468" s="44"/>
      <c r="L468" s="48"/>
      <c r="M468" s="232"/>
      <c r="N468" s="233"/>
      <c r="O468" s="88"/>
      <c r="P468" s="88"/>
      <c r="Q468" s="88"/>
      <c r="R468" s="88"/>
      <c r="S468" s="88"/>
      <c r="T468" s="89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T468" s="21" t="s">
        <v>216</v>
      </c>
      <c r="AU468" s="21" t="s">
        <v>80</v>
      </c>
    </row>
    <row r="469" s="13" customFormat="1">
      <c r="A469" s="13"/>
      <c r="B469" s="234"/>
      <c r="C469" s="235"/>
      <c r="D469" s="236" t="s">
        <v>218</v>
      </c>
      <c r="E469" s="237" t="s">
        <v>18</v>
      </c>
      <c r="F469" s="238" t="s">
        <v>2845</v>
      </c>
      <c r="G469" s="235"/>
      <c r="H469" s="237" t="s">
        <v>18</v>
      </c>
      <c r="I469" s="239"/>
      <c r="J469" s="235"/>
      <c r="K469" s="235"/>
      <c r="L469" s="240"/>
      <c r="M469" s="241"/>
      <c r="N469" s="242"/>
      <c r="O469" s="242"/>
      <c r="P469" s="242"/>
      <c r="Q469" s="242"/>
      <c r="R469" s="242"/>
      <c r="S469" s="242"/>
      <c r="T469" s="24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44" t="s">
        <v>218</v>
      </c>
      <c r="AU469" s="244" t="s">
        <v>80</v>
      </c>
      <c r="AV469" s="13" t="s">
        <v>76</v>
      </c>
      <c r="AW469" s="13" t="s">
        <v>33</v>
      </c>
      <c r="AX469" s="13" t="s">
        <v>71</v>
      </c>
      <c r="AY469" s="244" t="s">
        <v>207</v>
      </c>
    </row>
    <row r="470" s="14" customFormat="1">
      <c r="A470" s="14"/>
      <c r="B470" s="245"/>
      <c r="C470" s="246"/>
      <c r="D470" s="236" t="s">
        <v>218</v>
      </c>
      <c r="E470" s="247" t="s">
        <v>18</v>
      </c>
      <c r="F470" s="248" t="s">
        <v>370</v>
      </c>
      <c r="G470" s="246"/>
      <c r="H470" s="249">
        <v>20</v>
      </c>
      <c r="I470" s="250"/>
      <c r="J470" s="246"/>
      <c r="K470" s="246"/>
      <c r="L470" s="251"/>
      <c r="M470" s="252"/>
      <c r="N470" s="253"/>
      <c r="O470" s="253"/>
      <c r="P470" s="253"/>
      <c r="Q470" s="253"/>
      <c r="R470" s="253"/>
      <c r="S470" s="253"/>
      <c r="T470" s="25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5" t="s">
        <v>218</v>
      </c>
      <c r="AU470" s="255" t="s">
        <v>80</v>
      </c>
      <c r="AV470" s="14" t="s">
        <v>80</v>
      </c>
      <c r="AW470" s="14" t="s">
        <v>33</v>
      </c>
      <c r="AX470" s="14" t="s">
        <v>76</v>
      </c>
      <c r="AY470" s="255" t="s">
        <v>207</v>
      </c>
    </row>
    <row r="471" s="2" customFormat="1" ht="16.5" customHeight="1">
      <c r="A471" s="42"/>
      <c r="B471" s="43"/>
      <c r="C471" s="283" t="s">
        <v>815</v>
      </c>
      <c r="D471" s="283" t="s">
        <v>1282</v>
      </c>
      <c r="E471" s="284" t="s">
        <v>2846</v>
      </c>
      <c r="F471" s="285" t="s">
        <v>2847</v>
      </c>
      <c r="G471" s="286" t="s">
        <v>2848</v>
      </c>
      <c r="H471" s="287">
        <v>19</v>
      </c>
      <c r="I471" s="288"/>
      <c r="J471" s="287">
        <f>ROUND(I471*H471,2)</f>
        <v>0</v>
      </c>
      <c r="K471" s="285" t="s">
        <v>214</v>
      </c>
      <c r="L471" s="289"/>
      <c r="M471" s="290" t="s">
        <v>18</v>
      </c>
      <c r="N471" s="291" t="s">
        <v>42</v>
      </c>
      <c r="O471" s="88"/>
      <c r="P471" s="225">
        <f>O471*H471</f>
        <v>0</v>
      </c>
      <c r="Q471" s="225">
        <v>0.001</v>
      </c>
      <c r="R471" s="225">
        <f>Q471*H471</f>
        <v>0.019</v>
      </c>
      <c r="S471" s="225">
        <v>0</v>
      </c>
      <c r="T471" s="226">
        <f>S471*H471</f>
        <v>0</v>
      </c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R471" s="227" t="s">
        <v>513</v>
      </c>
      <c r="AT471" s="227" t="s">
        <v>1282</v>
      </c>
      <c r="AU471" s="227" t="s">
        <v>80</v>
      </c>
      <c r="AY471" s="21" t="s">
        <v>207</v>
      </c>
      <c r="BE471" s="228">
        <f>IF(N471="základní",J471,0)</f>
        <v>0</v>
      </c>
      <c r="BF471" s="228">
        <f>IF(N471="snížená",J471,0)</f>
        <v>0</v>
      </c>
      <c r="BG471" s="228">
        <f>IF(N471="zákl. přenesená",J471,0)</f>
        <v>0</v>
      </c>
      <c r="BH471" s="228">
        <f>IF(N471="sníž. přenesená",J471,0)</f>
        <v>0</v>
      </c>
      <c r="BI471" s="228">
        <f>IF(N471="nulová",J471,0)</f>
        <v>0</v>
      </c>
      <c r="BJ471" s="21" t="s">
        <v>76</v>
      </c>
      <c r="BK471" s="228">
        <f>ROUND(I471*H471,2)</f>
        <v>0</v>
      </c>
      <c r="BL471" s="21" t="s">
        <v>327</v>
      </c>
      <c r="BM471" s="227" t="s">
        <v>2849</v>
      </c>
    </row>
    <row r="472" s="14" customFormat="1">
      <c r="A472" s="14"/>
      <c r="B472" s="245"/>
      <c r="C472" s="246"/>
      <c r="D472" s="236" t="s">
        <v>218</v>
      </c>
      <c r="E472" s="247" t="s">
        <v>18</v>
      </c>
      <c r="F472" s="248" t="s">
        <v>370</v>
      </c>
      <c r="G472" s="246"/>
      <c r="H472" s="249">
        <v>20</v>
      </c>
      <c r="I472" s="250"/>
      <c r="J472" s="246"/>
      <c r="K472" s="246"/>
      <c r="L472" s="251"/>
      <c r="M472" s="252"/>
      <c r="N472" s="253"/>
      <c r="O472" s="253"/>
      <c r="P472" s="253"/>
      <c r="Q472" s="253"/>
      <c r="R472" s="253"/>
      <c r="S472" s="253"/>
      <c r="T472" s="25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5" t="s">
        <v>218</v>
      </c>
      <c r="AU472" s="255" t="s">
        <v>80</v>
      </c>
      <c r="AV472" s="14" t="s">
        <v>80</v>
      </c>
      <c r="AW472" s="14" t="s">
        <v>33</v>
      </c>
      <c r="AX472" s="14" t="s">
        <v>76</v>
      </c>
      <c r="AY472" s="255" t="s">
        <v>207</v>
      </c>
    </row>
    <row r="473" s="14" customFormat="1">
      <c r="A473" s="14"/>
      <c r="B473" s="245"/>
      <c r="C473" s="246"/>
      <c r="D473" s="236" t="s">
        <v>218</v>
      </c>
      <c r="E473" s="246"/>
      <c r="F473" s="248" t="s">
        <v>2850</v>
      </c>
      <c r="G473" s="246"/>
      <c r="H473" s="249">
        <v>19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218</v>
      </c>
      <c r="AU473" s="255" t="s">
        <v>80</v>
      </c>
      <c r="AV473" s="14" t="s">
        <v>80</v>
      </c>
      <c r="AW473" s="14" t="s">
        <v>4</v>
      </c>
      <c r="AX473" s="14" t="s">
        <v>76</v>
      </c>
      <c r="AY473" s="255" t="s">
        <v>207</v>
      </c>
    </row>
    <row r="474" s="2" customFormat="1" ht="16.5" customHeight="1">
      <c r="A474" s="42"/>
      <c r="B474" s="43"/>
      <c r="C474" s="217" t="s">
        <v>822</v>
      </c>
      <c r="D474" s="217" t="s">
        <v>211</v>
      </c>
      <c r="E474" s="218" t="s">
        <v>2851</v>
      </c>
      <c r="F474" s="219" t="s">
        <v>2852</v>
      </c>
      <c r="G474" s="220" t="s">
        <v>381</v>
      </c>
      <c r="H474" s="221">
        <v>6</v>
      </c>
      <c r="I474" s="222"/>
      <c r="J474" s="221">
        <f>ROUND(I474*H474,2)</f>
        <v>0</v>
      </c>
      <c r="K474" s="219" t="s">
        <v>214</v>
      </c>
      <c r="L474" s="48"/>
      <c r="M474" s="223" t="s">
        <v>18</v>
      </c>
      <c r="N474" s="224" t="s">
        <v>42</v>
      </c>
      <c r="O474" s="88"/>
      <c r="P474" s="225">
        <f>O474*H474</f>
        <v>0</v>
      </c>
      <c r="Q474" s="225">
        <v>0</v>
      </c>
      <c r="R474" s="225">
        <f>Q474*H474</f>
        <v>0</v>
      </c>
      <c r="S474" s="225">
        <v>0</v>
      </c>
      <c r="T474" s="226">
        <f>S474*H474</f>
        <v>0</v>
      </c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R474" s="227" t="s">
        <v>327</v>
      </c>
      <c r="AT474" s="227" t="s">
        <v>211</v>
      </c>
      <c r="AU474" s="227" t="s">
        <v>80</v>
      </c>
      <c r="AY474" s="21" t="s">
        <v>207</v>
      </c>
      <c r="BE474" s="228">
        <f>IF(N474="základní",J474,0)</f>
        <v>0</v>
      </c>
      <c r="BF474" s="228">
        <f>IF(N474="snížená",J474,0)</f>
        <v>0</v>
      </c>
      <c r="BG474" s="228">
        <f>IF(N474="zákl. přenesená",J474,0)</f>
        <v>0</v>
      </c>
      <c r="BH474" s="228">
        <f>IF(N474="sníž. přenesená",J474,0)</f>
        <v>0</v>
      </c>
      <c r="BI474" s="228">
        <f>IF(N474="nulová",J474,0)</f>
        <v>0</v>
      </c>
      <c r="BJ474" s="21" t="s">
        <v>76</v>
      </c>
      <c r="BK474" s="228">
        <f>ROUND(I474*H474,2)</f>
        <v>0</v>
      </c>
      <c r="BL474" s="21" t="s">
        <v>327</v>
      </c>
      <c r="BM474" s="227" t="s">
        <v>2853</v>
      </c>
    </row>
    <row r="475" s="2" customFormat="1">
      <c r="A475" s="42"/>
      <c r="B475" s="43"/>
      <c r="C475" s="44"/>
      <c r="D475" s="229" t="s">
        <v>216</v>
      </c>
      <c r="E475" s="44"/>
      <c r="F475" s="230" t="s">
        <v>2854</v>
      </c>
      <c r="G475" s="44"/>
      <c r="H475" s="44"/>
      <c r="I475" s="231"/>
      <c r="J475" s="44"/>
      <c r="K475" s="44"/>
      <c r="L475" s="48"/>
      <c r="M475" s="232"/>
      <c r="N475" s="233"/>
      <c r="O475" s="88"/>
      <c r="P475" s="88"/>
      <c r="Q475" s="88"/>
      <c r="R475" s="88"/>
      <c r="S475" s="88"/>
      <c r="T475" s="89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T475" s="21" t="s">
        <v>216</v>
      </c>
      <c r="AU475" s="21" t="s">
        <v>80</v>
      </c>
    </row>
    <row r="476" s="2" customFormat="1" ht="16.5" customHeight="1">
      <c r="A476" s="42"/>
      <c r="B476" s="43"/>
      <c r="C476" s="283" t="s">
        <v>830</v>
      </c>
      <c r="D476" s="283" t="s">
        <v>1282</v>
      </c>
      <c r="E476" s="284" t="s">
        <v>2855</v>
      </c>
      <c r="F476" s="285" t="s">
        <v>2856</v>
      </c>
      <c r="G476" s="286" t="s">
        <v>381</v>
      </c>
      <c r="H476" s="287">
        <v>6</v>
      </c>
      <c r="I476" s="288"/>
      <c r="J476" s="287">
        <f>ROUND(I476*H476,2)</f>
        <v>0</v>
      </c>
      <c r="K476" s="285" t="s">
        <v>214</v>
      </c>
      <c r="L476" s="289"/>
      <c r="M476" s="290" t="s">
        <v>18</v>
      </c>
      <c r="N476" s="291" t="s">
        <v>42</v>
      </c>
      <c r="O476" s="88"/>
      <c r="P476" s="225">
        <f>O476*H476</f>
        <v>0</v>
      </c>
      <c r="Q476" s="225">
        <v>0.00025999999999999998</v>
      </c>
      <c r="R476" s="225">
        <f>Q476*H476</f>
        <v>0.0015599999999999998</v>
      </c>
      <c r="S476" s="225">
        <v>0</v>
      </c>
      <c r="T476" s="226">
        <f>S476*H476</f>
        <v>0</v>
      </c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R476" s="227" t="s">
        <v>513</v>
      </c>
      <c r="AT476" s="227" t="s">
        <v>1282</v>
      </c>
      <c r="AU476" s="227" t="s">
        <v>80</v>
      </c>
      <c r="AY476" s="21" t="s">
        <v>207</v>
      </c>
      <c r="BE476" s="228">
        <f>IF(N476="základní",J476,0)</f>
        <v>0</v>
      </c>
      <c r="BF476" s="228">
        <f>IF(N476="snížená",J476,0)</f>
        <v>0</v>
      </c>
      <c r="BG476" s="228">
        <f>IF(N476="zákl. přenesená",J476,0)</f>
        <v>0</v>
      </c>
      <c r="BH476" s="228">
        <f>IF(N476="sníž. přenesená",J476,0)</f>
        <v>0</v>
      </c>
      <c r="BI476" s="228">
        <f>IF(N476="nulová",J476,0)</f>
        <v>0</v>
      </c>
      <c r="BJ476" s="21" t="s">
        <v>76</v>
      </c>
      <c r="BK476" s="228">
        <f>ROUND(I476*H476,2)</f>
        <v>0</v>
      </c>
      <c r="BL476" s="21" t="s">
        <v>327</v>
      </c>
      <c r="BM476" s="227" t="s">
        <v>2857</v>
      </c>
    </row>
    <row r="477" s="2" customFormat="1" ht="16.5" customHeight="1">
      <c r="A477" s="42"/>
      <c r="B477" s="43"/>
      <c r="C477" s="217" t="s">
        <v>835</v>
      </c>
      <c r="D477" s="217" t="s">
        <v>211</v>
      </c>
      <c r="E477" s="218" t="s">
        <v>2858</v>
      </c>
      <c r="F477" s="219" t="s">
        <v>2859</v>
      </c>
      <c r="G477" s="220" t="s">
        <v>381</v>
      </c>
      <c r="H477" s="221">
        <v>1</v>
      </c>
      <c r="I477" s="222"/>
      <c r="J477" s="221">
        <f>ROUND(I477*H477,2)</f>
        <v>0</v>
      </c>
      <c r="K477" s="219" t="s">
        <v>214</v>
      </c>
      <c r="L477" s="48"/>
      <c r="M477" s="223" t="s">
        <v>18</v>
      </c>
      <c r="N477" s="224" t="s">
        <v>42</v>
      </c>
      <c r="O477" s="88"/>
      <c r="P477" s="225">
        <f>O477*H477</f>
        <v>0</v>
      </c>
      <c r="Q477" s="225">
        <v>0</v>
      </c>
      <c r="R477" s="225">
        <f>Q477*H477</f>
        <v>0</v>
      </c>
      <c r="S477" s="225">
        <v>0</v>
      </c>
      <c r="T477" s="226">
        <f>S477*H477</f>
        <v>0</v>
      </c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R477" s="227" t="s">
        <v>327</v>
      </c>
      <c r="AT477" s="227" t="s">
        <v>211</v>
      </c>
      <c r="AU477" s="227" t="s">
        <v>80</v>
      </c>
      <c r="AY477" s="21" t="s">
        <v>207</v>
      </c>
      <c r="BE477" s="228">
        <f>IF(N477="základní",J477,0)</f>
        <v>0</v>
      </c>
      <c r="BF477" s="228">
        <f>IF(N477="snížená",J477,0)</f>
        <v>0</v>
      </c>
      <c r="BG477" s="228">
        <f>IF(N477="zákl. přenesená",J477,0)</f>
        <v>0</v>
      </c>
      <c r="BH477" s="228">
        <f>IF(N477="sníž. přenesená",J477,0)</f>
        <v>0</v>
      </c>
      <c r="BI477" s="228">
        <f>IF(N477="nulová",J477,0)</f>
        <v>0</v>
      </c>
      <c r="BJ477" s="21" t="s">
        <v>76</v>
      </c>
      <c r="BK477" s="228">
        <f>ROUND(I477*H477,2)</f>
        <v>0</v>
      </c>
      <c r="BL477" s="21" t="s">
        <v>327</v>
      </c>
      <c r="BM477" s="227" t="s">
        <v>2860</v>
      </c>
    </row>
    <row r="478" s="2" customFormat="1">
      <c r="A478" s="42"/>
      <c r="B478" s="43"/>
      <c r="C478" s="44"/>
      <c r="D478" s="229" t="s">
        <v>216</v>
      </c>
      <c r="E478" s="44"/>
      <c r="F478" s="230" t="s">
        <v>2861</v>
      </c>
      <c r="G478" s="44"/>
      <c r="H478" s="44"/>
      <c r="I478" s="231"/>
      <c r="J478" s="44"/>
      <c r="K478" s="44"/>
      <c r="L478" s="48"/>
      <c r="M478" s="232"/>
      <c r="N478" s="233"/>
      <c r="O478" s="88"/>
      <c r="P478" s="88"/>
      <c r="Q478" s="88"/>
      <c r="R478" s="88"/>
      <c r="S478" s="88"/>
      <c r="T478" s="89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T478" s="21" t="s">
        <v>216</v>
      </c>
      <c r="AU478" s="21" t="s">
        <v>80</v>
      </c>
    </row>
    <row r="479" s="2" customFormat="1" ht="24.15" customHeight="1">
      <c r="A479" s="42"/>
      <c r="B479" s="43"/>
      <c r="C479" s="217" t="s">
        <v>842</v>
      </c>
      <c r="D479" s="217" t="s">
        <v>211</v>
      </c>
      <c r="E479" s="218" t="s">
        <v>2862</v>
      </c>
      <c r="F479" s="219" t="s">
        <v>2863</v>
      </c>
      <c r="G479" s="220" t="s">
        <v>697</v>
      </c>
      <c r="H479" s="222"/>
      <c r="I479" s="222"/>
      <c r="J479" s="221">
        <f>ROUND(I479*H479,2)</f>
        <v>0</v>
      </c>
      <c r="K479" s="219" t="s">
        <v>214</v>
      </c>
      <c r="L479" s="48"/>
      <c r="M479" s="223" t="s">
        <v>18</v>
      </c>
      <c r="N479" s="224" t="s">
        <v>42</v>
      </c>
      <c r="O479" s="88"/>
      <c r="P479" s="225">
        <f>O479*H479</f>
        <v>0</v>
      </c>
      <c r="Q479" s="225">
        <v>0</v>
      </c>
      <c r="R479" s="225">
        <f>Q479*H479</f>
        <v>0</v>
      </c>
      <c r="S479" s="225">
        <v>0</v>
      </c>
      <c r="T479" s="226">
        <f>S479*H479</f>
        <v>0</v>
      </c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R479" s="227" t="s">
        <v>327</v>
      </c>
      <c r="AT479" s="227" t="s">
        <v>211</v>
      </c>
      <c r="AU479" s="227" t="s">
        <v>80</v>
      </c>
      <c r="AY479" s="21" t="s">
        <v>207</v>
      </c>
      <c r="BE479" s="228">
        <f>IF(N479="základní",J479,0)</f>
        <v>0</v>
      </c>
      <c r="BF479" s="228">
        <f>IF(N479="snížená",J479,0)</f>
        <v>0</v>
      </c>
      <c r="BG479" s="228">
        <f>IF(N479="zákl. přenesená",J479,0)</f>
        <v>0</v>
      </c>
      <c r="BH479" s="228">
        <f>IF(N479="sníž. přenesená",J479,0)</f>
        <v>0</v>
      </c>
      <c r="BI479" s="228">
        <f>IF(N479="nulová",J479,0)</f>
        <v>0</v>
      </c>
      <c r="BJ479" s="21" t="s">
        <v>76</v>
      </c>
      <c r="BK479" s="228">
        <f>ROUND(I479*H479,2)</f>
        <v>0</v>
      </c>
      <c r="BL479" s="21" t="s">
        <v>327</v>
      </c>
      <c r="BM479" s="227" t="s">
        <v>2864</v>
      </c>
    </row>
    <row r="480" s="2" customFormat="1">
      <c r="A480" s="42"/>
      <c r="B480" s="43"/>
      <c r="C480" s="44"/>
      <c r="D480" s="229" t="s">
        <v>216</v>
      </c>
      <c r="E480" s="44"/>
      <c r="F480" s="230" t="s">
        <v>2865</v>
      </c>
      <c r="G480" s="44"/>
      <c r="H480" s="44"/>
      <c r="I480" s="231"/>
      <c r="J480" s="44"/>
      <c r="K480" s="44"/>
      <c r="L480" s="48"/>
      <c r="M480" s="232"/>
      <c r="N480" s="233"/>
      <c r="O480" s="88"/>
      <c r="P480" s="88"/>
      <c r="Q480" s="88"/>
      <c r="R480" s="88"/>
      <c r="S480" s="88"/>
      <c r="T480" s="89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T480" s="21" t="s">
        <v>216</v>
      </c>
      <c r="AU480" s="21" t="s">
        <v>80</v>
      </c>
    </row>
    <row r="481" s="12" customFormat="1" ht="22.8" customHeight="1">
      <c r="A481" s="12"/>
      <c r="B481" s="201"/>
      <c r="C481" s="202"/>
      <c r="D481" s="203" t="s">
        <v>70</v>
      </c>
      <c r="E481" s="215" t="s">
        <v>758</v>
      </c>
      <c r="F481" s="215" t="s">
        <v>759</v>
      </c>
      <c r="G481" s="202"/>
      <c r="H481" s="202"/>
      <c r="I481" s="205"/>
      <c r="J481" s="216">
        <f>BK481</f>
        <v>0</v>
      </c>
      <c r="K481" s="202"/>
      <c r="L481" s="207"/>
      <c r="M481" s="208"/>
      <c r="N481" s="209"/>
      <c r="O481" s="209"/>
      <c r="P481" s="210">
        <f>SUM(P482:P502)</f>
        <v>0</v>
      </c>
      <c r="Q481" s="209"/>
      <c r="R481" s="210">
        <f>SUM(R482:R502)</f>
        <v>0.0132871</v>
      </c>
      <c r="S481" s="209"/>
      <c r="T481" s="211">
        <f>SUM(T482:T502)</f>
        <v>0.011820000000000001</v>
      </c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R481" s="212" t="s">
        <v>80</v>
      </c>
      <c r="AT481" s="213" t="s">
        <v>70</v>
      </c>
      <c r="AU481" s="213" t="s">
        <v>76</v>
      </c>
      <c r="AY481" s="212" t="s">
        <v>207</v>
      </c>
      <c r="BK481" s="214">
        <f>SUM(BK482:BK502)</f>
        <v>0</v>
      </c>
    </row>
    <row r="482" s="2" customFormat="1" ht="16.5" customHeight="1">
      <c r="A482" s="42"/>
      <c r="B482" s="43"/>
      <c r="C482" s="217" t="s">
        <v>851</v>
      </c>
      <c r="D482" s="217" t="s">
        <v>211</v>
      </c>
      <c r="E482" s="218" t="s">
        <v>2866</v>
      </c>
      <c r="F482" s="219" t="s">
        <v>2867</v>
      </c>
      <c r="G482" s="220" t="s">
        <v>381</v>
      </c>
      <c r="H482" s="221">
        <v>7</v>
      </c>
      <c r="I482" s="222"/>
      <c r="J482" s="221">
        <f>ROUND(I482*H482,2)</f>
        <v>0</v>
      </c>
      <c r="K482" s="219" t="s">
        <v>214</v>
      </c>
      <c r="L482" s="48"/>
      <c r="M482" s="223" t="s">
        <v>18</v>
      </c>
      <c r="N482" s="224" t="s">
        <v>42</v>
      </c>
      <c r="O482" s="88"/>
      <c r="P482" s="225">
        <f>O482*H482</f>
        <v>0</v>
      </c>
      <c r="Q482" s="225">
        <v>0</v>
      </c>
      <c r="R482" s="225">
        <f>Q482*H482</f>
        <v>0</v>
      </c>
      <c r="S482" s="225">
        <v>0</v>
      </c>
      <c r="T482" s="226">
        <f>S482*H482</f>
        <v>0</v>
      </c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R482" s="227" t="s">
        <v>327</v>
      </c>
      <c r="AT482" s="227" t="s">
        <v>211</v>
      </c>
      <c r="AU482" s="227" t="s">
        <v>80</v>
      </c>
      <c r="AY482" s="21" t="s">
        <v>207</v>
      </c>
      <c r="BE482" s="228">
        <f>IF(N482="základní",J482,0)</f>
        <v>0</v>
      </c>
      <c r="BF482" s="228">
        <f>IF(N482="snížená",J482,0)</f>
        <v>0</v>
      </c>
      <c r="BG482" s="228">
        <f>IF(N482="zákl. přenesená",J482,0)</f>
        <v>0</v>
      </c>
      <c r="BH482" s="228">
        <f>IF(N482="sníž. přenesená",J482,0)</f>
        <v>0</v>
      </c>
      <c r="BI482" s="228">
        <f>IF(N482="nulová",J482,0)</f>
        <v>0</v>
      </c>
      <c r="BJ482" s="21" t="s">
        <v>76</v>
      </c>
      <c r="BK482" s="228">
        <f>ROUND(I482*H482,2)</f>
        <v>0</v>
      </c>
      <c r="BL482" s="21" t="s">
        <v>327</v>
      </c>
      <c r="BM482" s="227" t="s">
        <v>2868</v>
      </c>
    </row>
    <row r="483" s="2" customFormat="1">
      <c r="A483" s="42"/>
      <c r="B483" s="43"/>
      <c r="C483" s="44"/>
      <c r="D483" s="229" t="s">
        <v>216</v>
      </c>
      <c r="E483" s="44"/>
      <c r="F483" s="230" t="s">
        <v>2869</v>
      </c>
      <c r="G483" s="44"/>
      <c r="H483" s="44"/>
      <c r="I483" s="231"/>
      <c r="J483" s="44"/>
      <c r="K483" s="44"/>
      <c r="L483" s="48"/>
      <c r="M483" s="232"/>
      <c r="N483" s="233"/>
      <c r="O483" s="88"/>
      <c r="P483" s="88"/>
      <c r="Q483" s="88"/>
      <c r="R483" s="88"/>
      <c r="S483" s="88"/>
      <c r="T483" s="89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T483" s="21" t="s">
        <v>216</v>
      </c>
      <c r="AU483" s="21" t="s">
        <v>80</v>
      </c>
    </row>
    <row r="484" s="13" customFormat="1">
      <c r="A484" s="13"/>
      <c r="B484" s="234"/>
      <c r="C484" s="235"/>
      <c r="D484" s="236" t="s">
        <v>218</v>
      </c>
      <c r="E484" s="237" t="s">
        <v>18</v>
      </c>
      <c r="F484" s="238" t="s">
        <v>2650</v>
      </c>
      <c r="G484" s="235"/>
      <c r="H484" s="237" t="s">
        <v>18</v>
      </c>
      <c r="I484" s="239"/>
      <c r="J484" s="235"/>
      <c r="K484" s="235"/>
      <c r="L484" s="240"/>
      <c r="M484" s="241"/>
      <c r="N484" s="242"/>
      <c r="O484" s="242"/>
      <c r="P484" s="242"/>
      <c r="Q484" s="242"/>
      <c r="R484" s="242"/>
      <c r="S484" s="242"/>
      <c r="T484" s="24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4" t="s">
        <v>218</v>
      </c>
      <c r="AU484" s="244" t="s">
        <v>80</v>
      </c>
      <c r="AV484" s="13" t="s">
        <v>76</v>
      </c>
      <c r="AW484" s="13" t="s">
        <v>33</v>
      </c>
      <c r="AX484" s="13" t="s">
        <v>71</v>
      </c>
      <c r="AY484" s="244" t="s">
        <v>207</v>
      </c>
    </row>
    <row r="485" s="14" customFormat="1">
      <c r="A485" s="14"/>
      <c r="B485" s="245"/>
      <c r="C485" s="246"/>
      <c r="D485" s="236" t="s">
        <v>218</v>
      </c>
      <c r="E485" s="247" t="s">
        <v>18</v>
      </c>
      <c r="F485" s="248" t="s">
        <v>103</v>
      </c>
      <c r="G485" s="246"/>
      <c r="H485" s="249">
        <v>6</v>
      </c>
      <c r="I485" s="250"/>
      <c r="J485" s="246"/>
      <c r="K485" s="246"/>
      <c r="L485" s="251"/>
      <c r="M485" s="252"/>
      <c r="N485" s="253"/>
      <c r="O485" s="253"/>
      <c r="P485" s="253"/>
      <c r="Q485" s="253"/>
      <c r="R485" s="253"/>
      <c r="S485" s="253"/>
      <c r="T485" s="25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55" t="s">
        <v>218</v>
      </c>
      <c r="AU485" s="255" t="s">
        <v>80</v>
      </c>
      <c r="AV485" s="14" t="s">
        <v>80</v>
      </c>
      <c r="AW485" s="14" t="s">
        <v>33</v>
      </c>
      <c r="AX485" s="14" t="s">
        <v>71</v>
      </c>
      <c r="AY485" s="255" t="s">
        <v>207</v>
      </c>
    </row>
    <row r="486" s="13" customFormat="1">
      <c r="A486" s="13"/>
      <c r="B486" s="234"/>
      <c r="C486" s="235"/>
      <c r="D486" s="236" t="s">
        <v>218</v>
      </c>
      <c r="E486" s="237" t="s">
        <v>18</v>
      </c>
      <c r="F486" s="238" t="s">
        <v>2870</v>
      </c>
      <c r="G486" s="235"/>
      <c r="H486" s="237" t="s">
        <v>18</v>
      </c>
      <c r="I486" s="239"/>
      <c r="J486" s="235"/>
      <c r="K486" s="235"/>
      <c r="L486" s="240"/>
      <c r="M486" s="241"/>
      <c r="N486" s="242"/>
      <c r="O486" s="242"/>
      <c r="P486" s="242"/>
      <c r="Q486" s="242"/>
      <c r="R486" s="242"/>
      <c r="S486" s="242"/>
      <c r="T486" s="24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44" t="s">
        <v>218</v>
      </c>
      <c r="AU486" s="244" t="s">
        <v>80</v>
      </c>
      <c r="AV486" s="13" t="s">
        <v>76</v>
      </c>
      <c r="AW486" s="13" t="s">
        <v>33</v>
      </c>
      <c r="AX486" s="13" t="s">
        <v>71</v>
      </c>
      <c r="AY486" s="244" t="s">
        <v>207</v>
      </c>
    </row>
    <row r="487" s="14" customFormat="1">
      <c r="A487" s="14"/>
      <c r="B487" s="245"/>
      <c r="C487" s="246"/>
      <c r="D487" s="236" t="s">
        <v>218</v>
      </c>
      <c r="E487" s="247" t="s">
        <v>18</v>
      </c>
      <c r="F487" s="248" t="s">
        <v>76</v>
      </c>
      <c r="G487" s="246"/>
      <c r="H487" s="249">
        <v>1</v>
      </c>
      <c r="I487" s="250"/>
      <c r="J487" s="246"/>
      <c r="K487" s="246"/>
      <c r="L487" s="251"/>
      <c r="M487" s="252"/>
      <c r="N487" s="253"/>
      <c r="O487" s="253"/>
      <c r="P487" s="253"/>
      <c r="Q487" s="253"/>
      <c r="R487" s="253"/>
      <c r="S487" s="253"/>
      <c r="T487" s="25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5" t="s">
        <v>218</v>
      </c>
      <c r="AU487" s="255" t="s">
        <v>80</v>
      </c>
      <c r="AV487" s="14" t="s">
        <v>80</v>
      </c>
      <c r="AW487" s="14" t="s">
        <v>33</v>
      </c>
      <c r="AX487" s="14" t="s">
        <v>71</v>
      </c>
      <c r="AY487" s="255" t="s">
        <v>207</v>
      </c>
    </row>
    <row r="488" s="16" customFormat="1">
      <c r="A488" s="16"/>
      <c r="B488" s="267"/>
      <c r="C488" s="268"/>
      <c r="D488" s="236" t="s">
        <v>218</v>
      </c>
      <c r="E488" s="269" t="s">
        <v>18</v>
      </c>
      <c r="F488" s="270" t="s">
        <v>244</v>
      </c>
      <c r="G488" s="268"/>
      <c r="H488" s="271">
        <v>7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T488" s="277" t="s">
        <v>218</v>
      </c>
      <c r="AU488" s="277" t="s">
        <v>80</v>
      </c>
      <c r="AV488" s="16" t="s">
        <v>89</v>
      </c>
      <c r="AW488" s="16" t="s">
        <v>33</v>
      </c>
      <c r="AX488" s="16" t="s">
        <v>76</v>
      </c>
      <c r="AY488" s="277" t="s">
        <v>207</v>
      </c>
    </row>
    <row r="489" s="2" customFormat="1" ht="16.5" customHeight="1">
      <c r="A489" s="42"/>
      <c r="B489" s="43"/>
      <c r="C489" s="217" t="s">
        <v>1501</v>
      </c>
      <c r="D489" s="217" t="s">
        <v>211</v>
      </c>
      <c r="E489" s="218" t="s">
        <v>2871</v>
      </c>
      <c r="F489" s="219" t="s">
        <v>2872</v>
      </c>
      <c r="G489" s="220" t="s">
        <v>317</v>
      </c>
      <c r="H489" s="221">
        <v>3</v>
      </c>
      <c r="I489" s="222"/>
      <c r="J489" s="221">
        <f>ROUND(I489*H489,2)</f>
        <v>0</v>
      </c>
      <c r="K489" s="219" t="s">
        <v>214</v>
      </c>
      <c r="L489" s="48"/>
      <c r="M489" s="223" t="s">
        <v>18</v>
      </c>
      <c r="N489" s="224" t="s">
        <v>42</v>
      </c>
      <c r="O489" s="88"/>
      <c r="P489" s="225">
        <f>O489*H489</f>
        <v>0</v>
      </c>
      <c r="Q489" s="225">
        <v>0</v>
      </c>
      <c r="R489" s="225">
        <f>Q489*H489</f>
        <v>0</v>
      </c>
      <c r="S489" s="225">
        <v>0.0039399999999999999</v>
      </c>
      <c r="T489" s="226">
        <f>S489*H489</f>
        <v>0.011820000000000001</v>
      </c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R489" s="227" t="s">
        <v>327</v>
      </c>
      <c r="AT489" s="227" t="s">
        <v>211</v>
      </c>
      <c r="AU489" s="227" t="s">
        <v>80</v>
      </c>
      <c r="AY489" s="21" t="s">
        <v>207</v>
      </c>
      <c r="BE489" s="228">
        <f>IF(N489="základní",J489,0)</f>
        <v>0</v>
      </c>
      <c r="BF489" s="228">
        <f>IF(N489="snížená",J489,0)</f>
        <v>0</v>
      </c>
      <c r="BG489" s="228">
        <f>IF(N489="zákl. přenesená",J489,0)</f>
        <v>0</v>
      </c>
      <c r="BH489" s="228">
        <f>IF(N489="sníž. přenesená",J489,0)</f>
        <v>0</v>
      </c>
      <c r="BI489" s="228">
        <f>IF(N489="nulová",J489,0)</f>
        <v>0</v>
      </c>
      <c r="BJ489" s="21" t="s">
        <v>76</v>
      </c>
      <c r="BK489" s="228">
        <f>ROUND(I489*H489,2)</f>
        <v>0</v>
      </c>
      <c r="BL489" s="21" t="s">
        <v>327</v>
      </c>
      <c r="BM489" s="227" t="s">
        <v>2873</v>
      </c>
    </row>
    <row r="490" s="2" customFormat="1">
      <c r="A490" s="42"/>
      <c r="B490" s="43"/>
      <c r="C490" s="44"/>
      <c r="D490" s="229" t="s">
        <v>216</v>
      </c>
      <c r="E490" s="44"/>
      <c r="F490" s="230" t="s">
        <v>2874</v>
      </c>
      <c r="G490" s="44"/>
      <c r="H490" s="44"/>
      <c r="I490" s="231"/>
      <c r="J490" s="44"/>
      <c r="K490" s="44"/>
      <c r="L490" s="48"/>
      <c r="M490" s="232"/>
      <c r="N490" s="233"/>
      <c r="O490" s="88"/>
      <c r="P490" s="88"/>
      <c r="Q490" s="88"/>
      <c r="R490" s="88"/>
      <c r="S490" s="88"/>
      <c r="T490" s="89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T490" s="21" t="s">
        <v>216</v>
      </c>
      <c r="AU490" s="21" t="s">
        <v>80</v>
      </c>
    </row>
    <row r="491" s="14" customFormat="1">
      <c r="A491" s="14"/>
      <c r="B491" s="245"/>
      <c r="C491" s="246"/>
      <c r="D491" s="236" t="s">
        <v>218</v>
      </c>
      <c r="E491" s="247" t="s">
        <v>18</v>
      </c>
      <c r="F491" s="248" t="s">
        <v>2875</v>
      </c>
      <c r="G491" s="246"/>
      <c r="H491" s="249">
        <v>3</v>
      </c>
      <c r="I491" s="250"/>
      <c r="J491" s="246"/>
      <c r="K491" s="246"/>
      <c r="L491" s="251"/>
      <c r="M491" s="252"/>
      <c r="N491" s="253"/>
      <c r="O491" s="253"/>
      <c r="P491" s="253"/>
      <c r="Q491" s="253"/>
      <c r="R491" s="253"/>
      <c r="S491" s="253"/>
      <c r="T491" s="25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5" t="s">
        <v>218</v>
      </c>
      <c r="AU491" s="255" t="s">
        <v>80</v>
      </c>
      <c r="AV491" s="14" t="s">
        <v>80</v>
      </c>
      <c r="AW491" s="14" t="s">
        <v>33</v>
      </c>
      <c r="AX491" s="14" t="s">
        <v>76</v>
      </c>
      <c r="AY491" s="255" t="s">
        <v>207</v>
      </c>
    </row>
    <row r="492" s="2" customFormat="1" ht="24.15" customHeight="1">
      <c r="A492" s="42"/>
      <c r="B492" s="43"/>
      <c r="C492" s="217" t="s">
        <v>1507</v>
      </c>
      <c r="D492" s="217" t="s">
        <v>211</v>
      </c>
      <c r="E492" s="218" t="s">
        <v>2876</v>
      </c>
      <c r="F492" s="219" t="s">
        <v>2877</v>
      </c>
      <c r="G492" s="220" t="s">
        <v>317</v>
      </c>
      <c r="H492" s="221">
        <v>4.5999999999999996</v>
      </c>
      <c r="I492" s="222"/>
      <c r="J492" s="221">
        <f>ROUND(I492*H492,2)</f>
        <v>0</v>
      </c>
      <c r="K492" s="219" t="s">
        <v>214</v>
      </c>
      <c r="L492" s="48"/>
      <c r="M492" s="223" t="s">
        <v>18</v>
      </c>
      <c r="N492" s="224" t="s">
        <v>42</v>
      </c>
      <c r="O492" s="88"/>
      <c r="P492" s="225">
        <f>O492*H492</f>
        <v>0</v>
      </c>
      <c r="Q492" s="225">
        <v>0.0028885</v>
      </c>
      <c r="R492" s="225">
        <f>Q492*H492</f>
        <v>0.0132871</v>
      </c>
      <c r="S492" s="225">
        <v>0</v>
      </c>
      <c r="T492" s="226">
        <f>S492*H492</f>
        <v>0</v>
      </c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R492" s="227" t="s">
        <v>327</v>
      </c>
      <c r="AT492" s="227" t="s">
        <v>211</v>
      </c>
      <c r="AU492" s="227" t="s">
        <v>80</v>
      </c>
      <c r="AY492" s="21" t="s">
        <v>207</v>
      </c>
      <c r="BE492" s="228">
        <f>IF(N492="základní",J492,0)</f>
        <v>0</v>
      </c>
      <c r="BF492" s="228">
        <f>IF(N492="snížená",J492,0)</f>
        <v>0</v>
      </c>
      <c r="BG492" s="228">
        <f>IF(N492="zákl. přenesená",J492,0)</f>
        <v>0</v>
      </c>
      <c r="BH492" s="228">
        <f>IF(N492="sníž. přenesená",J492,0)</f>
        <v>0</v>
      </c>
      <c r="BI492" s="228">
        <f>IF(N492="nulová",J492,0)</f>
        <v>0</v>
      </c>
      <c r="BJ492" s="21" t="s">
        <v>76</v>
      </c>
      <c r="BK492" s="228">
        <f>ROUND(I492*H492,2)</f>
        <v>0</v>
      </c>
      <c r="BL492" s="21" t="s">
        <v>327</v>
      </c>
      <c r="BM492" s="227" t="s">
        <v>2878</v>
      </c>
    </row>
    <row r="493" s="2" customFormat="1">
      <c r="A493" s="42"/>
      <c r="B493" s="43"/>
      <c r="C493" s="44"/>
      <c r="D493" s="229" t="s">
        <v>216</v>
      </c>
      <c r="E493" s="44"/>
      <c r="F493" s="230" t="s">
        <v>2879</v>
      </c>
      <c r="G493" s="44"/>
      <c r="H493" s="44"/>
      <c r="I493" s="231"/>
      <c r="J493" s="44"/>
      <c r="K493" s="44"/>
      <c r="L493" s="48"/>
      <c r="M493" s="232"/>
      <c r="N493" s="233"/>
      <c r="O493" s="88"/>
      <c r="P493" s="88"/>
      <c r="Q493" s="88"/>
      <c r="R493" s="88"/>
      <c r="S493" s="88"/>
      <c r="T493" s="89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T493" s="21" t="s">
        <v>216</v>
      </c>
      <c r="AU493" s="21" t="s">
        <v>80</v>
      </c>
    </row>
    <row r="494" s="13" customFormat="1">
      <c r="A494" s="13"/>
      <c r="B494" s="234"/>
      <c r="C494" s="235"/>
      <c r="D494" s="236" t="s">
        <v>218</v>
      </c>
      <c r="E494" s="237" t="s">
        <v>18</v>
      </c>
      <c r="F494" s="238" t="s">
        <v>2880</v>
      </c>
      <c r="G494" s="235"/>
      <c r="H494" s="237" t="s">
        <v>18</v>
      </c>
      <c r="I494" s="239"/>
      <c r="J494" s="235"/>
      <c r="K494" s="235"/>
      <c r="L494" s="240"/>
      <c r="M494" s="241"/>
      <c r="N494" s="242"/>
      <c r="O494" s="242"/>
      <c r="P494" s="242"/>
      <c r="Q494" s="242"/>
      <c r="R494" s="242"/>
      <c r="S494" s="242"/>
      <c r="T494" s="24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4" t="s">
        <v>218</v>
      </c>
      <c r="AU494" s="244" t="s">
        <v>80</v>
      </c>
      <c r="AV494" s="13" t="s">
        <v>76</v>
      </c>
      <c r="AW494" s="13" t="s">
        <v>33</v>
      </c>
      <c r="AX494" s="13" t="s">
        <v>71</v>
      </c>
      <c r="AY494" s="244" t="s">
        <v>207</v>
      </c>
    </row>
    <row r="495" s="14" customFormat="1">
      <c r="A495" s="14"/>
      <c r="B495" s="245"/>
      <c r="C495" s="246"/>
      <c r="D495" s="236" t="s">
        <v>218</v>
      </c>
      <c r="E495" s="247" t="s">
        <v>18</v>
      </c>
      <c r="F495" s="248" t="s">
        <v>2875</v>
      </c>
      <c r="G495" s="246"/>
      <c r="H495" s="249">
        <v>3</v>
      </c>
      <c r="I495" s="250"/>
      <c r="J495" s="246"/>
      <c r="K495" s="246"/>
      <c r="L495" s="251"/>
      <c r="M495" s="252"/>
      <c r="N495" s="253"/>
      <c r="O495" s="253"/>
      <c r="P495" s="253"/>
      <c r="Q495" s="253"/>
      <c r="R495" s="253"/>
      <c r="S495" s="253"/>
      <c r="T495" s="25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5" t="s">
        <v>218</v>
      </c>
      <c r="AU495" s="255" t="s">
        <v>80</v>
      </c>
      <c r="AV495" s="14" t="s">
        <v>80</v>
      </c>
      <c r="AW495" s="14" t="s">
        <v>33</v>
      </c>
      <c r="AX495" s="14" t="s">
        <v>71</v>
      </c>
      <c r="AY495" s="255" t="s">
        <v>207</v>
      </c>
    </row>
    <row r="496" s="13" customFormat="1">
      <c r="A496" s="13"/>
      <c r="B496" s="234"/>
      <c r="C496" s="235"/>
      <c r="D496" s="236" t="s">
        <v>218</v>
      </c>
      <c r="E496" s="237" t="s">
        <v>18</v>
      </c>
      <c r="F496" s="238" t="s">
        <v>2870</v>
      </c>
      <c r="G496" s="235"/>
      <c r="H496" s="237" t="s">
        <v>18</v>
      </c>
      <c r="I496" s="239"/>
      <c r="J496" s="235"/>
      <c r="K496" s="235"/>
      <c r="L496" s="240"/>
      <c r="M496" s="241"/>
      <c r="N496" s="242"/>
      <c r="O496" s="242"/>
      <c r="P496" s="242"/>
      <c r="Q496" s="242"/>
      <c r="R496" s="242"/>
      <c r="S496" s="242"/>
      <c r="T496" s="24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4" t="s">
        <v>218</v>
      </c>
      <c r="AU496" s="244" t="s">
        <v>80</v>
      </c>
      <c r="AV496" s="13" t="s">
        <v>76</v>
      </c>
      <c r="AW496" s="13" t="s">
        <v>33</v>
      </c>
      <c r="AX496" s="13" t="s">
        <v>71</v>
      </c>
      <c r="AY496" s="244" t="s">
        <v>207</v>
      </c>
    </row>
    <row r="497" s="14" customFormat="1">
      <c r="A497" s="14"/>
      <c r="B497" s="245"/>
      <c r="C497" s="246"/>
      <c r="D497" s="236" t="s">
        <v>218</v>
      </c>
      <c r="E497" s="247" t="s">
        <v>18</v>
      </c>
      <c r="F497" s="248" t="s">
        <v>2881</v>
      </c>
      <c r="G497" s="246"/>
      <c r="H497" s="249">
        <v>1.6000000000000001</v>
      </c>
      <c r="I497" s="250"/>
      <c r="J497" s="246"/>
      <c r="K497" s="246"/>
      <c r="L497" s="251"/>
      <c r="M497" s="252"/>
      <c r="N497" s="253"/>
      <c r="O497" s="253"/>
      <c r="P497" s="253"/>
      <c r="Q497" s="253"/>
      <c r="R497" s="253"/>
      <c r="S497" s="253"/>
      <c r="T497" s="25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5" t="s">
        <v>218</v>
      </c>
      <c r="AU497" s="255" t="s">
        <v>80</v>
      </c>
      <c r="AV497" s="14" t="s">
        <v>80</v>
      </c>
      <c r="AW497" s="14" t="s">
        <v>33</v>
      </c>
      <c r="AX497" s="14" t="s">
        <v>71</v>
      </c>
      <c r="AY497" s="255" t="s">
        <v>207</v>
      </c>
    </row>
    <row r="498" s="16" customFormat="1">
      <c r="A498" s="16"/>
      <c r="B498" s="267"/>
      <c r="C498" s="268"/>
      <c r="D498" s="236" t="s">
        <v>218</v>
      </c>
      <c r="E498" s="269" t="s">
        <v>18</v>
      </c>
      <c r="F498" s="270" t="s">
        <v>244</v>
      </c>
      <c r="G498" s="268"/>
      <c r="H498" s="271">
        <v>4.5999999999999996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T498" s="277" t="s">
        <v>218</v>
      </c>
      <c r="AU498" s="277" t="s">
        <v>80</v>
      </c>
      <c r="AV498" s="16" t="s">
        <v>89</v>
      </c>
      <c r="AW498" s="16" t="s">
        <v>33</v>
      </c>
      <c r="AX498" s="16" t="s">
        <v>76</v>
      </c>
      <c r="AY498" s="277" t="s">
        <v>207</v>
      </c>
    </row>
    <row r="499" s="2" customFormat="1" ht="24.15" customHeight="1">
      <c r="A499" s="42"/>
      <c r="B499" s="43"/>
      <c r="C499" s="217" t="s">
        <v>1513</v>
      </c>
      <c r="D499" s="217" t="s">
        <v>211</v>
      </c>
      <c r="E499" s="218" t="s">
        <v>2882</v>
      </c>
      <c r="F499" s="219" t="s">
        <v>2883</v>
      </c>
      <c r="G499" s="220" t="s">
        <v>697</v>
      </c>
      <c r="H499" s="222"/>
      <c r="I499" s="222"/>
      <c r="J499" s="221">
        <f>ROUND(I499*H499,2)</f>
        <v>0</v>
      </c>
      <c r="K499" s="219" t="s">
        <v>214</v>
      </c>
      <c r="L499" s="48"/>
      <c r="M499" s="223" t="s">
        <v>18</v>
      </c>
      <c r="N499" s="224" t="s">
        <v>42</v>
      </c>
      <c r="O499" s="88"/>
      <c r="P499" s="225">
        <f>O499*H499</f>
        <v>0</v>
      </c>
      <c r="Q499" s="225">
        <v>0</v>
      </c>
      <c r="R499" s="225">
        <f>Q499*H499</f>
        <v>0</v>
      </c>
      <c r="S499" s="225">
        <v>0</v>
      </c>
      <c r="T499" s="226">
        <f>S499*H499</f>
        <v>0</v>
      </c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R499" s="227" t="s">
        <v>327</v>
      </c>
      <c r="AT499" s="227" t="s">
        <v>211</v>
      </c>
      <c r="AU499" s="227" t="s">
        <v>80</v>
      </c>
      <c r="AY499" s="21" t="s">
        <v>207</v>
      </c>
      <c r="BE499" s="228">
        <f>IF(N499="základní",J499,0)</f>
        <v>0</v>
      </c>
      <c r="BF499" s="228">
        <f>IF(N499="snížená",J499,0)</f>
        <v>0</v>
      </c>
      <c r="BG499" s="228">
        <f>IF(N499="zákl. přenesená",J499,0)</f>
        <v>0</v>
      </c>
      <c r="BH499" s="228">
        <f>IF(N499="sníž. přenesená",J499,0)</f>
        <v>0</v>
      </c>
      <c r="BI499" s="228">
        <f>IF(N499="nulová",J499,0)</f>
        <v>0</v>
      </c>
      <c r="BJ499" s="21" t="s">
        <v>76</v>
      </c>
      <c r="BK499" s="228">
        <f>ROUND(I499*H499,2)</f>
        <v>0</v>
      </c>
      <c r="BL499" s="21" t="s">
        <v>327</v>
      </c>
      <c r="BM499" s="227" t="s">
        <v>2884</v>
      </c>
    </row>
    <row r="500" s="2" customFormat="1">
      <c r="A500" s="42"/>
      <c r="B500" s="43"/>
      <c r="C500" s="44"/>
      <c r="D500" s="229" t="s">
        <v>216</v>
      </c>
      <c r="E500" s="44"/>
      <c r="F500" s="230" t="s">
        <v>2885</v>
      </c>
      <c r="G500" s="44"/>
      <c r="H500" s="44"/>
      <c r="I500" s="231"/>
      <c r="J500" s="44"/>
      <c r="K500" s="44"/>
      <c r="L500" s="48"/>
      <c r="M500" s="232"/>
      <c r="N500" s="233"/>
      <c r="O500" s="88"/>
      <c r="P500" s="88"/>
      <c r="Q500" s="88"/>
      <c r="R500" s="88"/>
      <c r="S500" s="88"/>
      <c r="T500" s="89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T500" s="21" t="s">
        <v>216</v>
      </c>
      <c r="AU500" s="21" t="s">
        <v>80</v>
      </c>
    </row>
    <row r="501" s="2" customFormat="1" ht="37.8" customHeight="1">
      <c r="A501" s="42"/>
      <c r="B501" s="43"/>
      <c r="C501" s="217" t="s">
        <v>1520</v>
      </c>
      <c r="D501" s="217" t="s">
        <v>211</v>
      </c>
      <c r="E501" s="218" t="s">
        <v>2886</v>
      </c>
      <c r="F501" s="219" t="s">
        <v>2887</v>
      </c>
      <c r="G501" s="220" t="s">
        <v>697</v>
      </c>
      <c r="H501" s="222"/>
      <c r="I501" s="222"/>
      <c r="J501" s="221">
        <f>ROUND(I501*H501,2)</f>
        <v>0</v>
      </c>
      <c r="K501" s="219" t="s">
        <v>214</v>
      </c>
      <c r="L501" s="48"/>
      <c r="M501" s="223" t="s">
        <v>18</v>
      </c>
      <c r="N501" s="224" t="s">
        <v>42</v>
      </c>
      <c r="O501" s="88"/>
      <c r="P501" s="225">
        <f>O501*H501</f>
        <v>0</v>
      </c>
      <c r="Q501" s="225">
        <v>0</v>
      </c>
      <c r="R501" s="225">
        <f>Q501*H501</f>
        <v>0</v>
      </c>
      <c r="S501" s="225">
        <v>0</v>
      </c>
      <c r="T501" s="226">
        <f>S501*H501</f>
        <v>0</v>
      </c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R501" s="227" t="s">
        <v>327</v>
      </c>
      <c r="AT501" s="227" t="s">
        <v>211</v>
      </c>
      <c r="AU501" s="227" t="s">
        <v>80</v>
      </c>
      <c r="AY501" s="21" t="s">
        <v>207</v>
      </c>
      <c r="BE501" s="228">
        <f>IF(N501="základní",J501,0)</f>
        <v>0</v>
      </c>
      <c r="BF501" s="228">
        <f>IF(N501="snížená",J501,0)</f>
        <v>0</v>
      </c>
      <c r="BG501" s="228">
        <f>IF(N501="zákl. přenesená",J501,0)</f>
        <v>0</v>
      </c>
      <c r="BH501" s="228">
        <f>IF(N501="sníž. přenesená",J501,0)</f>
        <v>0</v>
      </c>
      <c r="BI501" s="228">
        <f>IF(N501="nulová",J501,0)</f>
        <v>0</v>
      </c>
      <c r="BJ501" s="21" t="s">
        <v>76</v>
      </c>
      <c r="BK501" s="228">
        <f>ROUND(I501*H501,2)</f>
        <v>0</v>
      </c>
      <c r="BL501" s="21" t="s">
        <v>327</v>
      </c>
      <c r="BM501" s="227" t="s">
        <v>2888</v>
      </c>
    </row>
    <row r="502" s="2" customFormat="1">
      <c r="A502" s="42"/>
      <c r="B502" s="43"/>
      <c r="C502" s="44"/>
      <c r="D502" s="229" t="s">
        <v>216</v>
      </c>
      <c r="E502" s="44"/>
      <c r="F502" s="230" t="s">
        <v>2889</v>
      </c>
      <c r="G502" s="44"/>
      <c r="H502" s="44"/>
      <c r="I502" s="231"/>
      <c r="J502" s="44"/>
      <c r="K502" s="44"/>
      <c r="L502" s="48"/>
      <c r="M502" s="232"/>
      <c r="N502" s="233"/>
      <c r="O502" s="88"/>
      <c r="P502" s="88"/>
      <c r="Q502" s="88"/>
      <c r="R502" s="88"/>
      <c r="S502" s="88"/>
      <c r="T502" s="89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T502" s="21" t="s">
        <v>216</v>
      </c>
      <c r="AU502" s="21" t="s">
        <v>80</v>
      </c>
    </row>
    <row r="503" s="12" customFormat="1" ht="22.8" customHeight="1">
      <c r="A503" s="12"/>
      <c r="B503" s="201"/>
      <c r="C503" s="202"/>
      <c r="D503" s="203" t="s">
        <v>70</v>
      </c>
      <c r="E503" s="215" t="s">
        <v>820</v>
      </c>
      <c r="F503" s="215" t="s">
        <v>821</v>
      </c>
      <c r="G503" s="202"/>
      <c r="H503" s="202"/>
      <c r="I503" s="205"/>
      <c r="J503" s="216">
        <f>BK503</f>
        <v>0</v>
      </c>
      <c r="K503" s="202"/>
      <c r="L503" s="207"/>
      <c r="M503" s="208"/>
      <c r="N503" s="209"/>
      <c r="O503" s="209"/>
      <c r="P503" s="210">
        <f>SUM(P504:P511)</f>
        <v>0</v>
      </c>
      <c r="Q503" s="209"/>
      <c r="R503" s="210">
        <f>SUM(R504:R511)</f>
        <v>0.0115</v>
      </c>
      <c r="S503" s="209"/>
      <c r="T503" s="211">
        <f>SUM(T504:T511)</f>
        <v>0</v>
      </c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R503" s="212" t="s">
        <v>80</v>
      </c>
      <c r="AT503" s="213" t="s">
        <v>70</v>
      </c>
      <c r="AU503" s="213" t="s">
        <v>76</v>
      </c>
      <c r="AY503" s="212" t="s">
        <v>207</v>
      </c>
      <c r="BK503" s="214">
        <f>SUM(BK504:BK511)</f>
        <v>0</v>
      </c>
    </row>
    <row r="504" s="2" customFormat="1" ht="16.5" customHeight="1">
      <c r="A504" s="42"/>
      <c r="B504" s="43"/>
      <c r="C504" s="217" t="s">
        <v>1522</v>
      </c>
      <c r="D504" s="217" t="s">
        <v>211</v>
      </c>
      <c r="E504" s="218" t="s">
        <v>2890</v>
      </c>
      <c r="F504" s="219" t="s">
        <v>2891</v>
      </c>
      <c r="G504" s="220" t="s">
        <v>381</v>
      </c>
      <c r="H504" s="221">
        <v>1</v>
      </c>
      <c r="I504" s="222"/>
      <c r="J504" s="221">
        <f>ROUND(I504*H504,2)</f>
        <v>0</v>
      </c>
      <c r="K504" s="219" t="s">
        <v>214</v>
      </c>
      <c r="L504" s="48"/>
      <c r="M504" s="223" t="s">
        <v>18</v>
      </c>
      <c r="N504" s="224" t="s">
        <v>42</v>
      </c>
      <c r="O504" s="88"/>
      <c r="P504" s="225">
        <f>O504*H504</f>
        <v>0</v>
      </c>
      <c r="Q504" s="225">
        <v>0</v>
      </c>
      <c r="R504" s="225">
        <f>Q504*H504</f>
        <v>0</v>
      </c>
      <c r="S504" s="225">
        <v>0</v>
      </c>
      <c r="T504" s="226">
        <f>S504*H504</f>
        <v>0</v>
      </c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R504" s="227" t="s">
        <v>327</v>
      </c>
      <c r="AT504" s="227" t="s">
        <v>211</v>
      </c>
      <c r="AU504" s="227" t="s">
        <v>80</v>
      </c>
      <c r="AY504" s="21" t="s">
        <v>207</v>
      </c>
      <c r="BE504" s="228">
        <f>IF(N504="základní",J504,0)</f>
        <v>0</v>
      </c>
      <c r="BF504" s="228">
        <f>IF(N504="snížená",J504,0)</f>
        <v>0</v>
      </c>
      <c r="BG504" s="228">
        <f>IF(N504="zákl. přenesená",J504,0)</f>
        <v>0</v>
      </c>
      <c r="BH504" s="228">
        <f>IF(N504="sníž. přenesená",J504,0)</f>
        <v>0</v>
      </c>
      <c r="BI504" s="228">
        <f>IF(N504="nulová",J504,0)</f>
        <v>0</v>
      </c>
      <c r="BJ504" s="21" t="s">
        <v>76</v>
      </c>
      <c r="BK504" s="228">
        <f>ROUND(I504*H504,2)</f>
        <v>0</v>
      </c>
      <c r="BL504" s="21" t="s">
        <v>327</v>
      </c>
      <c r="BM504" s="227" t="s">
        <v>2892</v>
      </c>
    </row>
    <row r="505" s="2" customFormat="1">
      <c r="A505" s="42"/>
      <c r="B505" s="43"/>
      <c r="C505" s="44"/>
      <c r="D505" s="229" t="s">
        <v>216</v>
      </c>
      <c r="E505" s="44"/>
      <c r="F505" s="230" t="s">
        <v>2893</v>
      </c>
      <c r="G505" s="44"/>
      <c r="H505" s="44"/>
      <c r="I505" s="231"/>
      <c r="J505" s="44"/>
      <c r="K505" s="44"/>
      <c r="L505" s="48"/>
      <c r="M505" s="232"/>
      <c r="N505" s="233"/>
      <c r="O505" s="88"/>
      <c r="P505" s="88"/>
      <c r="Q505" s="88"/>
      <c r="R505" s="88"/>
      <c r="S505" s="88"/>
      <c r="T505" s="89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T505" s="21" t="s">
        <v>216</v>
      </c>
      <c r="AU505" s="21" t="s">
        <v>80</v>
      </c>
    </row>
    <row r="506" s="2" customFormat="1" ht="16.5" customHeight="1">
      <c r="A506" s="42"/>
      <c r="B506" s="43"/>
      <c r="C506" s="283" t="s">
        <v>1528</v>
      </c>
      <c r="D506" s="283" t="s">
        <v>1282</v>
      </c>
      <c r="E506" s="284" t="s">
        <v>2894</v>
      </c>
      <c r="F506" s="285" t="s">
        <v>2895</v>
      </c>
      <c r="G506" s="286" t="s">
        <v>381</v>
      </c>
      <c r="H506" s="287">
        <v>1</v>
      </c>
      <c r="I506" s="288"/>
      <c r="J506" s="287">
        <f>ROUND(I506*H506,2)</f>
        <v>0</v>
      </c>
      <c r="K506" s="285" t="s">
        <v>18</v>
      </c>
      <c r="L506" s="289"/>
      <c r="M506" s="290" t="s">
        <v>18</v>
      </c>
      <c r="N506" s="291" t="s">
        <v>42</v>
      </c>
      <c r="O506" s="88"/>
      <c r="P506" s="225">
        <f>O506*H506</f>
        <v>0</v>
      </c>
      <c r="Q506" s="225">
        <v>0.0115</v>
      </c>
      <c r="R506" s="225">
        <f>Q506*H506</f>
        <v>0.0115</v>
      </c>
      <c r="S506" s="225">
        <v>0</v>
      </c>
      <c r="T506" s="226">
        <f>S506*H506</f>
        <v>0</v>
      </c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R506" s="227" t="s">
        <v>513</v>
      </c>
      <c r="AT506" s="227" t="s">
        <v>1282</v>
      </c>
      <c r="AU506" s="227" t="s">
        <v>80</v>
      </c>
      <c r="AY506" s="21" t="s">
        <v>207</v>
      </c>
      <c r="BE506" s="228">
        <f>IF(N506="základní",J506,0)</f>
        <v>0</v>
      </c>
      <c r="BF506" s="228">
        <f>IF(N506="snížená",J506,0)</f>
        <v>0</v>
      </c>
      <c r="BG506" s="228">
        <f>IF(N506="zákl. přenesená",J506,0)</f>
        <v>0</v>
      </c>
      <c r="BH506" s="228">
        <f>IF(N506="sníž. přenesená",J506,0)</f>
        <v>0</v>
      </c>
      <c r="BI506" s="228">
        <f>IF(N506="nulová",J506,0)</f>
        <v>0</v>
      </c>
      <c r="BJ506" s="21" t="s">
        <v>76</v>
      </c>
      <c r="BK506" s="228">
        <f>ROUND(I506*H506,2)</f>
        <v>0</v>
      </c>
      <c r="BL506" s="21" t="s">
        <v>327</v>
      </c>
      <c r="BM506" s="227" t="s">
        <v>2896</v>
      </c>
    </row>
    <row r="507" s="2" customFormat="1">
      <c r="A507" s="42"/>
      <c r="B507" s="43"/>
      <c r="C507" s="44"/>
      <c r="D507" s="236" t="s">
        <v>653</v>
      </c>
      <c r="E507" s="44"/>
      <c r="F507" s="278" t="s">
        <v>2897</v>
      </c>
      <c r="G507" s="44"/>
      <c r="H507" s="44"/>
      <c r="I507" s="231"/>
      <c r="J507" s="44"/>
      <c r="K507" s="44"/>
      <c r="L507" s="48"/>
      <c r="M507" s="232"/>
      <c r="N507" s="233"/>
      <c r="O507" s="88"/>
      <c r="P507" s="88"/>
      <c r="Q507" s="88"/>
      <c r="R507" s="88"/>
      <c r="S507" s="88"/>
      <c r="T507" s="89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T507" s="21" t="s">
        <v>653</v>
      </c>
      <c r="AU507" s="21" t="s">
        <v>80</v>
      </c>
    </row>
    <row r="508" s="2" customFormat="1" ht="24.15" customHeight="1">
      <c r="A508" s="42"/>
      <c r="B508" s="43"/>
      <c r="C508" s="217" t="s">
        <v>1533</v>
      </c>
      <c r="D508" s="217" t="s">
        <v>211</v>
      </c>
      <c r="E508" s="218" t="s">
        <v>2898</v>
      </c>
      <c r="F508" s="219" t="s">
        <v>2899</v>
      </c>
      <c r="G508" s="220" t="s">
        <v>697</v>
      </c>
      <c r="H508" s="222"/>
      <c r="I508" s="222"/>
      <c r="J508" s="221">
        <f>ROUND(I508*H508,2)</f>
        <v>0</v>
      </c>
      <c r="K508" s="219" t="s">
        <v>214</v>
      </c>
      <c r="L508" s="48"/>
      <c r="M508" s="223" t="s">
        <v>18</v>
      </c>
      <c r="N508" s="224" t="s">
        <v>42</v>
      </c>
      <c r="O508" s="88"/>
      <c r="P508" s="225">
        <f>O508*H508</f>
        <v>0</v>
      </c>
      <c r="Q508" s="225">
        <v>0</v>
      </c>
      <c r="R508" s="225">
        <f>Q508*H508</f>
        <v>0</v>
      </c>
      <c r="S508" s="225">
        <v>0</v>
      </c>
      <c r="T508" s="226">
        <f>S508*H508</f>
        <v>0</v>
      </c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R508" s="227" t="s">
        <v>327</v>
      </c>
      <c r="AT508" s="227" t="s">
        <v>211</v>
      </c>
      <c r="AU508" s="227" t="s">
        <v>80</v>
      </c>
      <c r="AY508" s="21" t="s">
        <v>207</v>
      </c>
      <c r="BE508" s="228">
        <f>IF(N508="základní",J508,0)</f>
        <v>0</v>
      </c>
      <c r="BF508" s="228">
        <f>IF(N508="snížená",J508,0)</f>
        <v>0</v>
      </c>
      <c r="BG508" s="228">
        <f>IF(N508="zákl. přenesená",J508,0)</f>
        <v>0</v>
      </c>
      <c r="BH508" s="228">
        <f>IF(N508="sníž. přenesená",J508,0)</f>
        <v>0</v>
      </c>
      <c r="BI508" s="228">
        <f>IF(N508="nulová",J508,0)</f>
        <v>0</v>
      </c>
      <c r="BJ508" s="21" t="s">
        <v>76</v>
      </c>
      <c r="BK508" s="228">
        <f>ROUND(I508*H508,2)</f>
        <v>0</v>
      </c>
      <c r="BL508" s="21" t="s">
        <v>327</v>
      </c>
      <c r="BM508" s="227" t="s">
        <v>2900</v>
      </c>
    </row>
    <row r="509" s="2" customFormat="1">
      <c r="A509" s="42"/>
      <c r="B509" s="43"/>
      <c r="C509" s="44"/>
      <c r="D509" s="229" t="s">
        <v>216</v>
      </c>
      <c r="E509" s="44"/>
      <c r="F509" s="230" t="s">
        <v>2901</v>
      </c>
      <c r="G509" s="44"/>
      <c r="H509" s="44"/>
      <c r="I509" s="231"/>
      <c r="J509" s="44"/>
      <c r="K509" s="44"/>
      <c r="L509" s="48"/>
      <c r="M509" s="232"/>
      <c r="N509" s="233"/>
      <c r="O509" s="88"/>
      <c r="P509" s="88"/>
      <c r="Q509" s="88"/>
      <c r="R509" s="88"/>
      <c r="S509" s="88"/>
      <c r="T509" s="89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T509" s="21" t="s">
        <v>216</v>
      </c>
      <c r="AU509" s="21" t="s">
        <v>80</v>
      </c>
    </row>
    <row r="510" s="2" customFormat="1" ht="37.8" customHeight="1">
      <c r="A510" s="42"/>
      <c r="B510" s="43"/>
      <c r="C510" s="217" t="s">
        <v>1538</v>
      </c>
      <c r="D510" s="217" t="s">
        <v>211</v>
      </c>
      <c r="E510" s="218" t="s">
        <v>2902</v>
      </c>
      <c r="F510" s="219" t="s">
        <v>2903</v>
      </c>
      <c r="G510" s="220" t="s">
        <v>697</v>
      </c>
      <c r="H510" s="222"/>
      <c r="I510" s="222"/>
      <c r="J510" s="221">
        <f>ROUND(I510*H510,2)</f>
        <v>0</v>
      </c>
      <c r="K510" s="219" t="s">
        <v>214</v>
      </c>
      <c r="L510" s="48"/>
      <c r="M510" s="223" t="s">
        <v>18</v>
      </c>
      <c r="N510" s="224" t="s">
        <v>42</v>
      </c>
      <c r="O510" s="88"/>
      <c r="P510" s="225">
        <f>O510*H510</f>
        <v>0</v>
      </c>
      <c r="Q510" s="225">
        <v>0</v>
      </c>
      <c r="R510" s="225">
        <f>Q510*H510</f>
        <v>0</v>
      </c>
      <c r="S510" s="225">
        <v>0</v>
      </c>
      <c r="T510" s="226">
        <f>S510*H510</f>
        <v>0</v>
      </c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R510" s="227" t="s">
        <v>327</v>
      </c>
      <c r="AT510" s="227" t="s">
        <v>211</v>
      </c>
      <c r="AU510" s="227" t="s">
        <v>80</v>
      </c>
      <c r="AY510" s="21" t="s">
        <v>207</v>
      </c>
      <c r="BE510" s="228">
        <f>IF(N510="základní",J510,0)</f>
        <v>0</v>
      </c>
      <c r="BF510" s="228">
        <f>IF(N510="snížená",J510,0)</f>
        <v>0</v>
      </c>
      <c r="BG510" s="228">
        <f>IF(N510="zákl. přenesená",J510,0)</f>
        <v>0</v>
      </c>
      <c r="BH510" s="228">
        <f>IF(N510="sníž. přenesená",J510,0)</f>
        <v>0</v>
      </c>
      <c r="BI510" s="228">
        <f>IF(N510="nulová",J510,0)</f>
        <v>0</v>
      </c>
      <c r="BJ510" s="21" t="s">
        <v>76</v>
      </c>
      <c r="BK510" s="228">
        <f>ROUND(I510*H510,2)</f>
        <v>0</v>
      </c>
      <c r="BL510" s="21" t="s">
        <v>327</v>
      </c>
      <c r="BM510" s="227" t="s">
        <v>2904</v>
      </c>
    </row>
    <row r="511" s="2" customFormat="1">
      <c r="A511" s="42"/>
      <c r="B511" s="43"/>
      <c r="C511" s="44"/>
      <c r="D511" s="229" t="s">
        <v>216</v>
      </c>
      <c r="E511" s="44"/>
      <c r="F511" s="230" t="s">
        <v>2905</v>
      </c>
      <c r="G511" s="44"/>
      <c r="H511" s="44"/>
      <c r="I511" s="231"/>
      <c r="J511" s="44"/>
      <c r="K511" s="44"/>
      <c r="L511" s="48"/>
      <c r="M511" s="292"/>
      <c r="N511" s="293"/>
      <c r="O511" s="294"/>
      <c r="P511" s="294"/>
      <c r="Q511" s="294"/>
      <c r="R511" s="294"/>
      <c r="S511" s="294"/>
      <c r="T511" s="295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T511" s="21" t="s">
        <v>216</v>
      </c>
      <c r="AU511" s="21" t="s">
        <v>80</v>
      </c>
    </row>
    <row r="512" s="2" customFormat="1" ht="6.96" customHeight="1">
      <c r="A512" s="42"/>
      <c r="B512" s="63"/>
      <c r="C512" s="64"/>
      <c r="D512" s="64"/>
      <c r="E512" s="64"/>
      <c r="F512" s="64"/>
      <c r="G512" s="64"/>
      <c r="H512" s="64"/>
      <c r="I512" s="64"/>
      <c r="J512" s="64"/>
      <c r="K512" s="64"/>
      <c r="L512" s="48"/>
      <c r="M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</row>
  </sheetData>
  <sheetProtection sheet="1" autoFilter="0" formatColumns="0" formatRows="0" objects="1" scenarios="1" spinCount="100000" saltValue="iIiuD3CulgebAbinEk+iIP+Ih8CugPmwC9PTXh6ESk6o678rpw9urzf6Mh3ymL1ouiKBy5ArBxrAdegYrNGROw==" hashValue="2EayB839WY9XGhSh9iHUY7zzeSuSl1YKV3wCB19dDA8lA+n48AzMrs5wpV0yh/mE/vsWtZ6o3Q2Cn/VJovvSmw==" algorithmName="SHA-512" password="CC35"/>
  <autoFilter ref="C114:K5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103:H103"/>
    <mergeCell ref="E105:H105"/>
    <mergeCell ref="E107:H107"/>
    <mergeCell ref="L2:V2"/>
  </mergeCells>
  <hyperlinks>
    <hyperlink ref="F120" r:id="rId1" display="https://podminky.urs.cz/item/CS_URS_2025_02/113107122"/>
    <hyperlink ref="F123" r:id="rId2" display="https://podminky.urs.cz/item/CS_URS_2025_02/113107136"/>
    <hyperlink ref="F126" r:id="rId3" display="https://podminky.urs.cz/item/CS_URS_2025_02/119001405"/>
    <hyperlink ref="F131" r:id="rId4" display="https://podminky.urs.cz/item/CS_URS_2025_02/132212222"/>
    <hyperlink ref="F139" r:id="rId5" display="https://podminky.urs.cz/item/CS_URS_2025_02/132212332"/>
    <hyperlink ref="F174" r:id="rId6" display="https://podminky.urs.cz/item/CS_URS_2025_02/151101201"/>
    <hyperlink ref="F178" r:id="rId7" display="https://podminky.urs.cz/item/CS_URS_2025_02/151101211"/>
    <hyperlink ref="F187" r:id="rId8" display="https://podminky.urs.cz/item/CS_URS_2025_02/162211311"/>
    <hyperlink ref="F190" r:id="rId9" display="https://podminky.urs.cz/item/CS_URS_2025_02/162351103"/>
    <hyperlink ref="F197" r:id="rId10" display="https://podminky.urs.cz/item/CS_URS_2025_02/167111101"/>
    <hyperlink ref="F204" r:id="rId11" display="https://podminky.urs.cz/item/CS_URS_2025_02/174151102"/>
    <hyperlink ref="F209" r:id="rId12" display="https://podminky.urs.cz/item/CS_URS_2025_02/174111109"/>
    <hyperlink ref="F215" r:id="rId13" display="https://podminky.urs.cz/item/CS_URS_2025_02/181912112"/>
    <hyperlink ref="F228" r:id="rId14" display="https://podminky.urs.cz/item/CS_URS_2025_02/564851011"/>
    <hyperlink ref="F235" r:id="rId15" display="https://podminky.urs.cz/item/CS_URS_2025_02/622325102"/>
    <hyperlink ref="F241" r:id="rId16" display="https://podminky.urs.cz/item/CS_URS_2025_02/631311125"/>
    <hyperlink ref="F244" r:id="rId17" display="https://podminky.urs.cz/item/CS_URS_2025_02/631319012"/>
    <hyperlink ref="F247" r:id="rId18" display="https://podminky.urs.cz/item/CS_URS_2025_02/631319173"/>
    <hyperlink ref="F250" r:id="rId19" display="https://podminky.urs.cz/item/CS_URS_2025_02/631362021"/>
    <hyperlink ref="F255" r:id="rId20" display="https://podminky.urs.cz/item/CS_URS_2025_02/634112113"/>
    <hyperlink ref="F260" r:id="rId21" display="https://podminky.urs.cz/item/CS_URS_2025_02/634663111"/>
    <hyperlink ref="F264" r:id="rId22" display="https://podminky.urs.cz/item/CS_URS_2025_02/637311122"/>
    <hyperlink ref="F269" r:id="rId23" display="https://podminky.urs.cz/item/CS_URS_2025_02/871263121"/>
    <hyperlink ref="F275" r:id="rId24" display="https://podminky.urs.cz/item/CS_URS_2025_02/877260330"/>
    <hyperlink ref="F283" r:id="rId25" display="https://podminky.urs.cz/item/CS_URS_2025_02/916231213"/>
    <hyperlink ref="F289" r:id="rId26" display="https://podminky.urs.cz/item/CS_URS_2025_02/919111112"/>
    <hyperlink ref="F301" r:id="rId27" display="https://podminky.urs.cz/item/CS_URS_2025_02/919121122"/>
    <hyperlink ref="F304" r:id="rId28" display="https://podminky.urs.cz/item/CS_URS_2025_02/919735123"/>
    <hyperlink ref="F316" r:id="rId29" display="https://podminky.urs.cz/item/CS_URS_2025_02/721219621"/>
    <hyperlink ref="F321" r:id="rId30" display="https://podminky.urs.cz/item/CS_URS_2025_02/935112111"/>
    <hyperlink ref="F332" r:id="rId31" display="https://podminky.urs.cz/item/CS_URS_2025_02/962031132"/>
    <hyperlink ref="F337" r:id="rId32" display="https://podminky.urs.cz/item/CS_URS_2025_02/978036141"/>
    <hyperlink ref="F343" r:id="rId33" display="https://podminky.urs.cz/item/CS_URS_2025_02/976085211"/>
    <hyperlink ref="F347" r:id="rId34" display="https://podminky.urs.cz/item/CS_URS_2025_02/997006002"/>
    <hyperlink ref="F349" r:id="rId35" display="https://podminky.urs.cz/item/CS_URS_2025_02/997013111"/>
    <hyperlink ref="F351" r:id="rId36" display="https://podminky.urs.cz/item/CS_URS_2025_02/997013501"/>
    <hyperlink ref="F353" r:id="rId37" display="https://podminky.urs.cz/item/CS_URS_2025_02/997013509"/>
    <hyperlink ref="F356" r:id="rId38" display="https://podminky.urs.cz/item/CS_URS_2025_02/997013631"/>
    <hyperlink ref="F363" r:id="rId39" display="https://podminky.urs.cz/item/CS_URS_2025_02/997221615"/>
    <hyperlink ref="F366" r:id="rId40" display="https://podminky.urs.cz/item/CS_URS_2025_02/997221645"/>
    <hyperlink ref="F370" r:id="rId41" display="https://podminky.urs.cz/item/CS_URS_2025_02/997221655"/>
    <hyperlink ref="F383" r:id="rId42" display="https://podminky.urs.cz/item/CS_URS_2025_02/998018001"/>
    <hyperlink ref="F385" r:id="rId43" display="https://podminky.urs.cz/item/CS_URS_2025_02/998018011"/>
    <hyperlink ref="F389" r:id="rId44" display="https://podminky.urs.cz/item/CS_URS_2025_02/711112001"/>
    <hyperlink ref="F400" r:id="rId45" display="https://podminky.urs.cz/item/CS_URS_2025_02/711132101"/>
    <hyperlink ref="F410" r:id="rId46" display="https://podminky.urs.cz/item/CS_URS_2025_02/711142559"/>
    <hyperlink ref="F424" r:id="rId47" display="https://podminky.urs.cz/item/CS_URS_2025_02/711142821"/>
    <hyperlink ref="F429" r:id="rId48" display="https://podminky.urs.cz/item/CS_URS_2025_02/711161274"/>
    <hyperlink ref="F438" r:id="rId49" display="https://podminky.urs.cz/item/CS_URS_2025_02/711161383"/>
    <hyperlink ref="F442" r:id="rId50" display="https://podminky.urs.cz/item/CS_URS_2025_02/998711121"/>
    <hyperlink ref="F444" r:id="rId51" display="https://podminky.urs.cz/item/CS_URS_2025_02/998711129"/>
    <hyperlink ref="F447" r:id="rId52" display="https://podminky.urs.cz/item/CS_URS_2025_02/721171915"/>
    <hyperlink ref="F452" r:id="rId53" display="https://podminky.urs.cz/item/CS_URS_2025_02/721242804"/>
    <hyperlink ref="F455" r:id="rId54" display="https://podminky.urs.cz/item/CS_URS_2025_02/721249115"/>
    <hyperlink ref="F460" r:id="rId55" display="https://podminky.urs.cz/item/CS_URS_2025_02/721290111"/>
    <hyperlink ref="F463" r:id="rId56" display="https://podminky.urs.cz/item/CS_URS_2025_02/998721311"/>
    <hyperlink ref="F465" r:id="rId57" display="https://podminky.urs.cz/item/CS_URS_2025_02/998721319"/>
    <hyperlink ref="F468" r:id="rId58" display="https://podminky.urs.cz/item/CS_URS_2025_02/741410021"/>
    <hyperlink ref="F475" r:id="rId59" display="https://podminky.urs.cz/item/CS_URS_2025_02/741420022"/>
    <hyperlink ref="F478" r:id="rId60" display="https://podminky.urs.cz/item/CS_URS_2025_02/741820011"/>
    <hyperlink ref="F480" r:id="rId61" display="https://podminky.urs.cz/item/CS_URS_2025_02/998741311"/>
    <hyperlink ref="F483" r:id="rId62" display="https://podminky.urs.cz/item/CS_URS_2025_02/764001901"/>
    <hyperlink ref="F490" r:id="rId63" display="https://podminky.urs.cz/item/CS_URS_2025_02/764004861"/>
    <hyperlink ref="F493" r:id="rId64" display="https://podminky.urs.cz/item/CS_URS_2025_02/764548324"/>
    <hyperlink ref="F500" r:id="rId65" display="https://podminky.urs.cz/item/CS_URS_2025_02/998764311"/>
    <hyperlink ref="F502" r:id="rId66" display="https://podminky.urs.cz/item/CS_URS_2025_02/998764319"/>
    <hyperlink ref="F505" r:id="rId67" display="https://podminky.urs.cz/item/CS_URS_2025_02/767531211"/>
    <hyperlink ref="F509" r:id="rId68" display="https://podminky.urs.cz/item/CS_URS_2025_02/998767311"/>
    <hyperlink ref="F511" r:id="rId69" display="https://podminky.urs.cz/item/CS_URS_2025_02/998767319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0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98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2906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2907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ROUND(J96,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ROUND((SUM(BE96:BE278)),  2)</f>
        <v>0</v>
      </c>
      <c r="G35" s="42"/>
      <c r="H35" s="42"/>
      <c r="I35" s="162">
        <v>0.20999999999999999</v>
      </c>
      <c r="J35" s="161">
        <f>ROUND(((SUM(BE96:BE278))*I35),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ROUND((SUM(BF96:BF278)),  2)</f>
        <v>0</v>
      </c>
      <c r="G36" s="42"/>
      <c r="H36" s="42"/>
      <c r="I36" s="162">
        <v>0.12</v>
      </c>
      <c r="J36" s="161">
        <f>ROUND(((SUM(BF96:BF278))*I36),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ROUND((SUM(BG96:BG278)),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ROUND((SUM(BH96:BH278)),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ROUND((SUM(BI96:BI278)),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2906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1 - Vodovod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J96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992</v>
      </c>
      <c r="E64" s="182"/>
      <c r="F64" s="182"/>
      <c r="G64" s="182"/>
      <c r="H64" s="182"/>
      <c r="I64" s="182"/>
      <c r="J64" s="183">
        <f>J97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168</v>
      </c>
      <c r="E65" s="187"/>
      <c r="F65" s="187"/>
      <c r="G65" s="187"/>
      <c r="H65" s="187"/>
      <c r="I65" s="187"/>
      <c r="J65" s="188">
        <f>J98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169</v>
      </c>
      <c r="E66" s="187"/>
      <c r="F66" s="187"/>
      <c r="G66" s="187"/>
      <c r="H66" s="187"/>
      <c r="I66" s="187"/>
      <c r="J66" s="188">
        <f>J99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1003</v>
      </c>
      <c r="E67" s="187"/>
      <c r="F67" s="187"/>
      <c r="G67" s="187"/>
      <c r="H67" s="187"/>
      <c r="I67" s="187"/>
      <c r="J67" s="188">
        <f>J110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173</v>
      </c>
      <c r="E68" s="187"/>
      <c r="F68" s="187"/>
      <c r="G68" s="187"/>
      <c r="H68" s="187"/>
      <c r="I68" s="187"/>
      <c r="J68" s="188">
        <f>J111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174</v>
      </c>
      <c r="E69" s="187"/>
      <c r="F69" s="187"/>
      <c r="G69" s="187"/>
      <c r="H69" s="187"/>
      <c r="I69" s="187"/>
      <c r="J69" s="188">
        <f>J118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1005</v>
      </c>
      <c r="E70" s="187"/>
      <c r="F70" s="187"/>
      <c r="G70" s="187"/>
      <c r="H70" s="187"/>
      <c r="I70" s="187"/>
      <c r="J70" s="188">
        <f>J137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9"/>
      <c r="C71" s="180"/>
      <c r="D71" s="181" t="s">
        <v>1006</v>
      </c>
      <c r="E71" s="182"/>
      <c r="F71" s="182"/>
      <c r="G71" s="182"/>
      <c r="H71" s="182"/>
      <c r="I71" s="182"/>
      <c r="J71" s="183">
        <f>J140</f>
        <v>0</v>
      </c>
      <c r="K71" s="180"/>
      <c r="L71" s="18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5"/>
      <c r="C72" s="129"/>
      <c r="D72" s="186" t="s">
        <v>177</v>
      </c>
      <c r="E72" s="187"/>
      <c r="F72" s="187"/>
      <c r="G72" s="187"/>
      <c r="H72" s="187"/>
      <c r="I72" s="187"/>
      <c r="J72" s="188">
        <f>J141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9"/>
      <c r="D73" s="186" t="s">
        <v>2908</v>
      </c>
      <c r="E73" s="187"/>
      <c r="F73" s="187"/>
      <c r="G73" s="187"/>
      <c r="H73" s="187"/>
      <c r="I73" s="187"/>
      <c r="J73" s="188">
        <f>J149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9"/>
      <c r="D74" s="186" t="s">
        <v>2909</v>
      </c>
      <c r="E74" s="187"/>
      <c r="F74" s="187"/>
      <c r="G74" s="187"/>
      <c r="H74" s="187"/>
      <c r="I74" s="187"/>
      <c r="J74" s="188">
        <f>J272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2"/>
      <c r="B75" s="43"/>
      <c r="C75" s="44"/>
      <c r="D75" s="44"/>
      <c r="E75" s="44"/>
      <c r="F75" s="44"/>
      <c r="G75" s="44"/>
      <c r="H75" s="44"/>
      <c r="I75" s="44"/>
      <c r="J75" s="44"/>
      <c r="K75" s="4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6" s="2" customFormat="1" ht="6.96" customHeight="1">
      <c r="A76" s="42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9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</row>
    <row r="80" s="2" customFormat="1" ht="6.96" customHeight="1">
      <c r="A80" s="42"/>
      <c r="B80" s="65"/>
      <c r="C80" s="66"/>
      <c r="D80" s="66"/>
      <c r="E80" s="66"/>
      <c r="F80" s="66"/>
      <c r="G80" s="66"/>
      <c r="H80" s="66"/>
      <c r="I80" s="66"/>
      <c r="J80" s="66"/>
      <c r="K80" s="66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24.96" customHeight="1">
      <c r="A81" s="42"/>
      <c r="B81" s="43"/>
      <c r="C81" s="27" t="s">
        <v>192</v>
      </c>
      <c r="D81" s="44"/>
      <c r="E81" s="44"/>
      <c r="F81" s="44"/>
      <c r="G81" s="44"/>
      <c r="H81" s="44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6.96" customHeight="1">
      <c r="A82" s="42"/>
      <c r="B82" s="43"/>
      <c r="C82" s="44"/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12" customHeight="1">
      <c r="A83" s="42"/>
      <c r="B83" s="43"/>
      <c r="C83" s="36" t="s">
        <v>15</v>
      </c>
      <c r="D83" s="44"/>
      <c r="E83" s="44"/>
      <c r="F83" s="44"/>
      <c r="G83" s="44"/>
      <c r="H83" s="44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6.5" customHeight="1">
      <c r="A84" s="42"/>
      <c r="B84" s="43"/>
      <c r="C84" s="44"/>
      <c r="D84" s="44"/>
      <c r="E84" s="174" t="str">
        <f>E7</f>
        <v>Rekonstrukce rehabilitace v 1.PP budovy B v HNSP v Bílině</v>
      </c>
      <c r="F84" s="36"/>
      <c r="G84" s="36"/>
      <c r="H84" s="36"/>
      <c r="I84" s="44"/>
      <c r="J84" s="44"/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1" customFormat="1" ht="12" customHeight="1">
      <c r="B85" s="25"/>
      <c r="C85" s="36" t="s">
        <v>147</v>
      </c>
      <c r="D85" s="26"/>
      <c r="E85" s="26"/>
      <c r="F85" s="26"/>
      <c r="G85" s="26"/>
      <c r="H85" s="26"/>
      <c r="I85" s="26"/>
      <c r="J85" s="26"/>
      <c r="K85" s="26"/>
      <c r="L85" s="24"/>
    </row>
    <row r="86" s="2" customFormat="1" ht="16.5" customHeight="1">
      <c r="A86" s="42"/>
      <c r="B86" s="43"/>
      <c r="C86" s="44"/>
      <c r="D86" s="44"/>
      <c r="E86" s="174" t="s">
        <v>2906</v>
      </c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2" customFormat="1" ht="12" customHeight="1">
      <c r="A87" s="42"/>
      <c r="B87" s="43"/>
      <c r="C87" s="36" t="s">
        <v>2408</v>
      </c>
      <c r="D87" s="44"/>
      <c r="E87" s="44"/>
      <c r="F87" s="44"/>
      <c r="G87" s="44"/>
      <c r="H87" s="44"/>
      <c r="I87" s="44"/>
      <c r="J87" s="44"/>
      <c r="K87" s="4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16.5" customHeight="1">
      <c r="A88" s="42"/>
      <c r="B88" s="43"/>
      <c r="C88" s="44"/>
      <c r="D88" s="44"/>
      <c r="E88" s="73" t="str">
        <f>E11</f>
        <v>1 - Vodovod</v>
      </c>
      <c r="F88" s="44"/>
      <c r="G88" s="44"/>
      <c r="H88" s="44"/>
      <c r="I88" s="44"/>
      <c r="J88" s="44"/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6.96" customHeight="1">
      <c r="A89" s="42"/>
      <c r="B89" s="43"/>
      <c r="C89" s="44"/>
      <c r="D89" s="44"/>
      <c r="E89" s="44"/>
      <c r="F89" s="44"/>
      <c r="G89" s="44"/>
      <c r="H89" s="44"/>
      <c r="I89" s="44"/>
      <c r="J89" s="44"/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12" customHeight="1">
      <c r="A90" s="42"/>
      <c r="B90" s="43"/>
      <c r="C90" s="36" t="s">
        <v>20</v>
      </c>
      <c r="D90" s="44"/>
      <c r="E90" s="44"/>
      <c r="F90" s="31" t="str">
        <f>F14</f>
        <v xml:space="preserve"> </v>
      </c>
      <c r="G90" s="44"/>
      <c r="H90" s="44"/>
      <c r="I90" s="36" t="s">
        <v>22</v>
      </c>
      <c r="J90" s="76" t="str">
        <f>IF(J14="","",J14)</f>
        <v>14. 12. 2025</v>
      </c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6.96" customHeight="1">
      <c r="A91" s="42"/>
      <c r="B91" s="43"/>
      <c r="C91" s="44"/>
      <c r="D91" s="44"/>
      <c r="E91" s="44"/>
      <c r="F91" s="44"/>
      <c r="G91" s="44"/>
      <c r="H91" s="44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15.15" customHeight="1">
      <c r="A92" s="42"/>
      <c r="B92" s="43"/>
      <c r="C92" s="36" t="s">
        <v>24</v>
      </c>
      <c r="D92" s="44"/>
      <c r="E92" s="44"/>
      <c r="F92" s="31" t="str">
        <f>E17</f>
        <v>Město Bílina, Břežánská 50/4, 418 01 Bílina</v>
      </c>
      <c r="G92" s="44"/>
      <c r="H92" s="44"/>
      <c r="I92" s="36" t="s">
        <v>32</v>
      </c>
      <c r="J92" s="40" t="str">
        <f>E23</f>
        <v xml:space="preserve"> </v>
      </c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15.15" customHeight="1">
      <c r="A93" s="42"/>
      <c r="B93" s="43"/>
      <c r="C93" s="36" t="s">
        <v>30</v>
      </c>
      <c r="D93" s="44"/>
      <c r="E93" s="44"/>
      <c r="F93" s="31" t="str">
        <f>IF(E20="","",E20)</f>
        <v>Vyplň údaj</v>
      </c>
      <c r="G93" s="44"/>
      <c r="H93" s="44"/>
      <c r="I93" s="36" t="s">
        <v>34</v>
      </c>
      <c r="J93" s="40" t="str">
        <f>E26</f>
        <v xml:space="preserve"> </v>
      </c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2" customFormat="1" ht="10.32" customHeight="1">
      <c r="A94" s="42"/>
      <c r="B94" s="43"/>
      <c r="C94" s="44"/>
      <c r="D94" s="44"/>
      <c r="E94" s="44"/>
      <c r="F94" s="44"/>
      <c r="G94" s="44"/>
      <c r="H94" s="44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11" customFormat="1" ht="29.28" customHeight="1">
      <c r="A95" s="190"/>
      <c r="B95" s="191"/>
      <c r="C95" s="192" t="s">
        <v>193</v>
      </c>
      <c r="D95" s="193" t="s">
        <v>56</v>
      </c>
      <c r="E95" s="193" t="s">
        <v>52</v>
      </c>
      <c r="F95" s="193" t="s">
        <v>53</v>
      </c>
      <c r="G95" s="193" t="s">
        <v>194</v>
      </c>
      <c r="H95" s="193" t="s">
        <v>195</v>
      </c>
      <c r="I95" s="193" t="s">
        <v>196</v>
      </c>
      <c r="J95" s="193" t="s">
        <v>165</v>
      </c>
      <c r="K95" s="194" t="s">
        <v>197</v>
      </c>
      <c r="L95" s="195"/>
      <c r="M95" s="96" t="s">
        <v>18</v>
      </c>
      <c r="N95" s="97" t="s">
        <v>41</v>
      </c>
      <c r="O95" s="97" t="s">
        <v>198</v>
      </c>
      <c r="P95" s="97" t="s">
        <v>199</v>
      </c>
      <c r="Q95" s="97" t="s">
        <v>200</v>
      </c>
      <c r="R95" s="97" t="s">
        <v>201</v>
      </c>
      <c r="S95" s="97" t="s">
        <v>202</v>
      </c>
      <c r="T95" s="98" t="s">
        <v>203</v>
      </c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</row>
    <row r="96" s="2" customFormat="1" ht="22.8" customHeight="1">
      <c r="A96" s="42"/>
      <c r="B96" s="43"/>
      <c r="C96" s="103" t="s">
        <v>204</v>
      </c>
      <c r="D96" s="44"/>
      <c r="E96" s="44"/>
      <c r="F96" s="44"/>
      <c r="G96" s="44"/>
      <c r="H96" s="44"/>
      <c r="I96" s="44"/>
      <c r="J96" s="196">
        <f>BK96</f>
        <v>0</v>
      </c>
      <c r="K96" s="44"/>
      <c r="L96" s="48"/>
      <c r="M96" s="99"/>
      <c r="N96" s="197"/>
      <c r="O96" s="100"/>
      <c r="P96" s="198">
        <f>P97+P140</f>
        <v>0</v>
      </c>
      <c r="Q96" s="100"/>
      <c r="R96" s="198">
        <f>R97+R140</f>
        <v>1.6818179999999998</v>
      </c>
      <c r="S96" s="100"/>
      <c r="T96" s="199">
        <f>T97+T140</f>
        <v>2.30335</v>
      </c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T96" s="21" t="s">
        <v>70</v>
      </c>
      <c r="AU96" s="21" t="s">
        <v>166</v>
      </c>
      <c r="BK96" s="200">
        <f>BK97+BK140</f>
        <v>0</v>
      </c>
    </row>
    <row r="97" s="12" customFormat="1" ht="25.92" customHeight="1">
      <c r="A97" s="12"/>
      <c r="B97" s="201"/>
      <c r="C97" s="202"/>
      <c r="D97" s="203" t="s">
        <v>70</v>
      </c>
      <c r="E97" s="204" t="s">
        <v>205</v>
      </c>
      <c r="F97" s="204" t="s">
        <v>1014</v>
      </c>
      <c r="G97" s="202"/>
      <c r="H97" s="202"/>
      <c r="I97" s="205"/>
      <c r="J97" s="206">
        <f>BK97</f>
        <v>0</v>
      </c>
      <c r="K97" s="202"/>
      <c r="L97" s="207"/>
      <c r="M97" s="208"/>
      <c r="N97" s="209"/>
      <c r="O97" s="209"/>
      <c r="P97" s="210">
        <f>P98+P110</f>
        <v>0</v>
      </c>
      <c r="Q97" s="209"/>
      <c r="R97" s="210">
        <f>R98+R110</f>
        <v>1.1352959999999999</v>
      </c>
      <c r="S97" s="209"/>
      <c r="T97" s="211">
        <f>T98+T110</f>
        <v>2.1659999999999999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2" t="s">
        <v>76</v>
      </c>
      <c r="AT97" s="213" t="s">
        <v>70</v>
      </c>
      <c r="AU97" s="213" t="s">
        <v>71</v>
      </c>
      <c r="AY97" s="212" t="s">
        <v>207</v>
      </c>
      <c r="BK97" s="214">
        <f>BK98+BK110</f>
        <v>0</v>
      </c>
    </row>
    <row r="98" s="12" customFormat="1" ht="22.8" customHeight="1">
      <c r="A98" s="12"/>
      <c r="B98" s="201"/>
      <c r="C98" s="202"/>
      <c r="D98" s="203" t="s">
        <v>70</v>
      </c>
      <c r="E98" s="215" t="s">
        <v>103</v>
      </c>
      <c r="F98" s="215" t="s">
        <v>208</v>
      </c>
      <c r="G98" s="202"/>
      <c r="H98" s="202"/>
      <c r="I98" s="205"/>
      <c r="J98" s="216">
        <f>BK98</f>
        <v>0</v>
      </c>
      <c r="K98" s="202"/>
      <c r="L98" s="207"/>
      <c r="M98" s="208"/>
      <c r="N98" s="209"/>
      <c r="O98" s="209"/>
      <c r="P98" s="210">
        <f>P99</f>
        <v>0</v>
      </c>
      <c r="Q98" s="209"/>
      <c r="R98" s="210">
        <f>R99</f>
        <v>1.1352959999999999</v>
      </c>
      <c r="S98" s="209"/>
      <c r="T98" s="211">
        <f>T99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76</v>
      </c>
      <c r="AT98" s="213" t="s">
        <v>70</v>
      </c>
      <c r="AU98" s="213" t="s">
        <v>76</v>
      </c>
      <c r="AY98" s="212" t="s">
        <v>207</v>
      </c>
      <c r="BK98" s="214">
        <f>BK99</f>
        <v>0</v>
      </c>
    </row>
    <row r="99" s="12" customFormat="1" ht="20.88" customHeight="1">
      <c r="A99" s="12"/>
      <c r="B99" s="201"/>
      <c r="C99" s="202"/>
      <c r="D99" s="203" t="s">
        <v>70</v>
      </c>
      <c r="E99" s="215" t="s">
        <v>209</v>
      </c>
      <c r="F99" s="215" t="s">
        <v>210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SUM(P100:P109)</f>
        <v>0</v>
      </c>
      <c r="Q99" s="209"/>
      <c r="R99" s="210">
        <f>SUM(R100:R109)</f>
        <v>1.1352959999999999</v>
      </c>
      <c r="S99" s="209"/>
      <c r="T99" s="211">
        <f>SUM(T100:T109)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76</v>
      </c>
      <c r="AT99" s="213" t="s">
        <v>70</v>
      </c>
      <c r="AU99" s="213" t="s">
        <v>80</v>
      </c>
      <c r="AY99" s="212" t="s">
        <v>207</v>
      </c>
      <c r="BK99" s="214">
        <f>SUM(BK100:BK109)</f>
        <v>0</v>
      </c>
    </row>
    <row r="100" s="2" customFormat="1" ht="16.5" customHeight="1">
      <c r="A100" s="42"/>
      <c r="B100" s="43"/>
      <c r="C100" s="217" t="s">
        <v>76</v>
      </c>
      <c r="D100" s="217" t="s">
        <v>211</v>
      </c>
      <c r="E100" s="218" t="s">
        <v>2910</v>
      </c>
      <c r="F100" s="219" t="s">
        <v>2911</v>
      </c>
      <c r="G100" s="220" t="s">
        <v>129</v>
      </c>
      <c r="H100" s="221">
        <v>11.68</v>
      </c>
      <c r="I100" s="222"/>
      <c r="J100" s="221">
        <f>ROUND(I100*H100,2)</f>
        <v>0</v>
      </c>
      <c r="K100" s="219" t="s">
        <v>214</v>
      </c>
      <c r="L100" s="48"/>
      <c r="M100" s="223" t="s">
        <v>18</v>
      </c>
      <c r="N100" s="224" t="s">
        <v>42</v>
      </c>
      <c r="O100" s="88"/>
      <c r="P100" s="225">
        <f>O100*H100</f>
        <v>0</v>
      </c>
      <c r="Q100" s="225">
        <v>0.056000000000000001</v>
      </c>
      <c r="R100" s="225">
        <f>Q100*H100</f>
        <v>0.65407999999999999</v>
      </c>
      <c r="S100" s="225">
        <v>0</v>
      </c>
      <c r="T100" s="226">
        <f>S100*H100</f>
        <v>0</v>
      </c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R100" s="227" t="s">
        <v>89</v>
      </c>
      <c r="AT100" s="227" t="s">
        <v>211</v>
      </c>
      <c r="AU100" s="227" t="s">
        <v>83</v>
      </c>
      <c r="AY100" s="21" t="s">
        <v>207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1" t="s">
        <v>76</v>
      </c>
      <c r="BK100" s="228">
        <f>ROUND(I100*H100,2)</f>
        <v>0</v>
      </c>
      <c r="BL100" s="21" t="s">
        <v>89</v>
      </c>
      <c r="BM100" s="227" t="s">
        <v>2912</v>
      </c>
    </row>
    <row r="101" s="2" customFormat="1">
      <c r="A101" s="42"/>
      <c r="B101" s="43"/>
      <c r="C101" s="44"/>
      <c r="D101" s="229" t="s">
        <v>216</v>
      </c>
      <c r="E101" s="44"/>
      <c r="F101" s="230" t="s">
        <v>2913</v>
      </c>
      <c r="G101" s="44"/>
      <c r="H101" s="44"/>
      <c r="I101" s="231"/>
      <c r="J101" s="44"/>
      <c r="K101" s="44"/>
      <c r="L101" s="48"/>
      <c r="M101" s="232"/>
      <c r="N101" s="233"/>
      <c r="O101" s="88"/>
      <c r="P101" s="88"/>
      <c r="Q101" s="88"/>
      <c r="R101" s="88"/>
      <c r="S101" s="88"/>
      <c r="T101" s="89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T101" s="21" t="s">
        <v>216</v>
      </c>
      <c r="AU101" s="21" t="s">
        <v>83</v>
      </c>
    </row>
    <row r="102" s="14" customFormat="1">
      <c r="A102" s="14"/>
      <c r="B102" s="245"/>
      <c r="C102" s="246"/>
      <c r="D102" s="236" t="s">
        <v>218</v>
      </c>
      <c r="E102" s="247" t="s">
        <v>18</v>
      </c>
      <c r="F102" s="248" t="s">
        <v>2914</v>
      </c>
      <c r="G102" s="246"/>
      <c r="H102" s="249">
        <v>4.4000000000000004</v>
      </c>
      <c r="I102" s="250"/>
      <c r="J102" s="246"/>
      <c r="K102" s="246"/>
      <c r="L102" s="251"/>
      <c r="M102" s="252"/>
      <c r="N102" s="253"/>
      <c r="O102" s="253"/>
      <c r="P102" s="253"/>
      <c r="Q102" s="253"/>
      <c r="R102" s="253"/>
      <c r="S102" s="253"/>
      <c r="T102" s="25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5" t="s">
        <v>218</v>
      </c>
      <c r="AU102" s="255" t="s">
        <v>83</v>
      </c>
      <c r="AV102" s="14" t="s">
        <v>80</v>
      </c>
      <c r="AW102" s="14" t="s">
        <v>33</v>
      </c>
      <c r="AX102" s="14" t="s">
        <v>71</v>
      </c>
      <c r="AY102" s="255" t="s">
        <v>207</v>
      </c>
    </row>
    <row r="103" s="14" customFormat="1">
      <c r="A103" s="14"/>
      <c r="B103" s="245"/>
      <c r="C103" s="246"/>
      <c r="D103" s="236" t="s">
        <v>218</v>
      </c>
      <c r="E103" s="247" t="s">
        <v>18</v>
      </c>
      <c r="F103" s="248" t="s">
        <v>2915</v>
      </c>
      <c r="G103" s="246"/>
      <c r="H103" s="249">
        <v>7.2800000000000002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218</v>
      </c>
      <c r="AU103" s="255" t="s">
        <v>83</v>
      </c>
      <c r="AV103" s="14" t="s">
        <v>80</v>
      </c>
      <c r="AW103" s="14" t="s">
        <v>33</v>
      </c>
      <c r="AX103" s="14" t="s">
        <v>71</v>
      </c>
      <c r="AY103" s="255" t="s">
        <v>207</v>
      </c>
    </row>
    <row r="104" s="16" customFormat="1">
      <c r="A104" s="16"/>
      <c r="B104" s="267"/>
      <c r="C104" s="268"/>
      <c r="D104" s="236" t="s">
        <v>218</v>
      </c>
      <c r="E104" s="269" t="s">
        <v>18</v>
      </c>
      <c r="F104" s="270" t="s">
        <v>244</v>
      </c>
      <c r="G104" s="268"/>
      <c r="H104" s="271">
        <v>11.68</v>
      </c>
      <c r="I104" s="272"/>
      <c r="J104" s="268"/>
      <c r="K104" s="268"/>
      <c r="L104" s="273"/>
      <c r="M104" s="274"/>
      <c r="N104" s="275"/>
      <c r="O104" s="275"/>
      <c r="P104" s="275"/>
      <c r="Q104" s="275"/>
      <c r="R104" s="275"/>
      <c r="S104" s="275"/>
      <c r="T104" s="27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T104" s="277" t="s">
        <v>218</v>
      </c>
      <c r="AU104" s="277" t="s">
        <v>83</v>
      </c>
      <c r="AV104" s="16" t="s">
        <v>89</v>
      </c>
      <c r="AW104" s="16" t="s">
        <v>33</v>
      </c>
      <c r="AX104" s="16" t="s">
        <v>76</v>
      </c>
      <c r="AY104" s="277" t="s">
        <v>207</v>
      </c>
    </row>
    <row r="105" s="2" customFormat="1" ht="16.5" customHeight="1">
      <c r="A105" s="42"/>
      <c r="B105" s="43"/>
      <c r="C105" s="217" t="s">
        <v>80</v>
      </c>
      <c r="D105" s="217" t="s">
        <v>211</v>
      </c>
      <c r="E105" s="218" t="s">
        <v>1230</v>
      </c>
      <c r="F105" s="219" t="s">
        <v>1231</v>
      </c>
      <c r="G105" s="220" t="s">
        <v>129</v>
      </c>
      <c r="H105" s="221">
        <v>11.68</v>
      </c>
      <c r="I105" s="222"/>
      <c r="J105" s="221">
        <f>ROUND(I105*H105,2)</f>
        <v>0</v>
      </c>
      <c r="K105" s="219" t="s">
        <v>214</v>
      </c>
      <c r="L105" s="48"/>
      <c r="M105" s="223" t="s">
        <v>18</v>
      </c>
      <c r="N105" s="224" t="s">
        <v>42</v>
      </c>
      <c r="O105" s="88"/>
      <c r="P105" s="225">
        <f>O105*H105</f>
        <v>0</v>
      </c>
      <c r="Q105" s="225">
        <v>0.041200000000000001</v>
      </c>
      <c r="R105" s="225">
        <f>Q105*H105</f>
        <v>0.48121599999999998</v>
      </c>
      <c r="S105" s="225">
        <v>0</v>
      </c>
      <c r="T105" s="226">
        <f>S105*H105</f>
        <v>0</v>
      </c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R105" s="227" t="s">
        <v>89</v>
      </c>
      <c r="AT105" s="227" t="s">
        <v>211</v>
      </c>
      <c r="AU105" s="227" t="s">
        <v>83</v>
      </c>
      <c r="AY105" s="21" t="s">
        <v>207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1" t="s">
        <v>76</v>
      </c>
      <c r="BK105" s="228">
        <f>ROUND(I105*H105,2)</f>
        <v>0</v>
      </c>
      <c r="BL105" s="21" t="s">
        <v>89</v>
      </c>
      <c r="BM105" s="227" t="s">
        <v>2916</v>
      </c>
    </row>
    <row r="106" s="2" customFormat="1">
      <c r="A106" s="42"/>
      <c r="B106" s="43"/>
      <c r="C106" s="44"/>
      <c r="D106" s="229" t="s">
        <v>216</v>
      </c>
      <c r="E106" s="44"/>
      <c r="F106" s="230" t="s">
        <v>1233</v>
      </c>
      <c r="G106" s="44"/>
      <c r="H106" s="44"/>
      <c r="I106" s="231"/>
      <c r="J106" s="44"/>
      <c r="K106" s="44"/>
      <c r="L106" s="48"/>
      <c r="M106" s="232"/>
      <c r="N106" s="233"/>
      <c r="O106" s="88"/>
      <c r="P106" s="88"/>
      <c r="Q106" s="88"/>
      <c r="R106" s="88"/>
      <c r="S106" s="88"/>
      <c r="T106" s="89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T106" s="21" t="s">
        <v>216</v>
      </c>
      <c r="AU106" s="21" t="s">
        <v>83</v>
      </c>
    </row>
    <row r="107" s="14" customFormat="1">
      <c r="A107" s="14"/>
      <c r="B107" s="245"/>
      <c r="C107" s="246"/>
      <c r="D107" s="236" t="s">
        <v>218</v>
      </c>
      <c r="E107" s="247" t="s">
        <v>18</v>
      </c>
      <c r="F107" s="248" t="s">
        <v>2914</v>
      </c>
      <c r="G107" s="246"/>
      <c r="H107" s="249">
        <v>4.4000000000000004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218</v>
      </c>
      <c r="AU107" s="255" t="s">
        <v>83</v>
      </c>
      <c r="AV107" s="14" t="s">
        <v>80</v>
      </c>
      <c r="AW107" s="14" t="s">
        <v>33</v>
      </c>
      <c r="AX107" s="14" t="s">
        <v>71</v>
      </c>
      <c r="AY107" s="255" t="s">
        <v>207</v>
      </c>
    </row>
    <row r="108" s="14" customFormat="1">
      <c r="A108" s="14"/>
      <c r="B108" s="245"/>
      <c r="C108" s="246"/>
      <c r="D108" s="236" t="s">
        <v>218</v>
      </c>
      <c r="E108" s="247" t="s">
        <v>18</v>
      </c>
      <c r="F108" s="248" t="s">
        <v>2915</v>
      </c>
      <c r="G108" s="246"/>
      <c r="H108" s="249">
        <v>7.2800000000000002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218</v>
      </c>
      <c r="AU108" s="255" t="s">
        <v>83</v>
      </c>
      <c r="AV108" s="14" t="s">
        <v>80</v>
      </c>
      <c r="AW108" s="14" t="s">
        <v>33</v>
      </c>
      <c r="AX108" s="14" t="s">
        <v>71</v>
      </c>
      <c r="AY108" s="255" t="s">
        <v>207</v>
      </c>
    </row>
    <row r="109" s="16" customFormat="1">
      <c r="A109" s="16"/>
      <c r="B109" s="267"/>
      <c r="C109" s="268"/>
      <c r="D109" s="236" t="s">
        <v>218</v>
      </c>
      <c r="E109" s="269" t="s">
        <v>18</v>
      </c>
      <c r="F109" s="270" t="s">
        <v>244</v>
      </c>
      <c r="G109" s="268"/>
      <c r="H109" s="271">
        <v>11.68</v>
      </c>
      <c r="I109" s="272"/>
      <c r="J109" s="268"/>
      <c r="K109" s="268"/>
      <c r="L109" s="273"/>
      <c r="M109" s="274"/>
      <c r="N109" s="275"/>
      <c r="O109" s="275"/>
      <c r="P109" s="275"/>
      <c r="Q109" s="275"/>
      <c r="R109" s="275"/>
      <c r="S109" s="275"/>
      <c r="T109" s="27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T109" s="277" t="s">
        <v>218</v>
      </c>
      <c r="AU109" s="277" t="s">
        <v>83</v>
      </c>
      <c r="AV109" s="16" t="s">
        <v>89</v>
      </c>
      <c r="AW109" s="16" t="s">
        <v>33</v>
      </c>
      <c r="AX109" s="16" t="s">
        <v>76</v>
      </c>
      <c r="AY109" s="277" t="s">
        <v>207</v>
      </c>
    </row>
    <row r="110" s="12" customFormat="1" ht="22.8" customHeight="1">
      <c r="A110" s="12"/>
      <c r="B110" s="201"/>
      <c r="C110" s="202"/>
      <c r="D110" s="203" t="s">
        <v>70</v>
      </c>
      <c r="E110" s="215" t="s">
        <v>245</v>
      </c>
      <c r="F110" s="215" t="s">
        <v>1446</v>
      </c>
      <c r="G110" s="202"/>
      <c r="H110" s="202"/>
      <c r="I110" s="205"/>
      <c r="J110" s="216">
        <f>BK110</f>
        <v>0</v>
      </c>
      <c r="K110" s="202"/>
      <c r="L110" s="207"/>
      <c r="M110" s="208"/>
      <c r="N110" s="209"/>
      <c r="O110" s="209"/>
      <c r="P110" s="210">
        <f>P111+P118+P137</f>
        <v>0</v>
      </c>
      <c r="Q110" s="209"/>
      <c r="R110" s="210">
        <f>R111+R118+R137</f>
        <v>0</v>
      </c>
      <c r="S110" s="209"/>
      <c r="T110" s="211">
        <f>T111+T118+T137</f>
        <v>2.1659999999999999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2" t="s">
        <v>76</v>
      </c>
      <c r="AT110" s="213" t="s">
        <v>70</v>
      </c>
      <c r="AU110" s="213" t="s">
        <v>76</v>
      </c>
      <c r="AY110" s="212" t="s">
        <v>207</v>
      </c>
      <c r="BK110" s="214">
        <f>BK111+BK118+BK137</f>
        <v>0</v>
      </c>
    </row>
    <row r="111" s="12" customFormat="1" ht="20.88" customHeight="1">
      <c r="A111" s="12"/>
      <c r="B111" s="201"/>
      <c r="C111" s="202"/>
      <c r="D111" s="203" t="s">
        <v>70</v>
      </c>
      <c r="E111" s="215" t="s">
        <v>388</v>
      </c>
      <c r="F111" s="215" t="s">
        <v>389</v>
      </c>
      <c r="G111" s="202"/>
      <c r="H111" s="202"/>
      <c r="I111" s="205"/>
      <c r="J111" s="216">
        <f>BK111</f>
        <v>0</v>
      </c>
      <c r="K111" s="202"/>
      <c r="L111" s="207"/>
      <c r="M111" s="208"/>
      <c r="N111" s="209"/>
      <c r="O111" s="209"/>
      <c r="P111" s="210">
        <f>SUM(P112:P117)</f>
        <v>0</v>
      </c>
      <c r="Q111" s="209"/>
      <c r="R111" s="210">
        <f>SUM(R112:R117)</f>
        <v>0</v>
      </c>
      <c r="S111" s="209"/>
      <c r="T111" s="211">
        <f>SUM(T112:T117)</f>
        <v>2.1659999999999999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2" t="s">
        <v>76</v>
      </c>
      <c r="AT111" s="213" t="s">
        <v>70</v>
      </c>
      <c r="AU111" s="213" t="s">
        <v>80</v>
      </c>
      <c r="AY111" s="212" t="s">
        <v>207</v>
      </c>
      <c r="BK111" s="214">
        <f>SUM(BK112:BK117)</f>
        <v>0</v>
      </c>
    </row>
    <row r="112" s="2" customFormat="1" ht="21.75" customHeight="1">
      <c r="A112" s="42"/>
      <c r="B112" s="43"/>
      <c r="C112" s="217" t="s">
        <v>83</v>
      </c>
      <c r="D112" s="217" t="s">
        <v>211</v>
      </c>
      <c r="E112" s="218" t="s">
        <v>2917</v>
      </c>
      <c r="F112" s="219" t="s">
        <v>2918</v>
      </c>
      <c r="G112" s="220" t="s">
        <v>317</v>
      </c>
      <c r="H112" s="221">
        <v>88</v>
      </c>
      <c r="I112" s="222"/>
      <c r="J112" s="221">
        <f>ROUND(I112*H112,2)</f>
        <v>0</v>
      </c>
      <c r="K112" s="219" t="s">
        <v>214</v>
      </c>
      <c r="L112" s="48"/>
      <c r="M112" s="223" t="s">
        <v>18</v>
      </c>
      <c r="N112" s="224" t="s">
        <v>42</v>
      </c>
      <c r="O112" s="88"/>
      <c r="P112" s="225">
        <f>O112*H112</f>
        <v>0</v>
      </c>
      <c r="Q112" s="225">
        <v>0</v>
      </c>
      <c r="R112" s="225">
        <f>Q112*H112</f>
        <v>0</v>
      </c>
      <c r="S112" s="225">
        <v>0.0060000000000000001</v>
      </c>
      <c r="T112" s="226">
        <f>S112*H112</f>
        <v>0.52800000000000002</v>
      </c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R112" s="227" t="s">
        <v>89</v>
      </c>
      <c r="AT112" s="227" t="s">
        <v>211</v>
      </c>
      <c r="AU112" s="227" t="s">
        <v>83</v>
      </c>
      <c r="AY112" s="21" t="s">
        <v>207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1" t="s">
        <v>76</v>
      </c>
      <c r="BK112" s="228">
        <f>ROUND(I112*H112,2)</f>
        <v>0</v>
      </c>
      <c r="BL112" s="21" t="s">
        <v>89</v>
      </c>
      <c r="BM112" s="227" t="s">
        <v>2919</v>
      </c>
    </row>
    <row r="113" s="2" customFormat="1">
      <c r="A113" s="42"/>
      <c r="B113" s="43"/>
      <c r="C113" s="44"/>
      <c r="D113" s="229" t="s">
        <v>216</v>
      </c>
      <c r="E113" s="44"/>
      <c r="F113" s="230" t="s">
        <v>2920</v>
      </c>
      <c r="G113" s="44"/>
      <c r="H113" s="44"/>
      <c r="I113" s="231"/>
      <c r="J113" s="44"/>
      <c r="K113" s="44"/>
      <c r="L113" s="48"/>
      <c r="M113" s="232"/>
      <c r="N113" s="233"/>
      <c r="O113" s="88"/>
      <c r="P113" s="88"/>
      <c r="Q113" s="88"/>
      <c r="R113" s="88"/>
      <c r="S113" s="88"/>
      <c r="T113" s="89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T113" s="21" t="s">
        <v>216</v>
      </c>
      <c r="AU113" s="21" t="s">
        <v>83</v>
      </c>
    </row>
    <row r="114" s="14" customFormat="1">
      <c r="A114" s="14"/>
      <c r="B114" s="245"/>
      <c r="C114" s="246"/>
      <c r="D114" s="236" t="s">
        <v>218</v>
      </c>
      <c r="E114" s="247" t="s">
        <v>18</v>
      </c>
      <c r="F114" s="248" t="s">
        <v>1544</v>
      </c>
      <c r="G114" s="246"/>
      <c r="H114" s="249">
        <v>88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218</v>
      </c>
      <c r="AU114" s="255" t="s">
        <v>83</v>
      </c>
      <c r="AV114" s="14" t="s">
        <v>80</v>
      </c>
      <c r="AW114" s="14" t="s">
        <v>33</v>
      </c>
      <c r="AX114" s="14" t="s">
        <v>76</v>
      </c>
      <c r="AY114" s="255" t="s">
        <v>207</v>
      </c>
    </row>
    <row r="115" s="2" customFormat="1" ht="24.15" customHeight="1">
      <c r="A115" s="42"/>
      <c r="B115" s="43"/>
      <c r="C115" s="217" t="s">
        <v>89</v>
      </c>
      <c r="D115" s="217" t="s">
        <v>211</v>
      </c>
      <c r="E115" s="218" t="s">
        <v>2921</v>
      </c>
      <c r="F115" s="219" t="s">
        <v>2922</v>
      </c>
      <c r="G115" s="220" t="s">
        <v>317</v>
      </c>
      <c r="H115" s="221">
        <v>91</v>
      </c>
      <c r="I115" s="222"/>
      <c r="J115" s="221">
        <f>ROUND(I115*H115,2)</f>
        <v>0</v>
      </c>
      <c r="K115" s="219" t="s">
        <v>214</v>
      </c>
      <c r="L115" s="48"/>
      <c r="M115" s="223" t="s">
        <v>18</v>
      </c>
      <c r="N115" s="224" t="s">
        <v>42</v>
      </c>
      <c r="O115" s="88"/>
      <c r="P115" s="225">
        <f>O115*H115</f>
        <v>0</v>
      </c>
      <c r="Q115" s="225">
        <v>0</v>
      </c>
      <c r="R115" s="225">
        <f>Q115*H115</f>
        <v>0</v>
      </c>
      <c r="S115" s="225">
        <v>0.017999999999999999</v>
      </c>
      <c r="T115" s="226">
        <f>S115*H115</f>
        <v>1.6379999999999999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R115" s="227" t="s">
        <v>89</v>
      </c>
      <c r="AT115" s="227" t="s">
        <v>211</v>
      </c>
      <c r="AU115" s="227" t="s">
        <v>83</v>
      </c>
      <c r="AY115" s="21" t="s">
        <v>207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1" t="s">
        <v>76</v>
      </c>
      <c r="BK115" s="228">
        <f>ROUND(I115*H115,2)</f>
        <v>0</v>
      </c>
      <c r="BL115" s="21" t="s">
        <v>89</v>
      </c>
      <c r="BM115" s="227" t="s">
        <v>2923</v>
      </c>
    </row>
    <row r="116" s="2" customFormat="1">
      <c r="A116" s="42"/>
      <c r="B116" s="43"/>
      <c r="C116" s="44"/>
      <c r="D116" s="229" t="s">
        <v>216</v>
      </c>
      <c r="E116" s="44"/>
      <c r="F116" s="230" t="s">
        <v>2924</v>
      </c>
      <c r="G116" s="44"/>
      <c r="H116" s="44"/>
      <c r="I116" s="231"/>
      <c r="J116" s="44"/>
      <c r="K116" s="44"/>
      <c r="L116" s="48"/>
      <c r="M116" s="232"/>
      <c r="N116" s="233"/>
      <c r="O116" s="88"/>
      <c r="P116" s="88"/>
      <c r="Q116" s="88"/>
      <c r="R116" s="88"/>
      <c r="S116" s="88"/>
      <c r="T116" s="89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T116" s="21" t="s">
        <v>216</v>
      </c>
      <c r="AU116" s="21" t="s">
        <v>83</v>
      </c>
    </row>
    <row r="117" s="14" customFormat="1">
      <c r="A117" s="14"/>
      <c r="B117" s="245"/>
      <c r="C117" s="246"/>
      <c r="D117" s="236" t="s">
        <v>218</v>
      </c>
      <c r="E117" s="247" t="s">
        <v>18</v>
      </c>
      <c r="F117" s="248" t="s">
        <v>1558</v>
      </c>
      <c r="G117" s="246"/>
      <c r="H117" s="249">
        <v>91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218</v>
      </c>
      <c r="AU117" s="255" t="s">
        <v>83</v>
      </c>
      <c r="AV117" s="14" t="s">
        <v>80</v>
      </c>
      <c r="AW117" s="14" t="s">
        <v>33</v>
      </c>
      <c r="AX117" s="14" t="s">
        <v>76</v>
      </c>
      <c r="AY117" s="255" t="s">
        <v>207</v>
      </c>
    </row>
    <row r="118" s="12" customFormat="1" ht="20.88" customHeight="1">
      <c r="A118" s="12"/>
      <c r="B118" s="201"/>
      <c r="C118" s="202"/>
      <c r="D118" s="203" t="s">
        <v>70</v>
      </c>
      <c r="E118" s="215" t="s">
        <v>511</v>
      </c>
      <c r="F118" s="215" t="s">
        <v>512</v>
      </c>
      <c r="G118" s="202"/>
      <c r="H118" s="202"/>
      <c r="I118" s="205"/>
      <c r="J118" s="216">
        <f>BK118</f>
        <v>0</v>
      </c>
      <c r="K118" s="202"/>
      <c r="L118" s="207"/>
      <c r="M118" s="208"/>
      <c r="N118" s="209"/>
      <c r="O118" s="209"/>
      <c r="P118" s="210">
        <f>SUM(P119:P136)</f>
        <v>0</v>
      </c>
      <c r="Q118" s="209"/>
      <c r="R118" s="210">
        <f>SUM(R119:R136)</f>
        <v>0</v>
      </c>
      <c r="S118" s="209"/>
      <c r="T118" s="211">
        <f>SUM(T119:T136)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2" t="s">
        <v>76</v>
      </c>
      <c r="AT118" s="213" t="s">
        <v>70</v>
      </c>
      <c r="AU118" s="213" t="s">
        <v>80</v>
      </c>
      <c r="AY118" s="212" t="s">
        <v>207</v>
      </c>
      <c r="BK118" s="214">
        <f>SUM(BK119:BK136)</f>
        <v>0</v>
      </c>
    </row>
    <row r="119" s="2" customFormat="1" ht="24.15" customHeight="1">
      <c r="A119" s="42"/>
      <c r="B119" s="43"/>
      <c r="C119" s="217" t="s">
        <v>94</v>
      </c>
      <c r="D119" s="217" t="s">
        <v>211</v>
      </c>
      <c r="E119" s="218" t="s">
        <v>520</v>
      </c>
      <c r="F119" s="219" t="s">
        <v>521</v>
      </c>
      <c r="G119" s="220" t="s">
        <v>516</v>
      </c>
      <c r="H119" s="221">
        <v>2.2999999999999998</v>
      </c>
      <c r="I119" s="222"/>
      <c r="J119" s="221">
        <f>ROUND(I119*H119,2)</f>
        <v>0</v>
      </c>
      <c r="K119" s="219" t="s">
        <v>214</v>
      </c>
      <c r="L119" s="48"/>
      <c r="M119" s="223" t="s">
        <v>18</v>
      </c>
      <c r="N119" s="224" t="s">
        <v>42</v>
      </c>
      <c r="O119" s="88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R119" s="227" t="s">
        <v>89</v>
      </c>
      <c r="AT119" s="227" t="s">
        <v>211</v>
      </c>
      <c r="AU119" s="227" t="s">
        <v>83</v>
      </c>
      <c r="AY119" s="21" t="s">
        <v>207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1" t="s">
        <v>76</v>
      </c>
      <c r="BK119" s="228">
        <f>ROUND(I119*H119,2)</f>
        <v>0</v>
      </c>
      <c r="BL119" s="21" t="s">
        <v>89</v>
      </c>
      <c r="BM119" s="227" t="s">
        <v>2925</v>
      </c>
    </row>
    <row r="120" s="2" customFormat="1">
      <c r="A120" s="42"/>
      <c r="B120" s="43"/>
      <c r="C120" s="44"/>
      <c r="D120" s="229" t="s">
        <v>216</v>
      </c>
      <c r="E120" s="44"/>
      <c r="F120" s="230" t="s">
        <v>523</v>
      </c>
      <c r="G120" s="44"/>
      <c r="H120" s="44"/>
      <c r="I120" s="231"/>
      <c r="J120" s="44"/>
      <c r="K120" s="44"/>
      <c r="L120" s="48"/>
      <c r="M120" s="232"/>
      <c r="N120" s="233"/>
      <c r="O120" s="88"/>
      <c r="P120" s="88"/>
      <c r="Q120" s="88"/>
      <c r="R120" s="88"/>
      <c r="S120" s="88"/>
      <c r="T120" s="89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T120" s="21" t="s">
        <v>216</v>
      </c>
      <c r="AU120" s="21" t="s">
        <v>83</v>
      </c>
    </row>
    <row r="121" s="2" customFormat="1" ht="37.8" customHeight="1">
      <c r="A121" s="42"/>
      <c r="B121" s="43"/>
      <c r="C121" s="217" t="s">
        <v>103</v>
      </c>
      <c r="D121" s="217" t="s">
        <v>211</v>
      </c>
      <c r="E121" s="218" t="s">
        <v>525</v>
      </c>
      <c r="F121" s="219" t="s">
        <v>526</v>
      </c>
      <c r="G121" s="220" t="s">
        <v>516</v>
      </c>
      <c r="H121" s="221">
        <v>4.5999999999999996</v>
      </c>
      <c r="I121" s="222"/>
      <c r="J121" s="221">
        <f>ROUND(I121*H121,2)</f>
        <v>0</v>
      </c>
      <c r="K121" s="219" t="s">
        <v>214</v>
      </c>
      <c r="L121" s="48"/>
      <c r="M121" s="223" t="s">
        <v>18</v>
      </c>
      <c r="N121" s="224" t="s">
        <v>42</v>
      </c>
      <c r="O121" s="88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R121" s="227" t="s">
        <v>89</v>
      </c>
      <c r="AT121" s="227" t="s">
        <v>211</v>
      </c>
      <c r="AU121" s="227" t="s">
        <v>83</v>
      </c>
      <c r="AY121" s="21" t="s">
        <v>207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1" t="s">
        <v>76</v>
      </c>
      <c r="BK121" s="228">
        <f>ROUND(I121*H121,2)</f>
        <v>0</v>
      </c>
      <c r="BL121" s="21" t="s">
        <v>89</v>
      </c>
      <c r="BM121" s="227" t="s">
        <v>2926</v>
      </c>
    </row>
    <row r="122" s="2" customFormat="1">
      <c r="A122" s="42"/>
      <c r="B122" s="43"/>
      <c r="C122" s="44"/>
      <c r="D122" s="229" t="s">
        <v>216</v>
      </c>
      <c r="E122" s="44"/>
      <c r="F122" s="230" t="s">
        <v>528</v>
      </c>
      <c r="G122" s="44"/>
      <c r="H122" s="44"/>
      <c r="I122" s="231"/>
      <c r="J122" s="44"/>
      <c r="K122" s="44"/>
      <c r="L122" s="48"/>
      <c r="M122" s="232"/>
      <c r="N122" s="233"/>
      <c r="O122" s="88"/>
      <c r="P122" s="88"/>
      <c r="Q122" s="88"/>
      <c r="R122" s="88"/>
      <c r="S122" s="88"/>
      <c r="T122" s="89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T122" s="21" t="s">
        <v>216</v>
      </c>
      <c r="AU122" s="21" t="s">
        <v>83</v>
      </c>
    </row>
    <row r="123" s="14" customFormat="1">
      <c r="A123" s="14"/>
      <c r="B123" s="245"/>
      <c r="C123" s="246"/>
      <c r="D123" s="236" t="s">
        <v>218</v>
      </c>
      <c r="E123" s="246"/>
      <c r="F123" s="248" t="s">
        <v>2927</v>
      </c>
      <c r="G123" s="246"/>
      <c r="H123" s="249">
        <v>4.5999999999999996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218</v>
      </c>
      <c r="AU123" s="255" t="s">
        <v>83</v>
      </c>
      <c r="AV123" s="14" t="s">
        <v>80</v>
      </c>
      <c r="AW123" s="14" t="s">
        <v>4</v>
      </c>
      <c r="AX123" s="14" t="s">
        <v>76</v>
      </c>
      <c r="AY123" s="255" t="s">
        <v>207</v>
      </c>
    </row>
    <row r="124" s="2" customFormat="1" ht="21.75" customHeight="1">
      <c r="A124" s="42"/>
      <c r="B124" s="43"/>
      <c r="C124" s="217" t="s">
        <v>121</v>
      </c>
      <c r="D124" s="217" t="s">
        <v>211</v>
      </c>
      <c r="E124" s="218" t="s">
        <v>530</v>
      </c>
      <c r="F124" s="219" t="s">
        <v>531</v>
      </c>
      <c r="G124" s="220" t="s">
        <v>516</v>
      </c>
      <c r="H124" s="221">
        <v>2.2999999999999998</v>
      </c>
      <c r="I124" s="222"/>
      <c r="J124" s="221">
        <f>ROUND(I124*H124,2)</f>
        <v>0</v>
      </c>
      <c r="K124" s="219" t="s">
        <v>214</v>
      </c>
      <c r="L124" s="48"/>
      <c r="M124" s="223" t="s">
        <v>18</v>
      </c>
      <c r="N124" s="224" t="s">
        <v>42</v>
      </c>
      <c r="O124" s="88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R124" s="227" t="s">
        <v>89</v>
      </c>
      <c r="AT124" s="227" t="s">
        <v>211</v>
      </c>
      <c r="AU124" s="227" t="s">
        <v>83</v>
      </c>
      <c r="AY124" s="21" t="s">
        <v>207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1" t="s">
        <v>76</v>
      </c>
      <c r="BK124" s="228">
        <f>ROUND(I124*H124,2)</f>
        <v>0</v>
      </c>
      <c r="BL124" s="21" t="s">
        <v>89</v>
      </c>
      <c r="BM124" s="227" t="s">
        <v>2928</v>
      </c>
    </row>
    <row r="125" s="2" customFormat="1">
      <c r="A125" s="42"/>
      <c r="B125" s="43"/>
      <c r="C125" s="44"/>
      <c r="D125" s="229" t="s">
        <v>216</v>
      </c>
      <c r="E125" s="44"/>
      <c r="F125" s="230" t="s">
        <v>533</v>
      </c>
      <c r="G125" s="44"/>
      <c r="H125" s="44"/>
      <c r="I125" s="231"/>
      <c r="J125" s="44"/>
      <c r="K125" s="44"/>
      <c r="L125" s="48"/>
      <c r="M125" s="232"/>
      <c r="N125" s="233"/>
      <c r="O125" s="88"/>
      <c r="P125" s="88"/>
      <c r="Q125" s="88"/>
      <c r="R125" s="88"/>
      <c r="S125" s="88"/>
      <c r="T125" s="89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T125" s="21" t="s">
        <v>216</v>
      </c>
      <c r="AU125" s="21" t="s">
        <v>83</v>
      </c>
    </row>
    <row r="126" s="2" customFormat="1" ht="24.15" customHeight="1">
      <c r="A126" s="42"/>
      <c r="B126" s="43"/>
      <c r="C126" s="217" t="s">
        <v>124</v>
      </c>
      <c r="D126" s="217" t="s">
        <v>211</v>
      </c>
      <c r="E126" s="218" t="s">
        <v>535</v>
      </c>
      <c r="F126" s="219" t="s">
        <v>536</v>
      </c>
      <c r="G126" s="220" t="s">
        <v>516</v>
      </c>
      <c r="H126" s="221">
        <v>46</v>
      </c>
      <c r="I126" s="222"/>
      <c r="J126" s="221">
        <f>ROUND(I126*H126,2)</f>
        <v>0</v>
      </c>
      <c r="K126" s="219" t="s">
        <v>214</v>
      </c>
      <c r="L126" s="48"/>
      <c r="M126" s="223" t="s">
        <v>18</v>
      </c>
      <c r="N126" s="224" t="s">
        <v>42</v>
      </c>
      <c r="O126" s="88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R126" s="227" t="s">
        <v>89</v>
      </c>
      <c r="AT126" s="227" t="s">
        <v>211</v>
      </c>
      <c r="AU126" s="227" t="s">
        <v>83</v>
      </c>
      <c r="AY126" s="21" t="s">
        <v>207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1" t="s">
        <v>76</v>
      </c>
      <c r="BK126" s="228">
        <f>ROUND(I126*H126,2)</f>
        <v>0</v>
      </c>
      <c r="BL126" s="21" t="s">
        <v>89</v>
      </c>
      <c r="BM126" s="227" t="s">
        <v>2929</v>
      </c>
    </row>
    <row r="127" s="2" customFormat="1">
      <c r="A127" s="42"/>
      <c r="B127" s="43"/>
      <c r="C127" s="44"/>
      <c r="D127" s="229" t="s">
        <v>216</v>
      </c>
      <c r="E127" s="44"/>
      <c r="F127" s="230" t="s">
        <v>538</v>
      </c>
      <c r="G127" s="44"/>
      <c r="H127" s="44"/>
      <c r="I127" s="231"/>
      <c r="J127" s="44"/>
      <c r="K127" s="44"/>
      <c r="L127" s="48"/>
      <c r="M127" s="232"/>
      <c r="N127" s="233"/>
      <c r="O127" s="88"/>
      <c r="P127" s="88"/>
      <c r="Q127" s="88"/>
      <c r="R127" s="88"/>
      <c r="S127" s="88"/>
      <c r="T127" s="89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T127" s="21" t="s">
        <v>216</v>
      </c>
      <c r="AU127" s="21" t="s">
        <v>83</v>
      </c>
    </row>
    <row r="128" s="14" customFormat="1">
      <c r="A128" s="14"/>
      <c r="B128" s="245"/>
      <c r="C128" s="246"/>
      <c r="D128" s="236" t="s">
        <v>218</v>
      </c>
      <c r="E128" s="246"/>
      <c r="F128" s="248" t="s">
        <v>2930</v>
      </c>
      <c r="G128" s="246"/>
      <c r="H128" s="249">
        <v>46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218</v>
      </c>
      <c r="AU128" s="255" t="s">
        <v>83</v>
      </c>
      <c r="AV128" s="14" t="s">
        <v>80</v>
      </c>
      <c r="AW128" s="14" t="s">
        <v>4</v>
      </c>
      <c r="AX128" s="14" t="s">
        <v>76</v>
      </c>
      <c r="AY128" s="255" t="s">
        <v>207</v>
      </c>
    </row>
    <row r="129" s="2" customFormat="1" ht="24.15" customHeight="1">
      <c r="A129" s="42"/>
      <c r="B129" s="43"/>
      <c r="C129" s="217" t="s">
        <v>245</v>
      </c>
      <c r="D129" s="217" t="s">
        <v>211</v>
      </c>
      <c r="E129" s="218" t="s">
        <v>541</v>
      </c>
      <c r="F129" s="219" t="s">
        <v>542</v>
      </c>
      <c r="G129" s="220" t="s">
        <v>516</v>
      </c>
      <c r="H129" s="221">
        <v>2.1400000000000001</v>
      </c>
      <c r="I129" s="222"/>
      <c r="J129" s="221">
        <f>ROUND(I129*H129,2)</f>
        <v>0</v>
      </c>
      <c r="K129" s="219" t="s">
        <v>214</v>
      </c>
      <c r="L129" s="48"/>
      <c r="M129" s="223" t="s">
        <v>18</v>
      </c>
      <c r="N129" s="224" t="s">
        <v>42</v>
      </c>
      <c r="O129" s="88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R129" s="227" t="s">
        <v>89</v>
      </c>
      <c r="AT129" s="227" t="s">
        <v>211</v>
      </c>
      <c r="AU129" s="227" t="s">
        <v>83</v>
      </c>
      <c r="AY129" s="21" t="s">
        <v>207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1" t="s">
        <v>76</v>
      </c>
      <c r="BK129" s="228">
        <f>ROUND(I129*H129,2)</f>
        <v>0</v>
      </c>
      <c r="BL129" s="21" t="s">
        <v>89</v>
      </c>
      <c r="BM129" s="227" t="s">
        <v>2931</v>
      </c>
    </row>
    <row r="130" s="2" customFormat="1">
      <c r="A130" s="42"/>
      <c r="B130" s="43"/>
      <c r="C130" s="44"/>
      <c r="D130" s="229" t="s">
        <v>216</v>
      </c>
      <c r="E130" s="44"/>
      <c r="F130" s="230" t="s">
        <v>544</v>
      </c>
      <c r="G130" s="44"/>
      <c r="H130" s="44"/>
      <c r="I130" s="231"/>
      <c r="J130" s="44"/>
      <c r="K130" s="44"/>
      <c r="L130" s="48"/>
      <c r="M130" s="232"/>
      <c r="N130" s="233"/>
      <c r="O130" s="88"/>
      <c r="P130" s="88"/>
      <c r="Q130" s="88"/>
      <c r="R130" s="88"/>
      <c r="S130" s="88"/>
      <c r="T130" s="89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T130" s="21" t="s">
        <v>216</v>
      </c>
      <c r="AU130" s="21" t="s">
        <v>83</v>
      </c>
    </row>
    <row r="131" s="14" customFormat="1">
      <c r="A131" s="14"/>
      <c r="B131" s="245"/>
      <c r="C131" s="246"/>
      <c r="D131" s="236" t="s">
        <v>218</v>
      </c>
      <c r="E131" s="247" t="s">
        <v>18</v>
      </c>
      <c r="F131" s="248" t="s">
        <v>2932</v>
      </c>
      <c r="G131" s="246"/>
      <c r="H131" s="249">
        <v>2.2799999999999998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218</v>
      </c>
      <c r="AU131" s="255" t="s">
        <v>83</v>
      </c>
      <c r="AV131" s="14" t="s">
        <v>80</v>
      </c>
      <c r="AW131" s="14" t="s">
        <v>33</v>
      </c>
      <c r="AX131" s="14" t="s">
        <v>71</v>
      </c>
      <c r="AY131" s="255" t="s">
        <v>207</v>
      </c>
    </row>
    <row r="132" s="14" customFormat="1">
      <c r="A132" s="14"/>
      <c r="B132" s="245"/>
      <c r="C132" s="246"/>
      <c r="D132" s="236" t="s">
        <v>218</v>
      </c>
      <c r="E132" s="247" t="s">
        <v>18</v>
      </c>
      <c r="F132" s="248" t="s">
        <v>2933</v>
      </c>
      <c r="G132" s="246"/>
      <c r="H132" s="249">
        <v>-0.14000000000000001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218</v>
      </c>
      <c r="AU132" s="255" t="s">
        <v>83</v>
      </c>
      <c r="AV132" s="14" t="s">
        <v>80</v>
      </c>
      <c r="AW132" s="14" t="s">
        <v>33</v>
      </c>
      <c r="AX132" s="14" t="s">
        <v>71</v>
      </c>
      <c r="AY132" s="255" t="s">
        <v>207</v>
      </c>
    </row>
    <row r="133" s="16" customFormat="1">
      <c r="A133" s="16"/>
      <c r="B133" s="267"/>
      <c r="C133" s="268"/>
      <c r="D133" s="236" t="s">
        <v>218</v>
      </c>
      <c r="E133" s="269" t="s">
        <v>18</v>
      </c>
      <c r="F133" s="270" t="s">
        <v>244</v>
      </c>
      <c r="G133" s="268"/>
      <c r="H133" s="271">
        <v>2.1399999999999997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T133" s="277" t="s">
        <v>218</v>
      </c>
      <c r="AU133" s="277" t="s">
        <v>83</v>
      </c>
      <c r="AV133" s="16" t="s">
        <v>89</v>
      </c>
      <c r="AW133" s="16" t="s">
        <v>33</v>
      </c>
      <c r="AX133" s="16" t="s">
        <v>76</v>
      </c>
      <c r="AY133" s="277" t="s">
        <v>207</v>
      </c>
    </row>
    <row r="134" s="2" customFormat="1" ht="24.15" customHeight="1">
      <c r="A134" s="42"/>
      <c r="B134" s="43"/>
      <c r="C134" s="217" t="s">
        <v>291</v>
      </c>
      <c r="D134" s="217" t="s">
        <v>211</v>
      </c>
      <c r="E134" s="218" t="s">
        <v>585</v>
      </c>
      <c r="F134" s="219" t="s">
        <v>586</v>
      </c>
      <c r="G134" s="220" t="s">
        <v>516</v>
      </c>
      <c r="H134" s="221">
        <v>0.14000000000000001</v>
      </c>
      <c r="I134" s="222"/>
      <c r="J134" s="221">
        <f>ROUND(I134*H134,2)</f>
        <v>0</v>
      </c>
      <c r="K134" s="219" t="s">
        <v>214</v>
      </c>
      <c r="L134" s="48"/>
      <c r="M134" s="223" t="s">
        <v>18</v>
      </c>
      <c r="N134" s="224" t="s">
        <v>42</v>
      </c>
      <c r="O134" s="88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R134" s="227" t="s">
        <v>89</v>
      </c>
      <c r="AT134" s="227" t="s">
        <v>211</v>
      </c>
      <c r="AU134" s="227" t="s">
        <v>83</v>
      </c>
      <c r="AY134" s="21" t="s">
        <v>207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1" t="s">
        <v>76</v>
      </c>
      <c r="BK134" s="228">
        <f>ROUND(I134*H134,2)</f>
        <v>0</v>
      </c>
      <c r="BL134" s="21" t="s">
        <v>89</v>
      </c>
      <c r="BM134" s="227" t="s">
        <v>2934</v>
      </c>
    </row>
    <row r="135" s="2" customFormat="1">
      <c r="A135" s="42"/>
      <c r="B135" s="43"/>
      <c r="C135" s="44"/>
      <c r="D135" s="229" t="s">
        <v>216</v>
      </c>
      <c r="E135" s="44"/>
      <c r="F135" s="230" t="s">
        <v>588</v>
      </c>
      <c r="G135" s="44"/>
      <c r="H135" s="44"/>
      <c r="I135" s="231"/>
      <c r="J135" s="44"/>
      <c r="K135" s="44"/>
      <c r="L135" s="48"/>
      <c r="M135" s="232"/>
      <c r="N135" s="233"/>
      <c r="O135" s="88"/>
      <c r="P135" s="88"/>
      <c r="Q135" s="88"/>
      <c r="R135" s="88"/>
      <c r="S135" s="88"/>
      <c r="T135" s="89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T135" s="21" t="s">
        <v>216</v>
      </c>
      <c r="AU135" s="21" t="s">
        <v>83</v>
      </c>
    </row>
    <row r="136" s="14" customFormat="1">
      <c r="A136" s="14"/>
      <c r="B136" s="245"/>
      <c r="C136" s="246"/>
      <c r="D136" s="236" t="s">
        <v>218</v>
      </c>
      <c r="E136" s="247" t="s">
        <v>18</v>
      </c>
      <c r="F136" s="248" t="s">
        <v>2935</v>
      </c>
      <c r="G136" s="246"/>
      <c r="H136" s="249">
        <v>0.14000000000000001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218</v>
      </c>
      <c r="AU136" s="255" t="s">
        <v>83</v>
      </c>
      <c r="AV136" s="14" t="s">
        <v>80</v>
      </c>
      <c r="AW136" s="14" t="s">
        <v>33</v>
      </c>
      <c r="AX136" s="14" t="s">
        <v>76</v>
      </c>
      <c r="AY136" s="255" t="s">
        <v>207</v>
      </c>
    </row>
    <row r="137" s="12" customFormat="1" ht="20.88" customHeight="1">
      <c r="A137" s="12"/>
      <c r="B137" s="201"/>
      <c r="C137" s="202"/>
      <c r="D137" s="203" t="s">
        <v>70</v>
      </c>
      <c r="E137" s="215" t="s">
        <v>603</v>
      </c>
      <c r="F137" s="215" t="s">
        <v>1519</v>
      </c>
      <c r="G137" s="202"/>
      <c r="H137" s="202"/>
      <c r="I137" s="205"/>
      <c r="J137" s="216">
        <f>BK137</f>
        <v>0</v>
      </c>
      <c r="K137" s="202"/>
      <c r="L137" s="207"/>
      <c r="M137" s="208"/>
      <c r="N137" s="209"/>
      <c r="O137" s="209"/>
      <c r="P137" s="210">
        <f>SUM(P138:P139)</f>
        <v>0</v>
      </c>
      <c r="Q137" s="209"/>
      <c r="R137" s="210">
        <f>SUM(R138:R139)</f>
        <v>0</v>
      </c>
      <c r="S137" s="209"/>
      <c r="T137" s="211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2" t="s">
        <v>76</v>
      </c>
      <c r="AT137" s="213" t="s">
        <v>70</v>
      </c>
      <c r="AU137" s="213" t="s">
        <v>80</v>
      </c>
      <c r="AY137" s="212" t="s">
        <v>207</v>
      </c>
      <c r="BK137" s="214">
        <f>SUM(BK138:BK139)</f>
        <v>0</v>
      </c>
    </row>
    <row r="138" s="2" customFormat="1" ht="33" customHeight="1">
      <c r="A138" s="42"/>
      <c r="B138" s="43"/>
      <c r="C138" s="217" t="s">
        <v>297</v>
      </c>
      <c r="D138" s="217" t="s">
        <v>211</v>
      </c>
      <c r="E138" s="218" t="s">
        <v>606</v>
      </c>
      <c r="F138" s="219" t="s">
        <v>607</v>
      </c>
      <c r="G138" s="220" t="s">
        <v>516</v>
      </c>
      <c r="H138" s="221">
        <v>1.1399999999999999</v>
      </c>
      <c r="I138" s="222"/>
      <c r="J138" s="221">
        <f>ROUND(I138*H138,2)</f>
        <v>0</v>
      </c>
      <c r="K138" s="219" t="s">
        <v>214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89</v>
      </c>
      <c r="AT138" s="227" t="s">
        <v>211</v>
      </c>
      <c r="AU138" s="227" t="s">
        <v>83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89</v>
      </c>
      <c r="BM138" s="227" t="s">
        <v>2936</v>
      </c>
    </row>
    <row r="139" s="2" customFormat="1">
      <c r="A139" s="42"/>
      <c r="B139" s="43"/>
      <c r="C139" s="44"/>
      <c r="D139" s="229" t="s">
        <v>216</v>
      </c>
      <c r="E139" s="44"/>
      <c r="F139" s="230" t="s">
        <v>609</v>
      </c>
      <c r="G139" s="44"/>
      <c r="H139" s="44"/>
      <c r="I139" s="231"/>
      <c r="J139" s="44"/>
      <c r="K139" s="44"/>
      <c r="L139" s="48"/>
      <c r="M139" s="232"/>
      <c r="N139" s="233"/>
      <c r="O139" s="88"/>
      <c r="P139" s="88"/>
      <c r="Q139" s="88"/>
      <c r="R139" s="88"/>
      <c r="S139" s="88"/>
      <c r="T139" s="89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T139" s="21" t="s">
        <v>216</v>
      </c>
      <c r="AU139" s="21" t="s">
        <v>83</v>
      </c>
    </row>
    <row r="140" s="12" customFormat="1" ht="25.92" customHeight="1">
      <c r="A140" s="12"/>
      <c r="B140" s="201"/>
      <c r="C140" s="202"/>
      <c r="D140" s="203" t="s">
        <v>70</v>
      </c>
      <c r="E140" s="204" t="s">
        <v>610</v>
      </c>
      <c r="F140" s="204" t="s">
        <v>1527</v>
      </c>
      <c r="G140" s="202"/>
      <c r="H140" s="202"/>
      <c r="I140" s="205"/>
      <c r="J140" s="206">
        <f>BK140</f>
        <v>0</v>
      </c>
      <c r="K140" s="202"/>
      <c r="L140" s="207"/>
      <c r="M140" s="208"/>
      <c r="N140" s="209"/>
      <c r="O140" s="209"/>
      <c r="P140" s="210">
        <f>P141+P149+P272</f>
        <v>0</v>
      </c>
      <c r="Q140" s="209"/>
      <c r="R140" s="210">
        <f>R141+R149+R272</f>
        <v>0.54652200000000006</v>
      </c>
      <c r="S140" s="209"/>
      <c r="T140" s="211">
        <f>T141+T149+T272</f>
        <v>0.13735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2" t="s">
        <v>80</v>
      </c>
      <c r="AT140" s="213" t="s">
        <v>70</v>
      </c>
      <c r="AU140" s="213" t="s">
        <v>71</v>
      </c>
      <c r="AY140" s="212" t="s">
        <v>207</v>
      </c>
      <c r="BK140" s="214">
        <f>BK141+BK149+BK272</f>
        <v>0</v>
      </c>
    </row>
    <row r="141" s="12" customFormat="1" ht="22.8" customHeight="1">
      <c r="A141" s="12"/>
      <c r="B141" s="201"/>
      <c r="C141" s="202"/>
      <c r="D141" s="203" t="s">
        <v>70</v>
      </c>
      <c r="E141" s="215" t="s">
        <v>612</v>
      </c>
      <c r="F141" s="215" t="s">
        <v>613</v>
      </c>
      <c r="G141" s="202"/>
      <c r="H141" s="202"/>
      <c r="I141" s="205"/>
      <c r="J141" s="216">
        <f>BK141</f>
        <v>0</v>
      </c>
      <c r="K141" s="202"/>
      <c r="L141" s="207"/>
      <c r="M141" s="208"/>
      <c r="N141" s="209"/>
      <c r="O141" s="209"/>
      <c r="P141" s="210">
        <f>SUM(P142:P148)</f>
        <v>0</v>
      </c>
      <c r="Q141" s="209"/>
      <c r="R141" s="210">
        <f>SUM(R142:R148)</f>
        <v>0.00081000000000000006</v>
      </c>
      <c r="S141" s="209"/>
      <c r="T141" s="211">
        <f>SUM(T142:T148)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2" t="s">
        <v>80</v>
      </c>
      <c r="AT141" s="213" t="s">
        <v>70</v>
      </c>
      <c r="AU141" s="213" t="s">
        <v>76</v>
      </c>
      <c r="AY141" s="212" t="s">
        <v>207</v>
      </c>
      <c r="BK141" s="214">
        <f>SUM(BK142:BK148)</f>
        <v>0</v>
      </c>
    </row>
    <row r="142" s="2" customFormat="1" ht="24.15" customHeight="1">
      <c r="A142" s="42"/>
      <c r="B142" s="43"/>
      <c r="C142" s="217" t="s">
        <v>8</v>
      </c>
      <c r="D142" s="217" t="s">
        <v>211</v>
      </c>
      <c r="E142" s="218" t="s">
        <v>2937</v>
      </c>
      <c r="F142" s="219" t="s">
        <v>2938</v>
      </c>
      <c r="G142" s="220" t="s">
        <v>381</v>
      </c>
      <c r="H142" s="221">
        <v>3</v>
      </c>
      <c r="I142" s="222"/>
      <c r="J142" s="221">
        <f>ROUND(I142*H142,2)</f>
        <v>0</v>
      </c>
      <c r="K142" s="219" t="s">
        <v>214</v>
      </c>
      <c r="L142" s="48"/>
      <c r="M142" s="223" t="s">
        <v>18</v>
      </c>
      <c r="N142" s="224" t="s">
        <v>42</v>
      </c>
      <c r="O142" s="88"/>
      <c r="P142" s="225">
        <f>O142*H142</f>
        <v>0</v>
      </c>
      <c r="Q142" s="225">
        <v>0.00017000000000000001</v>
      </c>
      <c r="R142" s="225">
        <f>Q142*H142</f>
        <v>0.00051000000000000004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327</v>
      </c>
      <c r="AT142" s="227" t="s">
        <v>211</v>
      </c>
      <c r="AU142" s="227" t="s">
        <v>80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2939</v>
      </c>
    </row>
    <row r="143" s="2" customFormat="1">
      <c r="A143" s="42"/>
      <c r="B143" s="43"/>
      <c r="C143" s="44"/>
      <c r="D143" s="229" t="s">
        <v>216</v>
      </c>
      <c r="E143" s="44"/>
      <c r="F143" s="230" t="s">
        <v>2940</v>
      </c>
      <c r="G143" s="44"/>
      <c r="H143" s="44"/>
      <c r="I143" s="231"/>
      <c r="J143" s="44"/>
      <c r="K143" s="44"/>
      <c r="L143" s="48"/>
      <c r="M143" s="232"/>
      <c r="N143" s="233"/>
      <c r="O143" s="88"/>
      <c r="P143" s="88"/>
      <c r="Q143" s="88"/>
      <c r="R143" s="88"/>
      <c r="S143" s="88"/>
      <c r="T143" s="89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T143" s="21" t="s">
        <v>216</v>
      </c>
      <c r="AU143" s="21" t="s">
        <v>80</v>
      </c>
    </row>
    <row r="144" s="2" customFormat="1" ht="16.5" customHeight="1">
      <c r="A144" s="42"/>
      <c r="B144" s="43"/>
      <c r="C144" s="283" t="s">
        <v>309</v>
      </c>
      <c r="D144" s="283" t="s">
        <v>1282</v>
      </c>
      <c r="E144" s="284" t="s">
        <v>2941</v>
      </c>
      <c r="F144" s="285" t="s">
        <v>2942</v>
      </c>
      <c r="G144" s="286" t="s">
        <v>381</v>
      </c>
      <c r="H144" s="287">
        <v>3</v>
      </c>
      <c r="I144" s="288"/>
      <c r="J144" s="287">
        <f>ROUND(I144*H144,2)</f>
        <v>0</v>
      </c>
      <c r="K144" s="285" t="s">
        <v>18</v>
      </c>
      <c r="L144" s="289"/>
      <c r="M144" s="290" t="s">
        <v>18</v>
      </c>
      <c r="N144" s="291" t="s">
        <v>42</v>
      </c>
      <c r="O144" s="88"/>
      <c r="P144" s="225">
        <f>O144*H144</f>
        <v>0</v>
      </c>
      <c r="Q144" s="225">
        <v>0.00010000000000000001</v>
      </c>
      <c r="R144" s="225">
        <f>Q144*H144</f>
        <v>0.00030000000000000003</v>
      </c>
      <c r="S144" s="225">
        <v>0</v>
      </c>
      <c r="T144" s="226">
        <f>S144*H144</f>
        <v>0</v>
      </c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R144" s="227" t="s">
        <v>513</v>
      </c>
      <c r="AT144" s="227" t="s">
        <v>1282</v>
      </c>
      <c r="AU144" s="227" t="s">
        <v>80</v>
      </c>
      <c r="AY144" s="21" t="s">
        <v>207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1" t="s">
        <v>76</v>
      </c>
      <c r="BK144" s="228">
        <f>ROUND(I144*H144,2)</f>
        <v>0</v>
      </c>
      <c r="BL144" s="21" t="s">
        <v>327</v>
      </c>
      <c r="BM144" s="227" t="s">
        <v>2943</v>
      </c>
    </row>
    <row r="145" s="2" customFormat="1" ht="24.15" customHeight="1">
      <c r="A145" s="42"/>
      <c r="B145" s="43"/>
      <c r="C145" s="217" t="s">
        <v>314</v>
      </c>
      <c r="D145" s="217" t="s">
        <v>211</v>
      </c>
      <c r="E145" s="218" t="s">
        <v>2944</v>
      </c>
      <c r="F145" s="219" t="s">
        <v>2945</v>
      </c>
      <c r="G145" s="220" t="s">
        <v>697</v>
      </c>
      <c r="H145" s="222"/>
      <c r="I145" s="222"/>
      <c r="J145" s="221">
        <f>ROUND(I145*H145,2)</f>
        <v>0</v>
      </c>
      <c r="K145" s="219" t="s">
        <v>214</v>
      </c>
      <c r="L145" s="48"/>
      <c r="M145" s="223" t="s">
        <v>18</v>
      </c>
      <c r="N145" s="224" t="s">
        <v>42</v>
      </c>
      <c r="O145" s="88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R145" s="227" t="s">
        <v>327</v>
      </c>
      <c r="AT145" s="227" t="s">
        <v>211</v>
      </c>
      <c r="AU145" s="227" t="s">
        <v>80</v>
      </c>
      <c r="AY145" s="21" t="s">
        <v>207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1" t="s">
        <v>76</v>
      </c>
      <c r="BK145" s="228">
        <f>ROUND(I145*H145,2)</f>
        <v>0</v>
      </c>
      <c r="BL145" s="21" t="s">
        <v>327</v>
      </c>
      <c r="BM145" s="227" t="s">
        <v>2946</v>
      </c>
    </row>
    <row r="146" s="2" customFormat="1">
      <c r="A146" s="42"/>
      <c r="B146" s="43"/>
      <c r="C146" s="44"/>
      <c r="D146" s="229" t="s">
        <v>216</v>
      </c>
      <c r="E146" s="44"/>
      <c r="F146" s="230" t="s">
        <v>2947</v>
      </c>
      <c r="G146" s="44"/>
      <c r="H146" s="44"/>
      <c r="I146" s="231"/>
      <c r="J146" s="44"/>
      <c r="K146" s="44"/>
      <c r="L146" s="48"/>
      <c r="M146" s="232"/>
      <c r="N146" s="233"/>
      <c r="O146" s="88"/>
      <c r="P146" s="88"/>
      <c r="Q146" s="88"/>
      <c r="R146" s="88"/>
      <c r="S146" s="88"/>
      <c r="T146" s="89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T146" s="21" t="s">
        <v>216</v>
      </c>
      <c r="AU146" s="21" t="s">
        <v>80</v>
      </c>
    </row>
    <row r="147" s="2" customFormat="1" ht="37.8" customHeight="1">
      <c r="A147" s="42"/>
      <c r="B147" s="43"/>
      <c r="C147" s="217" t="s">
        <v>320</v>
      </c>
      <c r="D147" s="217" t="s">
        <v>211</v>
      </c>
      <c r="E147" s="218" t="s">
        <v>2948</v>
      </c>
      <c r="F147" s="219" t="s">
        <v>2949</v>
      </c>
      <c r="G147" s="220" t="s">
        <v>697</v>
      </c>
      <c r="H147" s="222"/>
      <c r="I147" s="222"/>
      <c r="J147" s="221">
        <f>ROUND(I147*H147,2)</f>
        <v>0</v>
      </c>
      <c r="K147" s="219" t="s">
        <v>214</v>
      </c>
      <c r="L147" s="48"/>
      <c r="M147" s="223" t="s">
        <v>18</v>
      </c>
      <c r="N147" s="224" t="s">
        <v>42</v>
      </c>
      <c r="O147" s="88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R147" s="227" t="s">
        <v>327</v>
      </c>
      <c r="AT147" s="227" t="s">
        <v>211</v>
      </c>
      <c r="AU147" s="227" t="s">
        <v>80</v>
      </c>
      <c r="AY147" s="21" t="s">
        <v>207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1" t="s">
        <v>76</v>
      </c>
      <c r="BK147" s="228">
        <f>ROUND(I147*H147,2)</f>
        <v>0</v>
      </c>
      <c r="BL147" s="21" t="s">
        <v>327</v>
      </c>
      <c r="BM147" s="227" t="s">
        <v>2950</v>
      </c>
    </row>
    <row r="148" s="2" customFormat="1">
      <c r="A148" s="42"/>
      <c r="B148" s="43"/>
      <c r="C148" s="44"/>
      <c r="D148" s="229" t="s">
        <v>216</v>
      </c>
      <c r="E148" s="44"/>
      <c r="F148" s="230" t="s">
        <v>2951</v>
      </c>
      <c r="G148" s="44"/>
      <c r="H148" s="44"/>
      <c r="I148" s="231"/>
      <c r="J148" s="44"/>
      <c r="K148" s="44"/>
      <c r="L148" s="48"/>
      <c r="M148" s="232"/>
      <c r="N148" s="233"/>
      <c r="O148" s="88"/>
      <c r="P148" s="88"/>
      <c r="Q148" s="88"/>
      <c r="R148" s="88"/>
      <c r="S148" s="88"/>
      <c r="T148" s="89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T148" s="21" t="s">
        <v>216</v>
      </c>
      <c r="AU148" s="21" t="s">
        <v>80</v>
      </c>
    </row>
    <row r="149" s="12" customFormat="1" ht="22.8" customHeight="1">
      <c r="A149" s="12"/>
      <c r="B149" s="201"/>
      <c r="C149" s="202"/>
      <c r="D149" s="203" t="s">
        <v>70</v>
      </c>
      <c r="E149" s="215" t="s">
        <v>2952</v>
      </c>
      <c r="F149" s="215" t="s">
        <v>2953</v>
      </c>
      <c r="G149" s="202"/>
      <c r="H149" s="202"/>
      <c r="I149" s="205"/>
      <c r="J149" s="216">
        <f>BK149</f>
        <v>0</v>
      </c>
      <c r="K149" s="202"/>
      <c r="L149" s="207"/>
      <c r="M149" s="208"/>
      <c r="N149" s="209"/>
      <c r="O149" s="209"/>
      <c r="P149" s="210">
        <f>SUM(P150:P271)</f>
        <v>0</v>
      </c>
      <c r="Q149" s="209"/>
      <c r="R149" s="210">
        <f>SUM(R150:R271)</f>
        <v>0.53701200000000004</v>
      </c>
      <c r="S149" s="209"/>
      <c r="T149" s="211">
        <f>SUM(T150:T271)</f>
        <v>0.13735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2" t="s">
        <v>80</v>
      </c>
      <c r="AT149" s="213" t="s">
        <v>70</v>
      </c>
      <c r="AU149" s="213" t="s">
        <v>76</v>
      </c>
      <c r="AY149" s="212" t="s">
        <v>207</v>
      </c>
      <c r="BK149" s="214">
        <f>SUM(BK150:BK271)</f>
        <v>0</v>
      </c>
    </row>
    <row r="150" s="2" customFormat="1" ht="16.5" customHeight="1">
      <c r="A150" s="42"/>
      <c r="B150" s="43"/>
      <c r="C150" s="217" t="s">
        <v>327</v>
      </c>
      <c r="D150" s="217" t="s">
        <v>211</v>
      </c>
      <c r="E150" s="218" t="s">
        <v>2954</v>
      </c>
      <c r="F150" s="219" t="s">
        <v>2955</v>
      </c>
      <c r="G150" s="220" t="s">
        <v>317</v>
      </c>
      <c r="H150" s="221">
        <v>1</v>
      </c>
      <c r="I150" s="222"/>
      <c r="J150" s="221">
        <f>ROUND(I150*H150,2)</f>
        <v>0</v>
      </c>
      <c r="K150" s="219" t="s">
        <v>214</v>
      </c>
      <c r="L150" s="48"/>
      <c r="M150" s="223" t="s">
        <v>18</v>
      </c>
      <c r="N150" s="224" t="s">
        <v>42</v>
      </c>
      <c r="O150" s="88"/>
      <c r="P150" s="225">
        <f>O150*H150</f>
        <v>0</v>
      </c>
      <c r="Q150" s="225">
        <v>0.0039300000000000003</v>
      </c>
      <c r="R150" s="225">
        <f>Q150*H150</f>
        <v>0.0039300000000000003</v>
      </c>
      <c r="S150" s="225">
        <v>0</v>
      </c>
      <c r="T150" s="226">
        <f>S150*H150</f>
        <v>0</v>
      </c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R150" s="227" t="s">
        <v>327</v>
      </c>
      <c r="AT150" s="227" t="s">
        <v>211</v>
      </c>
      <c r="AU150" s="227" t="s">
        <v>80</v>
      </c>
      <c r="AY150" s="21" t="s">
        <v>207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1" t="s">
        <v>76</v>
      </c>
      <c r="BK150" s="228">
        <f>ROUND(I150*H150,2)</f>
        <v>0</v>
      </c>
      <c r="BL150" s="21" t="s">
        <v>327</v>
      </c>
      <c r="BM150" s="227" t="s">
        <v>2956</v>
      </c>
    </row>
    <row r="151" s="2" customFormat="1">
      <c r="A151" s="42"/>
      <c r="B151" s="43"/>
      <c r="C151" s="44"/>
      <c r="D151" s="229" t="s">
        <v>216</v>
      </c>
      <c r="E151" s="44"/>
      <c r="F151" s="230" t="s">
        <v>2957</v>
      </c>
      <c r="G151" s="44"/>
      <c r="H151" s="44"/>
      <c r="I151" s="231"/>
      <c r="J151" s="44"/>
      <c r="K151" s="44"/>
      <c r="L151" s="48"/>
      <c r="M151" s="232"/>
      <c r="N151" s="233"/>
      <c r="O151" s="88"/>
      <c r="P151" s="88"/>
      <c r="Q151" s="88"/>
      <c r="R151" s="88"/>
      <c r="S151" s="88"/>
      <c r="T151" s="89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T151" s="21" t="s">
        <v>216</v>
      </c>
      <c r="AU151" s="21" t="s">
        <v>80</v>
      </c>
    </row>
    <row r="152" s="2" customFormat="1" ht="16.5" customHeight="1">
      <c r="A152" s="42"/>
      <c r="B152" s="43"/>
      <c r="C152" s="217" t="s">
        <v>340</v>
      </c>
      <c r="D152" s="217" t="s">
        <v>211</v>
      </c>
      <c r="E152" s="218" t="s">
        <v>2958</v>
      </c>
      <c r="F152" s="219" t="s">
        <v>2959</v>
      </c>
      <c r="G152" s="220" t="s">
        <v>317</v>
      </c>
      <c r="H152" s="221">
        <v>2</v>
      </c>
      <c r="I152" s="222"/>
      <c r="J152" s="221">
        <f>ROUND(I152*H152,2)</f>
        <v>0</v>
      </c>
      <c r="K152" s="219" t="s">
        <v>214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0.0083700000000000007</v>
      </c>
      <c r="R152" s="225">
        <f>Q152*H152</f>
        <v>0.016740000000000001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327</v>
      </c>
      <c r="AT152" s="227" t="s">
        <v>211</v>
      </c>
      <c r="AU152" s="227" t="s">
        <v>80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327</v>
      </c>
      <c r="BM152" s="227" t="s">
        <v>2960</v>
      </c>
    </row>
    <row r="153" s="2" customFormat="1">
      <c r="A153" s="42"/>
      <c r="B153" s="43"/>
      <c r="C153" s="44"/>
      <c r="D153" s="229" t="s">
        <v>216</v>
      </c>
      <c r="E153" s="44"/>
      <c r="F153" s="230" t="s">
        <v>2961</v>
      </c>
      <c r="G153" s="44"/>
      <c r="H153" s="44"/>
      <c r="I153" s="231"/>
      <c r="J153" s="44"/>
      <c r="K153" s="44"/>
      <c r="L153" s="48"/>
      <c r="M153" s="232"/>
      <c r="N153" s="233"/>
      <c r="O153" s="88"/>
      <c r="P153" s="88"/>
      <c r="Q153" s="88"/>
      <c r="R153" s="88"/>
      <c r="S153" s="88"/>
      <c r="T153" s="89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T153" s="21" t="s">
        <v>216</v>
      </c>
      <c r="AU153" s="21" t="s">
        <v>80</v>
      </c>
    </row>
    <row r="154" s="2" customFormat="1" ht="16.5" customHeight="1">
      <c r="A154" s="42"/>
      <c r="B154" s="43"/>
      <c r="C154" s="217" t="s">
        <v>347</v>
      </c>
      <c r="D154" s="217" t="s">
        <v>211</v>
      </c>
      <c r="E154" s="218" t="s">
        <v>2962</v>
      </c>
      <c r="F154" s="219" t="s">
        <v>2963</v>
      </c>
      <c r="G154" s="220" t="s">
        <v>317</v>
      </c>
      <c r="H154" s="221">
        <v>407</v>
      </c>
      <c r="I154" s="222"/>
      <c r="J154" s="221">
        <f>ROUND(I154*H154,2)</f>
        <v>0</v>
      </c>
      <c r="K154" s="219" t="s">
        <v>214</v>
      </c>
      <c r="L154" s="48"/>
      <c r="M154" s="223" t="s">
        <v>18</v>
      </c>
      <c r="N154" s="224" t="s">
        <v>42</v>
      </c>
      <c r="O154" s="88"/>
      <c r="P154" s="225">
        <f>O154*H154</f>
        <v>0</v>
      </c>
      <c r="Q154" s="225">
        <v>0</v>
      </c>
      <c r="R154" s="225">
        <f>Q154*H154</f>
        <v>0</v>
      </c>
      <c r="S154" s="225">
        <v>0.00029</v>
      </c>
      <c r="T154" s="226">
        <f>S154*H154</f>
        <v>0.11803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327</v>
      </c>
      <c r="AT154" s="227" t="s">
        <v>211</v>
      </c>
      <c r="AU154" s="227" t="s">
        <v>80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327</v>
      </c>
      <c r="BM154" s="227" t="s">
        <v>2964</v>
      </c>
    </row>
    <row r="155" s="2" customFormat="1">
      <c r="A155" s="42"/>
      <c r="B155" s="43"/>
      <c r="C155" s="44"/>
      <c r="D155" s="229" t="s">
        <v>216</v>
      </c>
      <c r="E155" s="44"/>
      <c r="F155" s="230" t="s">
        <v>2965</v>
      </c>
      <c r="G155" s="44"/>
      <c r="H155" s="44"/>
      <c r="I155" s="231"/>
      <c r="J155" s="44"/>
      <c r="K155" s="44"/>
      <c r="L155" s="48"/>
      <c r="M155" s="232"/>
      <c r="N155" s="233"/>
      <c r="O155" s="88"/>
      <c r="P155" s="88"/>
      <c r="Q155" s="88"/>
      <c r="R155" s="88"/>
      <c r="S155" s="88"/>
      <c r="T155" s="89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T155" s="21" t="s">
        <v>216</v>
      </c>
      <c r="AU155" s="21" t="s">
        <v>80</v>
      </c>
    </row>
    <row r="156" s="2" customFormat="1" ht="16.5" customHeight="1">
      <c r="A156" s="42"/>
      <c r="B156" s="43"/>
      <c r="C156" s="217" t="s">
        <v>360</v>
      </c>
      <c r="D156" s="217" t="s">
        <v>211</v>
      </c>
      <c r="E156" s="218" t="s">
        <v>2966</v>
      </c>
      <c r="F156" s="219" t="s">
        <v>2967</v>
      </c>
      <c r="G156" s="220" t="s">
        <v>381</v>
      </c>
      <c r="H156" s="221">
        <v>1</v>
      </c>
      <c r="I156" s="222"/>
      <c r="J156" s="221">
        <f>ROUND(I156*H156,2)</f>
        <v>0</v>
      </c>
      <c r="K156" s="219" t="s">
        <v>214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327</v>
      </c>
      <c r="AT156" s="227" t="s">
        <v>211</v>
      </c>
      <c r="AU156" s="227" t="s">
        <v>80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327</v>
      </c>
      <c r="BM156" s="227" t="s">
        <v>2968</v>
      </c>
    </row>
    <row r="157" s="2" customFormat="1">
      <c r="A157" s="42"/>
      <c r="B157" s="43"/>
      <c r="C157" s="44"/>
      <c r="D157" s="229" t="s">
        <v>216</v>
      </c>
      <c r="E157" s="44"/>
      <c r="F157" s="230" t="s">
        <v>2969</v>
      </c>
      <c r="G157" s="44"/>
      <c r="H157" s="44"/>
      <c r="I157" s="231"/>
      <c r="J157" s="44"/>
      <c r="K157" s="44"/>
      <c r="L157" s="48"/>
      <c r="M157" s="232"/>
      <c r="N157" s="233"/>
      <c r="O157" s="88"/>
      <c r="P157" s="88"/>
      <c r="Q157" s="88"/>
      <c r="R157" s="88"/>
      <c r="S157" s="88"/>
      <c r="T157" s="89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T157" s="21" t="s">
        <v>216</v>
      </c>
      <c r="AU157" s="21" t="s">
        <v>80</v>
      </c>
    </row>
    <row r="158" s="2" customFormat="1" ht="16.5" customHeight="1">
      <c r="A158" s="42"/>
      <c r="B158" s="43"/>
      <c r="C158" s="217" t="s">
        <v>370</v>
      </c>
      <c r="D158" s="217" t="s">
        <v>211</v>
      </c>
      <c r="E158" s="218" t="s">
        <v>2970</v>
      </c>
      <c r="F158" s="219" t="s">
        <v>2971</v>
      </c>
      <c r="G158" s="220" t="s">
        <v>381</v>
      </c>
      <c r="H158" s="221">
        <v>1</v>
      </c>
      <c r="I158" s="222"/>
      <c r="J158" s="221">
        <f>ROUND(I158*H158,2)</f>
        <v>0</v>
      </c>
      <c r="K158" s="219" t="s">
        <v>214</v>
      </c>
      <c r="L158" s="48"/>
      <c r="M158" s="223" t="s">
        <v>18</v>
      </c>
      <c r="N158" s="224" t="s">
        <v>42</v>
      </c>
      <c r="O158" s="88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R158" s="227" t="s">
        <v>327</v>
      </c>
      <c r="AT158" s="227" t="s">
        <v>211</v>
      </c>
      <c r="AU158" s="227" t="s">
        <v>80</v>
      </c>
      <c r="AY158" s="21" t="s">
        <v>207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1" t="s">
        <v>76</v>
      </c>
      <c r="BK158" s="228">
        <f>ROUND(I158*H158,2)</f>
        <v>0</v>
      </c>
      <c r="BL158" s="21" t="s">
        <v>327</v>
      </c>
      <c r="BM158" s="227" t="s">
        <v>2972</v>
      </c>
    </row>
    <row r="159" s="2" customFormat="1">
      <c r="A159" s="42"/>
      <c r="B159" s="43"/>
      <c r="C159" s="44"/>
      <c r="D159" s="229" t="s">
        <v>216</v>
      </c>
      <c r="E159" s="44"/>
      <c r="F159" s="230" t="s">
        <v>2973</v>
      </c>
      <c r="G159" s="44"/>
      <c r="H159" s="44"/>
      <c r="I159" s="231"/>
      <c r="J159" s="44"/>
      <c r="K159" s="44"/>
      <c r="L159" s="48"/>
      <c r="M159" s="232"/>
      <c r="N159" s="233"/>
      <c r="O159" s="88"/>
      <c r="P159" s="88"/>
      <c r="Q159" s="88"/>
      <c r="R159" s="88"/>
      <c r="S159" s="88"/>
      <c r="T159" s="89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T159" s="21" t="s">
        <v>216</v>
      </c>
      <c r="AU159" s="21" t="s">
        <v>80</v>
      </c>
    </row>
    <row r="160" s="2" customFormat="1" ht="16.5" customHeight="1">
      <c r="A160" s="42"/>
      <c r="B160" s="43"/>
      <c r="C160" s="217" t="s">
        <v>7</v>
      </c>
      <c r="D160" s="217" t="s">
        <v>211</v>
      </c>
      <c r="E160" s="218" t="s">
        <v>2974</v>
      </c>
      <c r="F160" s="219" t="s">
        <v>2975</v>
      </c>
      <c r="G160" s="220" t="s">
        <v>381</v>
      </c>
      <c r="H160" s="221">
        <v>1</v>
      </c>
      <c r="I160" s="222"/>
      <c r="J160" s="221">
        <f>ROUND(I160*H160,2)</f>
        <v>0</v>
      </c>
      <c r="K160" s="219" t="s">
        <v>214</v>
      </c>
      <c r="L160" s="48"/>
      <c r="M160" s="223" t="s">
        <v>18</v>
      </c>
      <c r="N160" s="224" t="s">
        <v>42</v>
      </c>
      <c r="O160" s="88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R160" s="227" t="s">
        <v>327</v>
      </c>
      <c r="AT160" s="227" t="s">
        <v>211</v>
      </c>
      <c r="AU160" s="227" t="s">
        <v>80</v>
      </c>
      <c r="AY160" s="21" t="s">
        <v>207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1" t="s">
        <v>76</v>
      </c>
      <c r="BK160" s="228">
        <f>ROUND(I160*H160,2)</f>
        <v>0</v>
      </c>
      <c r="BL160" s="21" t="s">
        <v>327</v>
      </c>
      <c r="BM160" s="227" t="s">
        <v>2976</v>
      </c>
    </row>
    <row r="161" s="2" customFormat="1">
      <c r="A161" s="42"/>
      <c r="B161" s="43"/>
      <c r="C161" s="44"/>
      <c r="D161" s="229" t="s">
        <v>216</v>
      </c>
      <c r="E161" s="44"/>
      <c r="F161" s="230" t="s">
        <v>2977</v>
      </c>
      <c r="G161" s="44"/>
      <c r="H161" s="44"/>
      <c r="I161" s="231"/>
      <c r="J161" s="44"/>
      <c r="K161" s="44"/>
      <c r="L161" s="48"/>
      <c r="M161" s="232"/>
      <c r="N161" s="233"/>
      <c r="O161" s="88"/>
      <c r="P161" s="88"/>
      <c r="Q161" s="88"/>
      <c r="R161" s="88"/>
      <c r="S161" s="88"/>
      <c r="T161" s="89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T161" s="21" t="s">
        <v>216</v>
      </c>
      <c r="AU161" s="21" t="s">
        <v>80</v>
      </c>
    </row>
    <row r="162" s="2" customFormat="1" ht="24.15" customHeight="1">
      <c r="A162" s="42"/>
      <c r="B162" s="43"/>
      <c r="C162" s="217" t="s">
        <v>390</v>
      </c>
      <c r="D162" s="217" t="s">
        <v>211</v>
      </c>
      <c r="E162" s="218" t="s">
        <v>2978</v>
      </c>
      <c r="F162" s="219" t="s">
        <v>2979</v>
      </c>
      <c r="G162" s="220" t="s">
        <v>317</v>
      </c>
      <c r="H162" s="221">
        <v>298.10000000000002</v>
      </c>
      <c r="I162" s="222"/>
      <c r="J162" s="221">
        <f>ROUND(I162*H162,2)</f>
        <v>0</v>
      </c>
      <c r="K162" s="219" t="s">
        <v>214</v>
      </c>
      <c r="L162" s="48"/>
      <c r="M162" s="223" t="s">
        <v>18</v>
      </c>
      <c r="N162" s="224" t="s">
        <v>42</v>
      </c>
      <c r="O162" s="88"/>
      <c r="P162" s="225">
        <f>O162*H162</f>
        <v>0</v>
      </c>
      <c r="Q162" s="225">
        <v>0.00058</v>
      </c>
      <c r="R162" s="225">
        <f>Q162*H162</f>
        <v>0.17289800000000002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327</v>
      </c>
      <c r="AT162" s="227" t="s">
        <v>211</v>
      </c>
      <c r="AU162" s="227" t="s">
        <v>80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327</v>
      </c>
      <c r="BM162" s="227" t="s">
        <v>2980</v>
      </c>
    </row>
    <row r="163" s="2" customFormat="1">
      <c r="A163" s="42"/>
      <c r="B163" s="43"/>
      <c r="C163" s="44"/>
      <c r="D163" s="229" t="s">
        <v>216</v>
      </c>
      <c r="E163" s="44"/>
      <c r="F163" s="230" t="s">
        <v>2981</v>
      </c>
      <c r="G163" s="44"/>
      <c r="H163" s="44"/>
      <c r="I163" s="231"/>
      <c r="J163" s="44"/>
      <c r="K163" s="44"/>
      <c r="L163" s="48"/>
      <c r="M163" s="232"/>
      <c r="N163" s="233"/>
      <c r="O163" s="88"/>
      <c r="P163" s="88"/>
      <c r="Q163" s="88"/>
      <c r="R163" s="88"/>
      <c r="S163" s="88"/>
      <c r="T163" s="89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T163" s="21" t="s">
        <v>216</v>
      </c>
      <c r="AU163" s="21" t="s">
        <v>80</v>
      </c>
    </row>
    <row r="164" s="2" customFormat="1" ht="24.15" customHeight="1">
      <c r="A164" s="42"/>
      <c r="B164" s="43"/>
      <c r="C164" s="217" t="s">
        <v>397</v>
      </c>
      <c r="D164" s="217" t="s">
        <v>211</v>
      </c>
      <c r="E164" s="218" t="s">
        <v>2982</v>
      </c>
      <c r="F164" s="219" t="s">
        <v>2983</v>
      </c>
      <c r="G164" s="220" t="s">
        <v>317</v>
      </c>
      <c r="H164" s="221">
        <v>94.599999999999994</v>
      </c>
      <c r="I164" s="222"/>
      <c r="J164" s="221">
        <f>ROUND(I164*H164,2)</f>
        <v>0</v>
      </c>
      <c r="K164" s="219" t="s">
        <v>214</v>
      </c>
      <c r="L164" s="48"/>
      <c r="M164" s="223" t="s">
        <v>18</v>
      </c>
      <c r="N164" s="224" t="s">
        <v>42</v>
      </c>
      <c r="O164" s="88"/>
      <c r="P164" s="225">
        <f>O164*H164</f>
        <v>0</v>
      </c>
      <c r="Q164" s="225">
        <v>0.0010200000000000001</v>
      </c>
      <c r="R164" s="225">
        <f>Q164*H164</f>
        <v>0.096491999999999994</v>
      </c>
      <c r="S164" s="225">
        <v>0</v>
      </c>
      <c r="T164" s="226">
        <f>S164*H164</f>
        <v>0</v>
      </c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R164" s="227" t="s">
        <v>327</v>
      </c>
      <c r="AT164" s="227" t="s">
        <v>211</v>
      </c>
      <c r="AU164" s="227" t="s">
        <v>80</v>
      </c>
      <c r="AY164" s="21" t="s">
        <v>207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1" t="s">
        <v>76</v>
      </c>
      <c r="BK164" s="228">
        <f>ROUND(I164*H164,2)</f>
        <v>0</v>
      </c>
      <c r="BL164" s="21" t="s">
        <v>327</v>
      </c>
      <c r="BM164" s="227" t="s">
        <v>2984</v>
      </c>
    </row>
    <row r="165" s="2" customFormat="1">
      <c r="A165" s="42"/>
      <c r="B165" s="43"/>
      <c r="C165" s="44"/>
      <c r="D165" s="229" t="s">
        <v>216</v>
      </c>
      <c r="E165" s="44"/>
      <c r="F165" s="230" t="s">
        <v>2985</v>
      </c>
      <c r="G165" s="44"/>
      <c r="H165" s="44"/>
      <c r="I165" s="231"/>
      <c r="J165" s="44"/>
      <c r="K165" s="44"/>
      <c r="L165" s="48"/>
      <c r="M165" s="232"/>
      <c r="N165" s="233"/>
      <c r="O165" s="88"/>
      <c r="P165" s="88"/>
      <c r="Q165" s="88"/>
      <c r="R165" s="88"/>
      <c r="S165" s="88"/>
      <c r="T165" s="89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T165" s="21" t="s">
        <v>216</v>
      </c>
      <c r="AU165" s="21" t="s">
        <v>80</v>
      </c>
    </row>
    <row r="166" s="2" customFormat="1" ht="24.15" customHeight="1">
      <c r="A166" s="42"/>
      <c r="B166" s="43"/>
      <c r="C166" s="217" t="s">
        <v>404</v>
      </c>
      <c r="D166" s="217" t="s">
        <v>211</v>
      </c>
      <c r="E166" s="218" t="s">
        <v>2986</v>
      </c>
      <c r="F166" s="219" t="s">
        <v>2987</v>
      </c>
      <c r="G166" s="220" t="s">
        <v>317</v>
      </c>
      <c r="H166" s="221">
        <v>14.300000000000001</v>
      </c>
      <c r="I166" s="222"/>
      <c r="J166" s="221">
        <f>ROUND(I166*H166,2)</f>
        <v>0</v>
      </c>
      <c r="K166" s="219" t="s">
        <v>214</v>
      </c>
      <c r="L166" s="48"/>
      <c r="M166" s="223" t="s">
        <v>18</v>
      </c>
      <c r="N166" s="224" t="s">
        <v>42</v>
      </c>
      <c r="O166" s="88"/>
      <c r="P166" s="225">
        <f>O166*H166</f>
        <v>0</v>
      </c>
      <c r="Q166" s="225">
        <v>0.00122</v>
      </c>
      <c r="R166" s="225">
        <f>Q166*H166</f>
        <v>0.017446</v>
      </c>
      <c r="S166" s="225">
        <v>0</v>
      </c>
      <c r="T166" s="226">
        <f>S166*H166</f>
        <v>0</v>
      </c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R166" s="227" t="s">
        <v>327</v>
      </c>
      <c r="AT166" s="227" t="s">
        <v>211</v>
      </c>
      <c r="AU166" s="227" t="s">
        <v>80</v>
      </c>
      <c r="AY166" s="21" t="s">
        <v>207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1" t="s">
        <v>76</v>
      </c>
      <c r="BK166" s="228">
        <f>ROUND(I166*H166,2)</f>
        <v>0</v>
      </c>
      <c r="BL166" s="21" t="s">
        <v>327</v>
      </c>
      <c r="BM166" s="227" t="s">
        <v>2988</v>
      </c>
    </row>
    <row r="167" s="2" customFormat="1">
      <c r="A167" s="42"/>
      <c r="B167" s="43"/>
      <c r="C167" s="44"/>
      <c r="D167" s="229" t="s">
        <v>216</v>
      </c>
      <c r="E167" s="44"/>
      <c r="F167" s="230" t="s">
        <v>2989</v>
      </c>
      <c r="G167" s="44"/>
      <c r="H167" s="44"/>
      <c r="I167" s="231"/>
      <c r="J167" s="44"/>
      <c r="K167" s="44"/>
      <c r="L167" s="48"/>
      <c r="M167" s="232"/>
      <c r="N167" s="233"/>
      <c r="O167" s="88"/>
      <c r="P167" s="88"/>
      <c r="Q167" s="88"/>
      <c r="R167" s="88"/>
      <c r="S167" s="88"/>
      <c r="T167" s="89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T167" s="21" t="s">
        <v>216</v>
      </c>
      <c r="AU167" s="21" t="s">
        <v>80</v>
      </c>
    </row>
    <row r="168" s="2" customFormat="1" ht="16.5" customHeight="1">
      <c r="A168" s="42"/>
      <c r="B168" s="43"/>
      <c r="C168" s="217" t="s">
        <v>410</v>
      </c>
      <c r="D168" s="217" t="s">
        <v>211</v>
      </c>
      <c r="E168" s="218" t="s">
        <v>2990</v>
      </c>
      <c r="F168" s="219" t="s">
        <v>2991</v>
      </c>
      <c r="G168" s="220" t="s">
        <v>381</v>
      </c>
      <c r="H168" s="221">
        <v>46</v>
      </c>
      <c r="I168" s="222"/>
      <c r="J168" s="221">
        <f>ROUND(I168*H168,2)</f>
        <v>0</v>
      </c>
      <c r="K168" s="219" t="s">
        <v>214</v>
      </c>
      <c r="L168" s="48"/>
      <c r="M168" s="223" t="s">
        <v>18</v>
      </c>
      <c r="N168" s="224" t="s">
        <v>42</v>
      </c>
      <c r="O168" s="88"/>
      <c r="P168" s="225">
        <f>O168*H168</f>
        <v>0</v>
      </c>
      <c r="Q168" s="225">
        <v>0.00011</v>
      </c>
      <c r="R168" s="225">
        <f>Q168*H168</f>
        <v>0.0050600000000000003</v>
      </c>
      <c r="S168" s="225">
        <v>0</v>
      </c>
      <c r="T168" s="226">
        <f>S168*H168</f>
        <v>0</v>
      </c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R168" s="227" t="s">
        <v>327</v>
      </c>
      <c r="AT168" s="227" t="s">
        <v>211</v>
      </c>
      <c r="AU168" s="227" t="s">
        <v>80</v>
      </c>
      <c r="AY168" s="21" t="s">
        <v>207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1" t="s">
        <v>76</v>
      </c>
      <c r="BK168" s="228">
        <f>ROUND(I168*H168,2)</f>
        <v>0</v>
      </c>
      <c r="BL168" s="21" t="s">
        <v>327</v>
      </c>
      <c r="BM168" s="227" t="s">
        <v>2992</v>
      </c>
    </row>
    <row r="169" s="2" customFormat="1">
      <c r="A169" s="42"/>
      <c r="B169" s="43"/>
      <c r="C169" s="44"/>
      <c r="D169" s="229" t="s">
        <v>216</v>
      </c>
      <c r="E169" s="44"/>
      <c r="F169" s="230" t="s">
        <v>2993</v>
      </c>
      <c r="G169" s="44"/>
      <c r="H169" s="44"/>
      <c r="I169" s="231"/>
      <c r="J169" s="44"/>
      <c r="K169" s="44"/>
      <c r="L169" s="48"/>
      <c r="M169" s="232"/>
      <c r="N169" s="233"/>
      <c r="O169" s="88"/>
      <c r="P169" s="88"/>
      <c r="Q169" s="88"/>
      <c r="R169" s="88"/>
      <c r="S169" s="88"/>
      <c r="T169" s="89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T169" s="21" t="s">
        <v>216</v>
      </c>
      <c r="AU169" s="21" t="s">
        <v>80</v>
      </c>
    </row>
    <row r="170" s="14" customFormat="1">
      <c r="A170" s="14"/>
      <c r="B170" s="245"/>
      <c r="C170" s="246"/>
      <c r="D170" s="236" t="s">
        <v>218</v>
      </c>
      <c r="E170" s="247" t="s">
        <v>18</v>
      </c>
      <c r="F170" s="248" t="s">
        <v>614</v>
      </c>
      <c r="G170" s="246"/>
      <c r="H170" s="249">
        <v>46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218</v>
      </c>
      <c r="AU170" s="255" t="s">
        <v>80</v>
      </c>
      <c r="AV170" s="14" t="s">
        <v>80</v>
      </c>
      <c r="AW170" s="14" t="s">
        <v>33</v>
      </c>
      <c r="AX170" s="14" t="s">
        <v>76</v>
      </c>
      <c r="AY170" s="255" t="s">
        <v>207</v>
      </c>
    </row>
    <row r="171" s="2" customFormat="1" ht="16.5" customHeight="1">
      <c r="A171" s="42"/>
      <c r="B171" s="43"/>
      <c r="C171" s="217" t="s">
        <v>417</v>
      </c>
      <c r="D171" s="217" t="s">
        <v>211</v>
      </c>
      <c r="E171" s="218" t="s">
        <v>2994</v>
      </c>
      <c r="F171" s="219" t="s">
        <v>2995</v>
      </c>
      <c r="G171" s="220" t="s">
        <v>381</v>
      </c>
      <c r="H171" s="221">
        <v>144</v>
      </c>
      <c r="I171" s="222"/>
      <c r="J171" s="221">
        <f>ROUND(I171*H171,2)</f>
        <v>0</v>
      </c>
      <c r="K171" s="219" t="s">
        <v>214</v>
      </c>
      <c r="L171" s="48"/>
      <c r="M171" s="223" t="s">
        <v>18</v>
      </c>
      <c r="N171" s="224" t="s">
        <v>42</v>
      </c>
      <c r="O171" s="88"/>
      <c r="P171" s="225">
        <f>O171*H171</f>
        <v>0</v>
      </c>
      <c r="Q171" s="225">
        <v>0.00025000000000000001</v>
      </c>
      <c r="R171" s="225">
        <f>Q171*H171</f>
        <v>0.036000000000000004</v>
      </c>
      <c r="S171" s="225">
        <v>0</v>
      </c>
      <c r="T171" s="226">
        <f>S171*H171</f>
        <v>0</v>
      </c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R171" s="227" t="s">
        <v>327</v>
      </c>
      <c r="AT171" s="227" t="s">
        <v>211</v>
      </c>
      <c r="AU171" s="227" t="s">
        <v>80</v>
      </c>
      <c r="AY171" s="21" t="s">
        <v>207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1" t="s">
        <v>76</v>
      </c>
      <c r="BK171" s="228">
        <f>ROUND(I171*H171,2)</f>
        <v>0</v>
      </c>
      <c r="BL171" s="21" t="s">
        <v>327</v>
      </c>
      <c r="BM171" s="227" t="s">
        <v>2996</v>
      </c>
    </row>
    <row r="172" s="2" customFormat="1">
      <c r="A172" s="42"/>
      <c r="B172" s="43"/>
      <c r="C172" s="44"/>
      <c r="D172" s="229" t="s">
        <v>216</v>
      </c>
      <c r="E172" s="44"/>
      <c r="F172" s="230" t="s">
        <v>2997</v>
      </c>
      <c r="G172" s="44"/>
      <c r="H172" s="44"/>
      <c r="I172" s="231"/>
      <c r="J172" s="44"/>
      <c r="K172" s="44"/>
      <c r="L172" s="48"/>
      <c r="M172" s="232"/>
      <c r="N172" s="233"/>
      <c r="O172" s="88"/>
      <c r="P172" s="88"/>
      <c r="Q172" s="88"/>
      <c r="R172" s="88"/>
      <c r="S172" s="88"/>
      <c r="T172" s="89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T172" s="21" t="s">
        <v>216</v>
      </c>
      <c r="AU172" s="21" t="s">
        <v>80</v>
      </c>
    </row>
    <row r="173" s="14" customFormat="1">
      <c r="A173" s="14"/>
      <c r="B173" s="245"/>
      <c r="C173" s="246"/>
      <c r="D173" s="236" t="s">
        <v>218</v>
      </c>
      <c r="E173" s="247" t="s">
        <v>18</v>
      </c>
      <c r="F173" s="248" t="s">
        <v>94</v>
      </c>
      <c r="G173" s="246"/>
      <c r="H173" s="249">
        <v>5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218</v>
      </c>
      <c r="AU173" s="255" t="s">
        <v>80</v>
      </c>
      <c r="AV173" s="14" t="s">
        <v>80</v>
      </c>
      <c r="AW173" s="14" t="s">
        <v>33</v>
      </c>
      <c r="AX173" s="14" t="s">
        <v>71</v>
      </c>
      <c r="AY173" s="255" t="s">
        <v>207</v>
      </c>
    </row>
    <row r="174" s="14" customFormat="1">
      <c r="A174" s="14"/>
      <c r="B174" s="245"/>
      <c r="C174" s="246"/>
      <c r="D174" s="236" t="s">
        <v>218</v>
      </c>
      <c r="E174" s="247" t="s">
        <v>18</v>
      </c>
      <c r="F174" s="248" t="s">
        <v>121</v>
      </c>
      <c r="G174" s="246"/>
      <c r="H174" s="249">
        <v>7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218</v>
      </c>
      <c r="AU174" s="255" t="s">
        <v>80</v>
      </c>
      <c r="AV174" s="14" t="s">
        <v>80</v>
      </c>
      <c r="AW174" s="14" t="s">
        <v>33</v>
      </c>
      <c r="AX174" s="14" t="s">
        <v>71</v>
      </c>
      <c r="AY174" s="255" t="s">
        <v>207</v>
      </c>
    </row>
    <row r="175" s="14" customFormat="1">
      <c r="A175" s="14"/>
      <c r="B175" s="245"/>
      <c r="C175" s="246"/>
      <c r="D175" s="236" t="s">
        <v>218</v>
      </c>
      <c r="E175" s="247" t="s">
        <v>18</v>
      </c>
      <c r="F175" s="248" t="s">
        <v>1782</v>
      </c>
      <c r="G175" s="246"/>
      <c r="H175" s="249">
        <v>132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218</v>
      </c>
      <c r="AU175" s="255" t="s">
        <v>80</v>
      </c>
      <c r="AV175" s="14" t="s">
        <v>80</v>
      </c>
      <c r="AW175" s="14" t="s">
        <v>33</v>
      </c>
      <c r="AX175" s="14" t="s">
        <v>71</v>
      </c>
      <c r="AY175" s="255" t="s">
        <v>207</v>
      </c>
    </row>
    <row r="176" s="16" customFormat="1">
      <c r="A176" s="16"/>
      <c r="B176" s="267"/>
      <c r="C176" s="268"/>
      <c r="D176" s="236" t="s">
        <v>218</v>
      </c>
      <c r="E176" s="269" t="s">
        <v>18</v>
      </c>
      <c r="F176" s="270" t="s">
        <v>244</v>
      </c>
      <c r="G176" s="268"/>
      <c r="H176" s="271">
        <v>144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T176" s="277" t="s">
        <v>218</v>
      </c>
      <c r="AU176" s="277" t="s">
        <v>80</v>
      </c>
      <c r="AV176" s="16" t="s">
        <v>89</v>
      </c>
      <c r="AW176" s="16" t="s">
        <v>33</v>
      </c>
      <c r="AX176" s="16" t="s">
        <v>76</v>
      </c>
      <c r="AY176" s="277" t="s">
        <v>207</v>
      </c>
    </row>
    <row r="177" s="2" customFormat="1" ht="24.15" customHeight="1">
      <c r="A177" s="42"/>
      <c r="B177" s="43"/>
      <c r="C177" s="217" t="s">
        <v>425</v>
      </c>
      <c r="D177" s="217" t="s">
        <v>211</v>
      </c>
      <c r="E177" s="218" t="s">
        <v>2998</v>
      </c>
      <c r="F177" s="219" t="s">
        <v>2999</v>
      </c>
      <c r="G177" s="220" t="s">
        <v>317</v>
      </c>
      <c r="H177" s="221">
        <v>130.90000000000001</v>
      </c>
      <c r="I177" s="222"/>
      <c r="J177" s="221">
        <f>ROUND(I177*H177,2)</f>
        <v>0</v>
      </c>
      <c r="K177" s="219" t="s">
        <v>214</v>
      </c>
      <c r="L177" s="48"/>
      <c r="M177" s="223" t="s">
        <v>18</v>
      </c>
      <c r="N177" s="224" t="s">
        <v>42</v>
      </c>
      <c r="O177" s="88"/>
      <c r="P177" s="225">
        <f>O177*H177</f>
        <v>0</v>
      </c>
      <c r="Q177" s="225">
        <v>0.00034000000000000002</v>
      </c>
      <c r="R177" s="225">
        <f>Q177*H177</f>
        <v>0.044506000000000004</v>
      </c>
      <c r="S177" s="225">
        <v>0</v>
      </c>
      <c r="T177" s="226">
        <f>S177*H177</f>
        <v>0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327</v>
      </c>
      <c r="AT177" s="227" t="s">
        <v>211</v>
      </c>
      <c r="AU177" s="227" t="s">
        <v>80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327</v>
      </c>
      <c r="BM177" s="227" t="s">
        <v>3000</v>
      </c>
    </row>
    <row r="178" s="2" customFormat="1">
      <c r="A178" s="42"/>
      <c r="B178" s="43"/>
      <c r="C178" s="44"/>
      <c r="D178" s="229" t="s">
        <v>216</v>
      </c>
      <c r="E178" s="44"/>
      <c r="F178" s="230" t="s">
        <v>3001</v>
      </c>
      <c r="G178" s="44"/>
      <c r="H178" s="44"/>
      <c r="I178" s="231"/>
      <c r="J178" s="44"/>
      <c r="K178" s="44"/>
      <c r="L178" s="48"/>
      <c r="M178" s="232"/>
      <c r="N178" s="233"/>
      <c r="O178" s="88"/>
      <c r="P178" s="88"/>
      <c r="Q178" s="88"/>
      <c r="R178" s="88"/>
      <c r="S178" s="88"/>
      <c r="T178" s="89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T178" s="21" t="s">
        <v>216</v>
      </c>
      <c r="AU178" s="21" t="s">
        <v>80</v>
      </c>
    </row>
    <row r="179" s="14" customFormat="1">
      <c r="A179" s="14"/>
      <c r="B179" s="245"/>
      <c r="C179" s="246"/>
      <c r="D179" s="236" t="s">
        <v>218</v>
      </c>
      <c r="E179" s="247" t="s">
        <v>18</v>
      </c>
      <c r="F179" s="248" t="s">
        <v>3002</v>
      </c>
      <c r="G179" s="246"/>
      <c r="H179" s="249">
        <v>130.90000000000001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218</v>
      </c>
      <c r="AU179" s="255" t="s">
        <v>80</v>
      </c>
      <c r="AV179" s="14" t="s">
        <v>80</v>
      </c>
      <c r="AW179" s="14" t="s">
        <v>33</v>
      </c>
      <c r="AX179" s="14" t="s">
        <v>76</v>
      </c>
      <c r="AY179" s="255" t="s">
        <v>207</v>
      </c>
    </row>
    <row r="180" s="2" customFormat="1" ht="33" customHeight="1">
      <c r="A180" s="42"/>
      <c r="B180" s="43"/>
      <c r="C180" s="217" t="s">
        <v>431</v>
      </c>
      <c r="D180" s="217" t="s">
        <v>211</v>
      </c>
      <c r="E180" s="218" t="s">
        <v>3003</v>
      </c>
      <c r="F180" s="219" t="s">
        <v>3004</v>
      </c>
      <c r="G180" s="220" t="s">
        <v>317</v>
      </c>
      <c r="H180" s="221">
        <v>58.299999999999997</v>
      </c>
      <c r="I180" s="222"/>
      <c r="J180" s="221">
        <f>ROUND(I180*H180,2)</f>
        <v>0</v>
      </c>
      <c r="K180" s="219" t="s">
        <v>214</v>
      </c>
      <c r="L180" s="48"/>
      <c r="M180" s="223" t="s">
        <v>18</v>
      </c>
      <c r="N180" s="224" t="s">
        <v>42</v>
      </c>
      <c r="O180" s="88"/>
      <c r="P180" s="225">
        <f>O180*H180</f>
        <v>0</v>
      </c>
      <c r="Q180" s="225">
        <v>0.00010000000000000001</v>
      </c>
      <c r="R180" s="225">
        <f>Q180*H180</f>
        <v>0.0058300000000000001</v>
      </c>
      <c r="S180" s="225">
        <v>0</v>
      </c>
      <c r="T180" s="226">
        <f>S180*H180</f>
        <v>0</v>
      </c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R180" s="227" t="s">
        <v>327</v>
      </c>
      <c r="AT180" s="227" t="s">
        <v>211</v>
      </c>
      <c r="AU180" s="227" t="s">
        <v>80</v>
      </c>
      <c r="AY180" s="21" t="s">
        <v>207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1" t="s">
        <v>76</v>
      </c>
      <c r="BK180" s="228">
        <f>ROUND(I180*H180,2)</f>
        <v>0</v>
      </c>
      <c r="BL180" s="21" t="s">
        <v>327</v>
      </c>
      <c r="BM180" s="227" t="s">
        <v>3005</v>
      </c>
    </row>
    <row r="181" s="2" customFormat="1">
      <c r="A181" s="42"/>
      <c r="B181" s="43"/>
      <c r="C181" s="44"/>
      <c r="D181" s="229" t="s">
        <v>216</v>
      </c>
      <c r="E181" s="44"/>
      <c r="F181" s="230" t="s">
        <v>3006</v>
      </c>
      <c r="G181" s="44"/>
      <c r="H181" s="44"/>
      <c r="I181" s="231"/>
      <c r="J181" s="44"/>
      <c r="K181" s="44"/>
      <c r="L181" s="48"/>
      <c r="M181" s="232"/>
      <c r="N181" s="233"/>
      <c r="O181" s="88"/>
      <c r="P181" s="88"/>
      <c r="Q181" s="88"/>
      <c r="R181" s="88"/>
      <c r="S181" s="88"/>
      <c r="T181" s="89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T181" s="21" t="s">
        <v>216</v>
      </c>
      <c r="AU181" s="21" t="s">
        <v>80</v>
      </c>
    </row>
    <row r="182" s="14" customFormat="1">
      <c r="A182" s="14"/>
      <c r="B182" s="245"/>
      <c r="C182" s="246"/>
      <c r="D182" s="236" t="s">
        <v>218</v>
      </c>
      <c r="E182" s="247" t="s">
        <v>18</v>
      </c>
      <c r="F182" s="248" t="s">
        <v>3007</v>
      </c>
      <c r="G182" s="246"/>
      <c r="H182" s="249">
        <v>47.299999999999997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218</v>
      </c>
      <c r="AU182" s="255" t="s">
        <v>80</v>
      </c>
      <c r="AV182" s="14" t="s">
        <v>80</v>
      </c>
      <c r="AW182" s="14" t="s">
        <v>33</v>
      </c>
      <c r="AX182" s="14" t="s">
        <v>71</v>
      </c>
      <c r="AY182" s="255" t="s">
        <v>207</v>
      </c>
    </row>
    <row r="183" s="14" customFormat="1">
      <c r="A183" s="14"/>
      <c r="B183" s="245"/>
      <c r="C183" s="246"/>
      <c r="D183" s="236" t="s">
        <v>218</v>
      </c>
      <c r="E183" s="247" t="s">
        <v>18</v>
      </c>
      <c r="F183" s="248" t="s">
        <v>297</v>
      </c>
      <c r="G183" s="246"/>
      <c r="H183" s="249">
        <v>11</v>
      </c>
      <c r="I183" s="250"/>
      <c r="J183" s="246"/>
      <c r="K183" s="246"/>
      <c r="L183" s="251"/>
      <c r="M183" s="252"/>
      <c r="N183" s="253"/>
      <c r="O183" s="253"/>
      <c r="P183" s="253"/>
      <c r="Q183" s="253"/>
      <c r="R183" s="253"/>
      <c r="S183" s="253"/>
      <c r="T183" s="25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5" t="s">
        <v>218</v>
      </c>
      <c r="AU183" s="255" t="s">
        <v>80</v>
      </c>
      <c r="AV183" s="14" t="s">
        <v>80</v>
      </c>
      <c r="AW183" s="14" t="s">
        <v>33</v>
      </c>
      <c r="AX183" s="14" t="s">
        <v>71</v>
      </c>
      <c r="AY183" s="255" t="s">
        <v>207</v>
      </c>
    </row>
    <row r="184" s="16" customFormat="1">
      <c r="A184" s="16"/>
      <c r="B184" s="267"/>
      <c r="C184" s="268"/>
      <c r="D184" s="236" t="s">
        <v>218</v>
      </c>
      <c r="E184" s="269" t="s">
        <v>18</v>
      </c>
      <c r="F184" s="270" t="s">
        <v>244</v>
      </c>
      <c r="G184" s="268"/>
      <c r="H184" s="271">
        <v>58.299999999999997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77" t="s">
        <v>218</v>
      </c>
      <c r="AU184" s="277" t="s">
        <v>80</v>
      </c>
      <c r="AV184" s="16" t="s">
        <v>89</v>
      </c>
      <c r="AW184" s="16" t="s">
        <v>33</v>
      </c>
      <c r="AX184" s="16" t="s">
        <v>76</v>
      </c>
      <c r="AY184" s="277" t="s">
        <v>207</v>
      </c>
    </row>
    <row r="185" s="2" customFormat="1" ht="33" customHeight="1">
      <c r="A185" s="42"/>
      <c r="B185" s="43"/>
      <c r="C185" s="217" t="s">
        <v>436</v>
      </c>
      <c r="D185" s="217" t="s">
        <v>211</v>
      </c>
      <c r="E185" s="218" t="s">
        <v>3008</v>
      </c>
      <c r="F185" s="219" t="s">
        <v>3009</v>
      </c>
      <c r="G185" s="220" t="s">
        <v>317</v>
      </c>
      <c r="H185" s="221">
        <v>167.19999999999999</v>
      </c>
      <c r="I185" s="222"/>
      <c r="J185" s="221">
        <f>ROUND(I185*H185,2)</f>
        <v>0</v>
      </c>
      <c r="K185" s="219" t="s">
        <v>214</v>
      </c>
      <c r="L185" s="48"/>
      <c r="M185" s="223" t="s">
        <v>18</v>
      </c>
      <c r="N185" s="224" t="s">
        <v>42</v>
      </c>
      <c r="O185" s="88"/>
      <c r="P185" s="225">
        <f>O185*H185</f>
        <v>0</v>
      </c>
      <c r="Q185" s="225">
        <v>0.00020000000000000001</v>
      </c>
      <c r="R185" s="225">
        <f>Q185*H185</f>
        <v>0.033439999999999998</v>
      </c>
      <c r="S185" s="225">
        <v>0</v>
      </c>
      <c r="T185" s="226">
        <f>S185*H185</f>
        <v>0</v>
      </c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R185" s="227" t="s">
        <v>327</v>
      </c>
      <c r="AT185" s="227" t="s">
        <v>211</v>
      </c>
      <c r="AU185" s="227" t="s">
        <v>80</v>
      </c>
      <c r="AY185" s="21" t="s">
        <v>207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1" t="s">
        <v>76</v>
      </c>
      <c r="BK185" s="228">
        <f>ROUND(I185*H185,2)</f>
        <v>0</v>
      </c>
      <c r="BL185" s="21" t="s">
        <v>327</v>
      </c>
      <c r="BM185" s="227" t="s">
        <v>3010</v>
      </c>
    </row>
    <row r="186" s="2" customFormat="1">
      <c r="A186" s="42"/>
      <c r="B186" s="43"/>
      <c r="C186" s="44"/>
      <c r="D186" s="229" t="s">
        <v>216</v>
      </c>
      <c r="E186" s="44"/>
      <c r="F186" s="230" t="s">
        <v>3011</v>
      </c>
      <c r="G186" s="44"/>
      <c r="H186" s="44"/>
      <c r="I186" s="231"/>
      <c r="J186" s="44"/>
      <c r="K186" s="44"/>
      <c r="L186" s="48"/>
      <c r="M186" s="232"/>
      <c r="N186" s="233"/>
      <c r="O186" s="88"/>
      <c r="P186" s="88"/>
      <c r="Q186" s="88"/>
      <c r="R186" s="88"/>
      <c r="S186" s="88"/>
      <c r="T186" s="89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T186" s="21" t="s">
        <v>216</v>
      </c>
      <c r="AU186" s="21" t="s">
        <v>80</v>
      </c>
    </row>
    <row r="187" s="14" customFormat="1">
      <c r="A187" s="14"/>
      <c r="B187" s="245"/>
      <c r="C187" s="246"/>
      <c r="D187" s="236" t="s">
        <v>218</v>
      </c>
      <c r="E187" s="247" t="s">
        <v>18</v>
      </c>
      <c r="F187" s="248" t="s">
        <v>3012</v>
      </c>
      <c r="G187" s="246"/>
      <c r="H187" s="249">
        <v>167.19999999999999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218</v>
      </c>
      <c r="AU187" s="255" t="s">
        <v>80</v>
      </c>
      <c r="AV187" s="14" t="s">
        <v>80</v>
      </c>
      <c r="AW187" s="14" t="s">
        <v>33</v>
      </c>
      <c r="AX187" s="14" t="s">
        <v>76</v>
      </c>
      <c r="AY187" s="255" t="s">
        <v>207</v>
      </c>
    </row>
    <row r="188" s="2" customFormat="1" ht="33" customHeight="1">
      <c r="A188" s="42"/>
      <c r="B188" s="43"/>
      <c r="C188" s="217" t="s">
        <v>499</v>
      </c>
      <c r="D188" s="217" t="s">
        <v>211</v>
      </c>
      <c r="E188" s="218" t="s">
        <v>3013</v>
      </c>
      <c r="F188" s="219" t="s">
        <v>3014</v>
      </c>
      <c r="G188" s="220" t="s">
        <v>317</v>
      </c>
      <c r="H188" s="221">
        <v>50.600000000000001</v>
      </c>
      <c r="I188" s="222"/>
      <c r="J188" s="221">
        <f>ROUND(I188*H188,2)</f>
        <v>0</v>
      </c>
      <c r="K188" s="219" t="s">
        <v>214</v>
      </c>
      <c r="L188" s="48"/>
      <c r="M188" s="223" t="s">
        <v>18</v>
      </c>
      <c r="N188" s="224" t="s">
        <v>42</v>
      </c>
      <c r="O188" s="88"/>
      <c r="P188" s="225">
        <f>O188*H188</f>
        <v>0</v>
      </c>
      <c r="Q188" s="225">
        <v>0.00024000000000000001</v>
      </c>
      <c r="R188" s="225">
        <f>Q188*H188</f>
        <v>0.012144</v>
      </c>
      <c r="S188" s="225">
        <v>0</v>
      </c>
      <c r="T188" s="226">
        <f>S188*H188</f>
        <v>0</v>
      </c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R188" s="227" t="s">
        <v>327</v>
      </c>
      <c r="AT188" s="227" t="s">
        <v>211</v>
      </c>
      <c r="AU188" s="227" t="s">
        <v>80</v>
      </c>
      <c r="AY188" s="21" t="s">
        <v>207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1" t="s">
        <v>76</v>
      </c>
      <c r="BK188" s="228">
        <f>ROUND(I188*H188,2)</f>
        <v>0</v>
      </c>
      <c r="BL188" s="21" t="s">
        <v>327</v>
      </c>
      <c r="BM188" s="227" t="s">
        <v>3015</v>
      </c>
    </row>
    <row r="189" s="2" customFormat="1">
      <c r="A189" s="42"/>
      <c r="B189" s="43"/>
      <c r="C189" s="44"/>
      <c r="D189" s="229" t="s">
        <v>216</v>
      </c>
      <c r="E189" s="44"/>
      <c r="F189" s="230" t="s">
        <v>3016</v>
      </c>
      <c r="G189" s="44"/>
      <c r="H189" s="44"/>
      <c r="I189" s="231"/>
      <c r="J189" s="44"/>
      <c r="K189" s="44"/>
      <c r="L189" s="48"/>
      <c r="M189" s="232"/>
      <c r="N189" s="233"/>
      <c r="O189" s="88"/>
      <c r="P189" s="88"/>
      <c r="Q189" s="88"/>
      <c r="R189" s="88"/>
      <c r="S189" s="88"/>
      <c r="T189" s="89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T189" s="21" t="s">
        <v>216</v>
      </c>
      <c r="AU189" s="21" t="s">
        <v>80</v>
      </c>
    </row>
    <row r="190" s="14" customFormat="1">
      <c r="A190" s="14"/>
      <c r="B190" s="245"/>
      <c r="C190" s="246"/>
      <c r="D190" s="236" t="s">
        <v>218</v>
      </c>
      <c r="E190" s="247" t="s">
        <v>18</v>
      </c>
      <c r="F190" s="248" t="s">
        <v>3007</v>
      </c>
      <c r="G190" s="246"/>
      <c r="H190" s="249">
        <v>47.299999999999997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218</v>
      </c>
      <c r="AU190" s="255" t="s">
        <v>80</v>
      </c>
      <c r="AV190" s="14" t="s">
        <v>80</v>
      </c>
      <c r="AW190" s="14" t="s">
        <v>33</v>
      </c>
      <c r="AX190" s="14" t="s">
        <v>71</v>
      </c>
      <c r="AY190" s="255" t="s">
        <v>207</v>
      </c>
    </row>
    <row r="191" s="14" customFormat="1">
      <c r="A191" s="14"/>
      <c r="B191" s="245"/>
      <c r="C191" s="246"/>
      <c r="D191" s="236" t="s">
        <v>218</v>
      </c>
      <c r="E191" s="247" t="s">
        <v>18</v>
      </c>
      <c r="F191" s="248" t="s">
        <v>3017</v>
      </c>
      <c r="G191" s="246"/>
      <c r="H191" s="249">
        <v>3.2999999999999998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218</v>
      </c>
      <c r="AU191" s="255" t="s">
        <v>80</v>
      </c>
      <c r="AV191" s="14" t="s">
        <v>80</v>
      </c>
      <c r="AW191" s="14" t="s">
        <v>33</v>
      </c>
      <c r="AX191" s="14" t="s">
        <v>71</v>
      </c>
      <c r="AY191" s="255" t="s">
        <v>207</v>
      </c>
    </row>
    <row r="192" s="16" customFormat="1">
      <c r="A192" s="16"/>
      <c r="B192" s="267"/>
      <c r="C192" s="268"/>
      <c r="D192" s="236" t="s">
        <v>218</v>
      </c>
      <c r="E192" s="269" t="s">
        <v>18</v>
      </c>
      <c r="F192" s="270" t="s">
        <v>244</v>
      </c>
      <c r="G192" s="268"/>
      <c r="H192" s="271">
        <v>50.600000000000001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T192" s="277" t="s">
        <v>218</v>
      </c>
      <c r="AU192" s="277" t="s">
        <v>80</v>
      </c>
      <c r="AV192" s="16" t="s">
        <v>89</v>
      </c>
      <c r="AW192" s="16" t="s">
        <v>33</v>
      </c>
      <c r="AX192" s="16" t="s">
        <v>76</v>
      </c>
      <c r="AY192" s="277" t="s">
        <v>207</v>
      </c>
    </row>
    <row r="193" s="2" customFormat="1" ht="16.5" customHeight="1">
      <c r="A193" s="42"/>
      <c r="B193" s="43"/>
      <c r="C193" s="217" t="s">
        <v>504</v>
      </c>
      <c r="D193" s="217" t="s">
        <v>211</v>
      </c>
      <c r="E193" s="218" t="s">
        <v>3018</v>
      </c>
      <c r="F193" s="219" t="s">
        <v>3019</v>
      </c>
      <c r="G193" s="220" t="s">
        <v>381</v>
      </c>
      <c r="H193" s="221">
        <v>37</v>
      </c>
      <c r="I193" s="222"/>
      <c r="J193" s="221">
        <f>ROUND(I193*H193,2)</f>
        <v>0</v>
      </c>
      <c r="K193" s="219" t="s">
        <v>214</v>
      </c>
      <c r="L193" s="48"/>
      <c r="M193" s="223" t="s">
        <v>18</v>
      </c>
      <c r="N193" s="224" t="s">
        <v>42</v>
      </c>
      <c r="O193" s="88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R193" s="227" t="s">
        <v>327</v>
      </c>
      <c r="AT193" s="227" t="s">
        <v>211</v>
      </c>
      <c r="AU193" s="227" t="s">
        <v>80</v>
      </c>
      <c r="AY193" s="21" t="s">
        <v>207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1" t="s">
        <v>76</v>
      </c>
      <c r="BK193" s="228">
        <f>ROUND(I193*H193,2)</f>
        <v>0</v>
      </c>
      <c r="BL193" s="21" t="s">
        <v>327</v>
      </c>
      <c r="BM193" s="227" t="s">
        <v>3020</v>
      </c>
    </row>
    <row r="194" s="2" customFormat="1">
      <c r="A194" s="42"/>
      <c r="B194" s="43"/>
      <c r="C194" s="44"/>
      <c r="D194" s="229" t="s">
        <v>216</v>
      </c>
      <c r="E194" s="44"/>
      <c r="F194" s="230" t="s">
        <v>3021</v>
      </c>
      <c r="G194" s="44"/>
      <c r="H194" s="44"/>
      <c r="I194" s="231"/>
      <c r="J194" s="44"/>
      <c r="K194" s="44"/>
      <c r="L194" s="48"/>
      <c r="M194" s="232"/>
      <c r="N194" s="233"/>
      <c r="O194" s="88"/>
      <c r="P194" s="88"/>
      <c r="Q194" s="88"/>
      <c r="R194" s="88"/>
      <c r="S194" s="88"/>
      <c r="T194" s="89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T194" s="21" t="s">
        <v>216</v>
      </c>
      <c r="AU194" s="21" t="s">
        <v>80</v>
      </c>
    </row>
    <row r="195" s="2" customFormat="1" ht="21.75" customHeight="1">
      <c r="A195" s="42"/>
      <c r="B195" s="43"/>
      <c r="C195" s="217" t="s">
        <v>513</v>
      </c>
      <c r="D195" s="217" t="s">
        <v>211</v>
      </c>
      <c r="E195" s="218" t="s">
        <v>3022</v>
      </c>
      <c r="F195" s="219" t="s">
        <v>3023</v>
      </c>
      <c r="G195" s="220" t="s">
        <v>641</v>
      </c>
      <c r="H195" s="221">
        <v>1</v>
      </c>
      <c r="I195" s="222"/>
      <c r="J195" s="221">
        <f>ROUND(I195*H195,2)</f>
        <v>0</v>
      </c>
      <c r="K195" s="219" t="s">
        <v>214</v>
      </c>
      <c r="L195" s="48"/>
      <c r="M195" s="223" t="s">
        <v>18</v>
      </c>
      <c r="N195" s="224" t="s">
        <v>42</v>
      </c>
      <c r="O195" s="88"/>
      <c r="P195" s="225">
        <f>O195*H195</f>
        <v>0</v>
      </c>
      <c r="Q195" s="225">
        <v>0.00021000000000000001</v>
      </c>
      <c r="R195" s="225">
        <f>Q195*H195</f>
        <v>0.00021000000000000001</v>
      </c>
      <c r="S195" s="225">
        <v>0</v>
      </c>
      <c r="T195" s="226">
        <f>S195*H195</f>
        <v>0</v>
      </c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R195" s="227" t="s">
        <v>89</v>
      </c>
      <c r="AT195" s="227" t="s">
        <v>211</v>
      </c>
      <c r="AU195" s="227" t="s">
        <v>80</v>
      </c>
      <c r="AY195" s="21" t="s">
        <v>207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1" t="s">
        <v>76</v>
      </c>
      <c r="BK195" s="228">
        <f>ROUND(I195*H195,2)</f>
        <v>0</v>
      </c>
      <c r="BL195" s="21" t="s">
        <v>89</v>
      </c>
      <c r="BM195" s="227" t="s">
        <v>3024</v>
      </c>
    </row>
    <row r="196" s="2" customFormat="1">
      <c r="A196" s="42"/>
      <c r="B196" s="43"/>
      <c r="C196" s="44"/>
      <c r="D196" s="229" t="s">
        <v>216</v>
      </c>
      <c r="E196" s="44"/>
      <c r="F196" s="230" t="s">
        <v>3025</v>
      </c>
      <c r="G196" s="44"/>
      <c r="H196" s="44"/>
      <c r="I196" s="231"/>
      <c r="J196" s="44"/>
      <c r="K196" s="44"/>
      <c r="L196" s="48"/>
      <c r="M196" s="232"/>
      <c r="N196" s="233"/>
      <c r="O196" s="88"/>
      <c r="P196" s="88"/>
      <c r="Q196" s="88"/>
      <c r="R196" s="88"/>
      <c r="S196" s="88"/>
      <c r="T196" s="89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T196" s="21" t="s">
        <v>216</v>
      </c>
      <c r="AU196" s="21" t="s">
        <v>80</v>
      </c>
    </row>
    <row r="197" s="2" customFormat="1" ht="24.15" customHeight="1">
      <c r="A197" s="42"/>
      <c r="B197" s="43"/>
      <c r="C197" s="217" t="s">
        <v>519</v>
      </c>
      <c r="D197" s="217" t="s">
        <v>211</v>
      </c>
      <c r="E197" s="218" t="s">
        <v>3026</v>
      </c>
      <c r="F197" s="219" t="s">
        <v>3027</v>
      </c>
      <c r="G197" s="220" t="s">
        <v>381</v>
      </c>
      <c r="H197" s="221">
        <v>189</v>
      </c>
      <c r="I197" s="222"/>
      <c r="J197" s="221">
        <f>ROUND(I197*H197,2)</f>
        <v>0</v>
      </c>
      <c r="K197" s="219" t="s">
        <v>214</v>
      </c>
      <c r="L197" s="48"/>
      <c r="M197" s="223" t="s">
        <v>18</v>
      </c>
      <c r="N197" s="224" t="s">
        <v>42</v>
      </c>
      <c r="O197" s="88"/>
      <c r="P197" s="225">
        <f>O197*H197</f>
        <v>0</v>
      </c>
      <c r="Q197" s="225">
        <v>6.9999999999999994E-05</v>
      </c>
      <c r="R197" s="225">
        <f>Q197*H197</f>
        <v>0.013229999999999999</v>
      </c>
      <c r="S197" s="225">
        <v>0</v>
      </c>
      <c r="T197" s="226">
        <f>S197*H197</f>
        <v>0</v>
      </c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R197" s="227" t="s">
        <v>327</v>
      </c>
      <c r="AT197" s="227" t="s">
        <v>211</v>
      </c>
      <c r="AU197" s="227" t="s">
        <v>80</v>
      </c>
      <c r="AY197" s="21" t="s">
        <v>207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1" t="s">
        <v>76</v>
      </c>
      <c r="BK197" s="228">
        <f>ROUND(I197*H197,2)</f>
        <v>0</v>
      </c>
      <c r="BL197" s="21" t="s">
        <v>327</v>
      </c>
      <c r="BM197" s="227" t="s">
        <v>3028</v>
      </c>
    </row>
    <row r="198" s="2" customFormat="1">
      <c r="A198" s="42"/>
      <c r="B198" s="43"/>
      <c r="C198" s="44"/>
      <c r="D198" s="229" t="s">
        <v>216</v>
      </c>
      <c r="E198" s="44"/>
      <c r="F198" s="230" t="s">
        <v>3029</v>
      </c>
      <c r="G198" s="44"/>
      <c r="H198" s="44"/>
      <c r="I198" s="231"/>
      <c r="J198" s="44"/>
      <c r="K198" s="44"/>
      <c r="L198" s="48"/>
      <c r="M198" s="232"/>
      <c r="N198" s="233"/>
      <c r="O198" s="88"/>
      <c r="P198" s="88"/>
      <c r="Q198" s="88"/>
      <c r="R198" s="88"/>
      <c r="S198" s="88"/>
      <c r="T198" s="89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T198" s="21" t="s">
        <v>216</v>
      </c>
      <c r="AU198" s="21" t="s">
        <v>80</v>
      </c>
    </row>
    <row r="199" s="2" customFormat="1" ht="24.15" customHeight="1">
      <c r="A199" s="42"/>
      <c r="B199" s="43"/>
      <c r="C199" s="217" t="s">
        <v>524</v>
      </c>
      <c r="D199" s="217" t="s">
        <v>211</v>
      </c>
      <c r="E199" s="218" t="s">
        <v>3030</v>
      </c>
      <c r="F199" s="219" t="s">
        <v>3031</v>
      </c>
      <c r="G199" s="220" t="s">
        <v>381</v>
      </c>
      <c r="H199" s="221">
        <v>14</v>
      </c>
      <c r="I199" s="222"/>
      <c r="J199" s="221">
        <f>ROUND(I199*H199,2)</f>
        <v>0</v>
      </c>
      <c r="K199" s="219" t="s">
        <v>214</v>
      </c>
      <c r="L199" s="48"/>
      <c r="M199" s="223" t="s">
        <v>18</v>
      </c>
      <c r="N199" s="224" t="s">
        <v>42</v>
      </c>
      <c r="O199" s="88"/>
      <c r="P199" s="225">
        <f>O199*H199</f>
        <v>0</v>
      </c>
      <c r="Q199" s="225">
        <v>0.00011</v>
      </c>
      <c r="R199" s="225">
        <f>Q199*H199</f>
        <v>0.0015400000000000001</v>
      </c>
      <c r="S199" s="225">
        <v>0</v>
      </c>
      <c r="T199" s="226">
        <f>S199*H199</f>
        <v>0</v>
      </c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R199" s="227" t="s">
        <v>327</v>
      </c>
      <c r="AT199" s="227" t="s">
        <v>211</v>
      </c>
      <c r="AU199" s="227" t="s">
        <v>80</v>
      </c>
      <c r="AY199" s="21" t="s">
        <v>207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1" t="s">
        <v>76</v>
      </c>
      <c r="BK199" s="228">
        <f>ROUND(I199*H199,2)</f>
        <v>0</v>
      </c>
      <c r="BL199" s="21" t="s">
        <v>327</v>
      </c>
      <c r="BM199" s="227" t="s">
        <v>3032</v>
      </c>
    </row>
    <row r="200" s="2" customFormat="1">
      <c r="A200" s="42"/>
      <c r="B200" s="43"/>
      <c r="C200" s="44"/>
      <c r="D200" s="229" t="s">
        <v>216</v>
      </c>
      <c r="E200" s="44"/>
      <c r="F200" s="230" t="s">
        <v>3033</v>
      </c>
      <c r="G200" s="44"/>
      <c r="H200" s="44"/>
      <c r="I200" s="231"/>
      <c r="J200" s="44"/>
      <c r="K200" s="44"/>
      <c r="L200" s="48"/>
      <c r="M200" s="232"/>
      <c r="N200" s="233"/>
      <c r="O200" s="88"/>
      <c r="P200" s="88"/>
      <c r="Q200" s="88"/>
      <c r="R200" s="88"/>
      <c r="S200" s="88"/>
      <c r="T200" s="89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T200" s="21" t="s">
        <v>216</v>
      </c>
      <c r="AU200" s="21" t="s">
        <v>80</v>
      </c>
    </row>
    <row r="201" s="2" customFormat="1" ht="24.15" customHeight="1">
      <c r="A201" s="42"/>
      <c r="B201" s="43"/>
      <c r="C201" s="217" t="s">
        <v>529</v>
      </c>
      <c r="D201" s="217" t="s">
        <v>211</v>
      </c>
      <c r="E201" s="218" t="s">
        <v>3034</v>
      </c>
      <c r="F201" s="219" t="s">
        <v>3035</v>
      </c>
      <c r="G201" s="220" t="s">
        <v>381</v>
      </c>
      <c r="H201" s="221">
        <v>5</v>
      </c>
      <c r="I201" s="222"/>
      <c r="J201" s="221">
        <f>ROUND(I201*H201,2)</f>
        <v>0</v>
      </c>
      <c r="K201" s="219" t="s">
        <v>214</v>
      </c>
      <c r="L201" s="48"/>
      <c r="M201" s="223" t="s">
        <v>18</v>
      </c>
      <c r="N201" s="224" t="s">
        <v>42</v>
      </c>
      <c r="O201" s="88"/>
      <c r="P201" s="225">
        <f>O201*H201</f>
        <v>0</v>
      </c>
      <c r="Q201" s="225">
        <v>0.00019000000000000001</v>
      </c>
      <c r="R201" s="225">
        <f>Q201*H201</f>
        <v>0.00095000000000000011</v>
      </c>
      <c r="S201" s="225">
        <v>0</v>
      </c>
      <c r="T201" s="226">
        <f>S201*H201</f>
        <v>0</v>
      </c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R201" s="227" t="s">
        <v>327</v>
      </c>
      <c r="AT201" s="227" t="s">
        <v>211</v>
      </c>
      <c r="AU201" s="227" t="s">
        <v>80</v>
      </c>
      <c r="AY201" s="21" t="s">
        <v>207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21" t="s">
        <v>76</v>
      </c>
      <c r="BK201" s="228">
        <f>ROUND(I201*H201,2)</f>
        <v>0</v>
      </c>
      <c r="BL201" s="21" t="s">
        <v>327</v>
      </c>
      <c r="BM201" s="227" t="s">
        <v>3036</v>
      </c>
    </row>
    <row r="202" s="2" customFormat="1">
      <c r="A202" s="42"/>
      <c r="B202" s="43"/>
      <c r="C202" s="44"/>
      <c r="D202" s="229" t="s">
        <v>216</v>
      </c>
      <c r="E202" s="44"/>
      <c r="F202" s="230" t="s">
        <v>3037</v>
      </c>
      <c r="G202" s="44"/>
      <c r="H202" s="44"/>
      <c r="I202" s="231"/>
      <c r="J202" s="44"/>
      <c r="K202" s="44"/>
      <c r="L202" s="48"/>
      <c r="M202" s="232"/>
      <c r="N202" s="233"/>
      <c r="O202" s="88"/>
      <c r="P202" s="88"/>
      <c r="Q202" s="88"/>
      <c r="R202" s="88"/>
      <c r="S202" s="88"/>
      <c r="T202" s="89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T202" s="21" t="s">
        <v>216</v>
      </c>
      <c r="AU202" s="21" t="s">
        <v>80</v>
      </c>
    </row>
    <row r="203" s="2" customFormat="1" ht="24.15" customHeight="1">
      <c r="A203" s="42"/>
      <c r="B203" s="43"/>
      <c r="C203" s="217" t="s">
        <v>534</v>
      </c>
      <c r="D203" s="217" t="s">
        <v>211</v>
      </c>
      <c r="E203" s="218" t="s">
        <v>3038</v>
      </c>
      <c r="F203" s="219" t="s">
        <v>3039</v>
      </c>
      <c r="G203" s="220" t="s">
        <v>381</v>
      </c>
      <c r="H203" s="221">
        <v>19</v>
      </c>
      <c r="I203" s="222"/>
      <c r="J203" s="221">
        <f>ROUND(I203*H203,2)</f>
        <v>0</v>
      </c>
      <c r="K203" s="219" t="s">
        <v>214</v>
      </c>
      <c r="L203" s="48"/>
      <c r="M203" s="223" t="s">
        <v>18</v>
      </c>
      <c r="N203" s="224" t="s">
        <v>42</v>
      </c>
      <c r="O203" s="88"/>
      <c r="P203" s="225">
        <f>O203*H203</f>
        <v>0</v>
      </c>
      <c r="Q203" s="225">
        <v>8.0000000000000007E-05</v>
      </c>
      <c r="R203" s="225">
        <f>Q203*H203</f>
        <v>0.0015200000000000001</v>
      </c>
      <c r="S203" s="225">
        <v>0</v>
      </c>
      <c r="T203" s="226">
        <f>S203*H203</f>
        <v>0</v>
      </c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R203" s="227" t="s">
        <v>327</v>
      </c>
      <c r="AT203" s="227" t="s">
        <v>211</v>
      </c>
      <c r="AU203" s="227" t="s">
        <v>80</v>
      </c>
      <c r="AY203" s="21" t="s">
        <v>207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1" t="s">
        <v>76</v>
      </c>
      <c r="BK203" s="228">
        <f>ROUND(I203*H203,2)</f>
        <v>0</v>
      </c>
      <c r="BL203" s="21" t="s">
        <v>327</v>
      </c>
      <c r="BM203" s="227" t="s">
        <v>3040</v>
      </c>
    </row>
    <row r="204" s="2" customFormat="1">
      <c r="A204" s="42"/>
      <c r="B204" s="43"/>
      <c r="C204" s="44"/>
      <c r="D204" s="229" t="s">
        <v>216</v>
      </c>
      <c r="E204" s="44"/>
      <c r="F204" s="230" t="s">
        <v>3041</v>
      </c>
      <c r="G204" s="44"/>
      <c r="H204" s="44"/>
      <c r="I204" s="231"/>
      <c r="J204" s="44"/>
      <c r="K204" s="44"/>
      <c r="L204" s="48"/>
      <c r="M204" s="232"/>
      <c r="N204" s="233"/>
      <c r="O204" s="88"/>
      <c r="P204" s="88"/>
      <c r="Q204" s="88"/>
      <c r="R204" s="88"/>
      <c r="S204" s="88"/>
      <c r="T204" s="89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T204" s="21" t="s">
        <v>216</v>
      </c>
      <c r="AU204" s="21" t="s">
        <v>80</v>
      </c>
    </row>
    <row r="205" s="2" customFormat="1" ht="24.15" customHeight="1">
      <c r="A205" s="42"/>
      <c r="B205" s="43"/>
      <c r="C205" s="217" t="s">
        <v>540</v>
      </c>
      <c r="D205" s="217" t="s">
        <v>211</v>
      </c>
      <c r="E205" s="218" t="s">
        <v>3042</v>
      </c>
      <c r="F205" s="219" t="s">
        <v>3043</v>
      </c>
      <c r="G205" s="220" t="s">
        <v>381</v>
      </c>
      <c r="H205" s="221">
        <v>18</v>
      </c>
      <c r="I205" s="222"/>
      <c r="J205" s="221">
        <f>ROUND(I205*H205,2)</f>
        <v>0</v>
      </c>
      <c r="K205" s="219" t="s">
        <v>214</v>
      </c>
      <c r="L205" s="48"/>
      <c r="M205" s="223" t="s">
        <v>18</v>
      </c>
      <c r="N205" s="224" t="s">
        <v>42</v>
      </c>
      <c r="O205" s="88"/>
      <c r="P205" s="225">
        <f>O205*H205</f>
        <v>0</v>
      </c>
      <c r="Q205" s="225">
        <v>0.00010000000000000001</v>
      </c>
      <c r="R205" s="225">
        <f>Q205*H205</f>
        <v>0.0018000000000000002</v>
      </c>
      <c r="S205" s="225">
        <v>0</v>
      </c>
      <c r="T205" s="226">
        <f>S205*H205</f>
        <v>0</v>
      </c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R205" s="227" t="s">
        <v>327</v>
      </c>
      <c r="AT205" s="227" t="s">
        <v>211</v>
      </c>
      <c r="AU205" s="227" t="s">
        <v>80</v>
      </c>
      <c r="AY205" s="21" t="s">
        <v>207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21" t="s">
        <v>76</v>
      </c>
      <c r="BK205" s="228">
        <f>ROUND(I205*H205,2)</f>
        <v>0</v>
      </c>
      <c r="BL205" s="21" t="s">
        <v>327</v>
      </c>
      <c r="BM205" s="227" t="s">
        <v>3044</v>
      </c>
    </row>
    <row r="206" s="2" customFormat="1">
      <c r="A206" s="42"/>
      <c r="B206" s="43"/>
      <c r="C206" s="44"/>
      <c r="D206" s="229" t="s">
        <v>216</v>
      </c>
      <c r="E206" s="44"/>
      <c r="F206" s="230" t="s">
        <v>3045</v>
      </c>
      <c r="G206" s="44"/>
      <c r="H206" s="44"/>
      <c r="I206" s="231"/>
      <c r="J206" s="44"/>
      <c r="K206" s="44"/>
      <c r="L206" s="48"/>
      <c r="M206" s="232"/>
      <c r="N206" s="233"/>
      <c r="O206" s="88"/>
      <c r="P206" s="88"/>
      <c r="Q206" s="88"/>
      <c r="R206" s="88"/>
      <c r="S206" s="88"/>
      <c r="T206" s="89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T206" s="21" t="s">
        <v>216</v>
      </c>
      <c r="AU206" s="21" t="s">
        <v>80</v>
      </c>
    </row>
    <row r="207" s="2" customFormat="1" ht="24.15" customHeight="1">
      <c r="A207" s="42"/>
      <c r="B207" s="43"/>
      <c r="C207" s="217" t="s">
        <v>563</v>
      </c>
      <c r="D207" s="217" t="s">
        <v>211</v>
      </c>
      <c r="E207" s="218" t="s">
        <v>3046</v>
      </c>
      <c r="F207" s="219" t="s">
        <v>3047</v>
      </c>
      <c r="G207" s="220" t="s">
        <v>381</v>
      </c>
      <c r="H207" s="221">
        <v>2</v>
      </c>
      <c r="I207" s="222"/>
      <c r="J207" s="221">
        <f>ROUND(I207*H207,2)</f>
        <v>0</v>
      </c>
      <c r="K207" s="219" t="s">
        <v>214</v>
      </c>
      <c r="L207" s="48"/>
      <c r="M207" s="223" t="s">
        <v>18</v>
      </c>
      <c r="N207" s="224" t="s">
        <v>42</v>
      </c>
      <c r="O207" s="88"/>
      <c r="P207" s="225">
        <f>O207*H207</f>
        <v>0</v>
      </c>
      <c r="Q207" s="225">
        <v>0.00023000000000000001</v>
      </c>
      <c r="R207" s="225">
        <f>Q207*H207</f>
        <v>0.00046000000000000001</v>
      </c>
      <c r="S207" s="225">
        <v>0</v>
      </c>
      <c r="T207" s="226">
        <f>S207*H207</f>
        <v>0</v>
      </c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R207" s="227" t="s">
        <v>327</v>
      </c>
      <c r="AT207" s="227" t="s">
        <v>211</v>
      </c>
      <c r="AU207" s="227" t="s">
        <v>80</v>
      </c>
      <c r="AY207" s="21" t="s">
        <v>207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1" t="s">
        <v>76</v>
      </c>
      <c r="BK207" s="228">
        <f>ROUND(I207*H207,2)</f>
        <v>0</v>
      </c>
      <c r="BL207" s="21" t="s">
        <v>327</v>
      </c>
      <c r="BM207" s="227" t="s">
        <v>3048</v>
      </c>
    </row>
    <row r="208" s="2" customFormat="1">
      <c r="A208" s="42"/>
      <c r="B208" s="43"/>
      <c r="C208" s="44"/>
      <c r="D208" s="229" t="s">
        <v>216</v>
      </c>
      <c r="E208" s="44"/>
      <c r="F208" s="230" t="s">
        <v>3049</v>
      </c>
      <c r="G208" s="44"/>
      <c r="H208" s="44"/>
      <c r="I208" s="231"/>
      <c r="J208" s="44"/>
      <c r="K208" s="44"/>
      <c r="L208" s="48"/>
      <c r="M208" s="232"/>
      <c r="N208" s="233"/>
      <c r="O208" s="88"/>
      <c r="P208" s="88"/>
      <c r="Q208" s="88"/>
      <c r="R208" s="88"/>
      <c r="S208" s="88"/>
      <c r="T208" s="89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T208" s="21" t="s">
        <v>216</v>
      </c>
      <c r="AU208" s="21" t="s">
        <v>80</v>
      </c>
    </row>
    <row r="209" s="2" customFormat="1" ht="16.5" customHeight="1">
      <c r="A209" s="42"/>
      <c r="B209" s="43"/>
      <c r="C209" s="217" t="s">
        <v>569</v>
      </c>
      <c r="D209" s="217" t="s">
        <v>211</v>
      </c>
      <c r="E209" s="218" t="s">
        <v>3050</v>
      </c>
      <c r="F209" s="219" t="s">
        <v>3051</v>
      </c>
      <c r="G209" s="220" t="s">
        <v>381</v>
      </c>
      <c r="H209" s="221">
        <v>28</v>
      </c>
      <c r="I209" s="222"/>
      <c r="J209" s="221">
        <f>ROUND(I209*H209,2)</f>
        <v>0</v>
      </c>
      <c r="K209" s="219" t="s">
        <v>214</v>
      </c>
      <c r="L209" s="48"/>
      <c r="M209" s="223" t="s">
        <v>18</v>
      </c>
      <c r="N209" s="224" t="s">
        <v>42</v>
      </c>
      <c r="O209" s="88"/>
      <c r="P209" s="225">
        <f>O209*H209</f>
        <v>0</v>
      </c>
      <c r="Q209" s="225">
        <v>0</v>
      </c>
      <c r="R209" s="225">
        <f>Q209*H209</f>
        <v>0</v>
      </c>
      <c r="S209" s="225">
        <v>0.00068999999999999997</v>
      </c>
      <c r="T209" s="226">
        <f>S209*H209</f>
        <v>0.01932</v>
      </c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R209" s="227" t="s">
        <v>327</v>
      </c>
      <c r="AT209" s="227" t="s">
        <v>211</v>
      </c>
      <c r="AU209" s="227" t="s">
        <v>80</v>
      </c>
      <c r="AY209" s="21" t="s">
        <v>207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1" t="s">
        <v>76</v>
      </c>
      <c r="BK209" s="228">
        <f>ROUND(I209*H209,2)</f>
        <v>0</v>
      </c>
      <c r="BL209" s="21" t="s">
        <v>327</v>
      </c>
      <c r="BM209" s="227" t="s">
        <v>3052</v>
      </c>
    </row>
    <row r="210" s="2" customFormat="1">
      <c r="A210" s="42"/>
      <c r="B210" s="43"/>
      <c r="C210" s="44"/>
      <c r="D210" s="229" t="s">
        <v>216</v>
      </c>
      <c r="E210" s="44"/>
      <c r="F210" s="230" t="s">
        <v>3053</v>
      </c>
      <c r="G210" s="44"/>
      <c r="H210" s="44"/>
      <c r="I210" s="231"/>
      <c r="J210" s="44"/>
      <c r="K210" s="44"/>
      <c r="L210" s="48"/>
      <c r="M210" s="232"/>
      <c r="N210" s="233"/>
      <c r="O210" s="88"/>
      <c r="P210" s="88"/>
      <c r="Q210" s="88"/>
      <c r="R210" s="88"/>
      <c r="S210" s="88"/>
      <c r="T210" s="89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T210" s="21" t="s">
        <v>216</v>
      </c>
      <c r="AU210" s="21" t="s">
        <v>80</v>
      </c>
    </row>
    <row r="211" s="2" customFormat="1" ht="16.5" customHeight="1">
      <c r="A211" s="42"/>
      <c r="B211" s="43"/>
      <c r="C211" s="217" t="s">
        <v>575</v>
      </c>
      <c r="D211" s="217" t="s">
        <v>211</v>
      </c>
      <c r="E211" s="218" t="s">
        <v>3054</v>
      </c>
      <c r="F211" s="219" t="s">
        <v>3055</v>
      </c>
      <c r="G211" s="220" t="s">
        <v>381</v>
      </c>
      <c r="H211" s="221">
        <v>2</v>
      </c>
      <c r="I211" s="222"/>
      <c r="J211" s="221">
        <f>ROUND(I211*H211,2)</f>
        <v>0</v>
      </c>
      <c r="K211" s="219" t="s">
        <v>214</v>
      </c>
      <c r="L211" s="48"/>
      <c r="M211" s="223" t="s">
        <v>18</v>
      </c>
      <c r="N211" s="224" t="s">
        <v>42</v>
      </c>
      <c r="O211" s="88"/>
      <c r="P211" s="225">
        <f>O211*H211</f>
        <v>0</v>
      </c>
      <c r="Q211" s="225">
        <v>0.00029</v>
      </c>
      <c r="R211" s="225">
        <f>Q211*H211</f>
        <v>0.00058</v>
      </c>
      <c r="S211" s="225">
        <v>0</v>
      </c>
      <c r="T211" s="226">
        <f>S211*H211</f>
        <v>0</v>
      </c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R211" s="227" t="s">
        <v>327</v>
      </c>
      <c r="AT211" s="227" t="s">
        <v>211</v>
      </c>
      <c r="AU211" s="227" t="s">
        <v>80</v>
      </c>
      <c r="AY211" s="21" t="s">
        <v>207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1" t="s">
        <v>76</v>
      </c>
      <c r="BK211" s="228">
        <f>ROUND(I211*H211,2)</f>
        <v>0</v>
      </c>
      <c r="BL211" s="21" t="s">
        <v>327</v>
      </c>
      <c r="BM211" s="227" t="s">
        <v>3056</v>
      </c>
    </row>
    <row r="212" s="2" customFormat="1">
      <c r="A212" s="42"/>
      <c r="B212" s="43"/>
      <c r="C212" s="44"/>
      <c r="D212" s="229" t="s">
        <v>216</v>
      </c>
      <c r="E212" s="44"/>
      <c r="F212" s="230" t="s">
        <v>3057</v>
      </c>
      <c r="G212" s="44"/>
      <c r="H212" s="44"/>
      <c r="I212" s="231"/>
      <c r="J212" s="44"/>
      <c r="K212" s="44"/>
      <c r="L212" s="48"/>
      <c r="M212" s="232"/>
      <c r="N212" s="233"/>
      <c r="O212" s="88"/>
      <c r="P212" s="88"/>
      <c r="Q212" s="88"/>
      <c r="R212" s="88"/>
      <c r="S212" s="88"/>
      <c r="T212" s="89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T212" s="21" t="s">
        <v>216</v>
      </c>
      <c r="AU212" s="21" t="s">
        <v>80</v>
      </c>
    </row>
    <row r="213" s="2" customFormat="1" ht="16.5" customHeight="1">
      <c r="A213" s="42"/>
      <c r="B213" s="43"/>
      <c r="C213" s="217" t="s">
        <v>580</v>
      </c>
      <c r="D213" s="217" t="s">
        <v>211</v>
      </c>
      <c r="E213" s="218" t="s">
        <v>3058</v>
      </c>
      <c r="F213" s="219" t="s">
        <v>3059</v>
      </c>
      <c r="G213" s="220" t="s">
        <v>381</v>
      </c>
      <c r="H213" s="221">
        <v>49</v>
      </c>
      <c r="I213" s="222"/>
      <c r="J213" s="221">
        <f>ROUND(I213*H213,2)</f>
        <v>0</v>
      </c>
      <c r="K213" s="219" t="s">
        <v>214</v>
      </c>
      <c r="L213" s="48"/>
      <c r="M213" s="223" t="s">
        <v>18</v>
      </c>
      <c r="N213" s="224" t="s">
        <v>42</v>
      </c>
      <c r="O213" s="88"/>
      <c r="P213" s="225">
        <f>O213*H213</f>
        <v>0</v>
      </c>
      <c r="Q213" s="225">
        <v>0.00023000000000000001</v>
      </c>
      <c r="R213" s="225">
        <f>Q213*H213</f>
        <v>0.011270000000000001</v>
      </c>
      <c r="S213" s="225">
        <v>0</v>
      </c>
      <c r="T213" s="226">
        <f>S213*H213</f>
        <v>0</v>
      </c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R213" s="227" t="s">
        <v>327</v>
      </c>
      <c r="AT213" s="227" t="s">
        <v>211</v>
      </c>
      <c r="AU213" s="227" t="s">
        <v>80</v>
      </c>
      <c r="AY213" s="21" t="s">
        <v>207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21" t="s">
        <v>76</v>
      </c>
      <c r="BK213" s="228">
        <f>ROUND(I213*H213,2)</f>
        <v>0</v>
      </c>
      <c r="BL213" s="21" t="s">
        <v>327</v>
      </c>
      <c r="BM213" s="227" t="s">
        <v>3060</v>
      </c>
    </row>
    <row r="214" s="2" customFormat="1">
      <c r="A214" s="42"/>
      <c r="B214" s="43"/>
      <c r="C214" s="44"/>
      <c r="D214" s="229" t="s">
        <v>216</v>
      </c>
      <c r="E214" s="44"/>
      <c r="F214" s="230" t="s">
        <v>3061</v>
      </c>
      <c r="G214" s="44"/>
      <c r="H214" s="44"/>
      <c r="I214" s="231"/>
      <c r="J214" s="44"/>
      <c r="K214" s="44"/>
      <c r="L214" s="48"/>
      <c r="M214" s="232"/>
      <c r="N214" s="233"/>
      <c r="O214" s="88"/>
      <c r="P214" s="88"/>
      <c r="Q214" s="88"/>
      <c r="R214" s="88"/>
      <c r="S214" s="88"/>
      <c r="T214" s="89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T214" s="21" t="s">
        <v>216</v>
      </c>
      <c r="AU214" s="21" t="s">
        <v>80</v>
      </c>
    </row>
    <row r="215" s="2" customFormat="1" ht="16.5" customHeight="1">
      <c r="A215" s="42"/>
      <c r="B215" s="43"/>
      <c r="C215" s="217" t="s">
        <v>584</v>
      </c>
      <c r="D215" s="217" t="s">
        <v>211</v>
      </c>
      <c r="E215" s="218" t="s">
        <v>3062</v>
      </c>
      <c r="F215" s="219" t="s">
        <v>3063</v>
      </c>
      <c r="G215" s="220" t="s">
        <v>381</v>
      </c>
      <c r="H215" s="221">
        <v>9</v>
      </c>
      <c r="I215" s="222"/>
      <c r="J215" s="221">
        <f>ROUND(I215*H215,2)</f>
        <v>0</v>
      </c>
      <c r="K215" s="219" t="s">
        <v>214</v>
      </c>
      <c r="L215" s="48"/>
      <c r="M215" s="223" t="s">
        <v>18</v>
      </c>
      <c r="N215" s="224" t="s">
        <v>42</v>
      </c>
      <c r="O215" s="88"/>
      <c r="P215" s="225">
        <f>O215*H215</f>
        <v>0</v>
      </c>
      <c r="Q215" s="225">
        <v>0.00035</v>
      </c>
      <c r="R215" s="225">
        <f>Q215*H215</f>
        <v>0.00315</v>
      </c>
      <c r="S215" s="225">
        <v>0</v>
      </c>
      <c r="T215" s="226">
        <f>S215*H215</f>
        <v>0</v>
      </c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R215" s="227" t="s">
        <v>327</v>
      </c>
      <c r="AT215" s="227" t="s">
        <v>211</v>
      </c>
      <c r="AU215" s="227" t="s">
        <v>80</v>
      </c>
      <c r="AY215" s="21" t="s">
        <v>207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21" t="s">
        <v>76</v>
      </c>
      <c r="BK215" s="228">
        <f>ROUND(I215*H215,2)</f>
        <v>0</v>
      </c>
      <c r="BL215" s="21" t="s">
        <v>327</v>
      </c>
      <c r="BM215" s="227" t="s">
        <v>3064</v>
      </c>
    </row>
    <row r="216" s="2" customFormat="1">
      <c r="A216" s="42"/>
      <c r="B216" s="43"/>
      <c r="C216" s="44"/>
      <c r="D216" s="229" t="s">
        <v>216</v>
      </c>
      <c r="E216" s="44"/>
      <c r="F216" s="230" t="s">
        <v>3065</v>
      </c>
      <c r="G216" s="44"/>
      <c r="H216" s="44"/>
      <c r="I216" s="231"/>
      <c r="J216" s="44"/>
      <c r="K216" s="44"/>
      <c r="L216" s="48"/>
      <c r="M216" s="232"/>
      <c r="N216" s="233"/>
      <c r="O216" s="88"/>
      <c r="P216" s="88"/>
      <c r="Q216" s="88"/>
      <c r="R216" s="88"/>
      <c r="S216" s="88"/>
      <c r="T216" s="89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T216" s="21" t="s">
        <v>216</v>
      </c>
      <c r="AU216" s="21" t="s">
        <v>80</v>
      </c>
    </row>
    <row r="217" s="2" customFormat="1" ht="16.5" customHeight="1">
      <c r="A217" s="42"/>
      <c r="B217" s="43"/>
      <c r="C217" s="217" t="s">
        <v>590</v>
      </c>
      <c r="D217" s="217" t="s">
        <v>211</v>
      </c>
      <c r="E217" s="218" t="s">
        <v>3066</v>
      </c>
      <c r="F217" s="219" t="s">
        <v>3067</v>
      </c>
      <c r="G217" s="220" t="s">
        <v>381</v>
      </c>
      <c r="H217" s="221">
        <v>158</v>
      </c>
      <c r="I217" s="222"/>
      <c r="J217" s="221">
        <f>ROUND(I217*H217,2)</f>
        <v>0</v>
      </c>
      <c r="K217" s="219" t="s">
        <v>214</v>
      </c>
      <c r="L217" s="48"/>
      <c r="M217" s="223" t="s">
        <v>18</v>
      </c>
      <c r="N217" s="224" t="s">
        <v>42</v>
      </c>
      <c r="O217" s="88"/>
      <c r="P217" s="225">
        <f>O217*H217</f>
        <v>0</v>
      </c>
      <c r="Q217" s="225">
        <v>2.0000000000000002E-05</v>
      </c>
      <c r="R217" s="225">
        <f>Q217*H217</f>
        <v>0.00316</v>
      </c>
      <c r="S217" s="225">
        <v>0</v>
      </c>
      <c r="T217" s="226">
        <f>S217*H217</f>
        <v>0</v>
      </c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R217" s="227" t="s">
        <v>327</v>
      </c>
      <c r="AT217" s="227" t="s">
        <v>211</v>
      </c>
      <c r="AU217" s="227" t="s">
        <v>80</v>
      </c>
      <c r="AY217" s="21" t="s">
        <v>207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1" t="s">
        <v>76</v>
      </c>
      <c r="BK217" s="228">
        <f>ROUND(I217*H217,2)</f>
        <v>0</v>
      </c>
      <c r="BL217" s="21" t="s">
        <v>327</v>
      </c>
      <c r="BM217" s="227" t="s">
        <v>3068</v>
      </c>
    </row>
    <row r="218" s="2" customFormat="1">
      <c r="A218" s="42"/>
      <c r="B218" s="43"/>
      <c r="C218" s="44"/>
      <c r="D218" s="229" t="s">
        <v>216</v>
      </c>
      <c r="E218" s="44"/>
      <c r="F218" s="230" t="s">
        <v>3069</v>
      </c>
      <c r="G218" s="44"/>
      <c r="H218" s="44"/>
      <c r="I218" s="231"/>
      <c r="J218" s="44"/>
      <c r="K218" s="44"/>
      <c r="L218" s="48"/>
      <c r="M218" s="232"/>
      <c r="N218" s="233"/>
      <c r="O218" s="88"/>
      <c r="P218" s="88"/>
      <c r="Q218" s="88"/>
      <c r="R218" s="88"/>
      <c r="S218" s="88"/>
      <c r="T218" s="89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T218" s="21" t="s">
        <v>216</v>
      </c>
      <c r="AU218" s="21" t="s">
        <v>80</v>
      </c>
    </row>
    <row r="219" s="14" customFormat="1">
      <c r="A219" s="14"/>
      <c r="B219" s="245"/>
      <c r="C219" s="246"/>
      <c r="D219" s="236" t="s">
        <v>218</v>
      </c>
      <c r="E219" s="247" t="s">
        <v>18</v>
      </c>
      <c r="F219" s="248" t="s">
        <v>540</v>
      </c>
      <c r="G219" s="246"/>
      <c r="H219" s="249">
        <v>37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218</v>
      </c>
      <c r="AU219" s="255" t="s">
        <v>80</v>
      </c>
      <c r="AV219" s="14" t="s">
        <v>80</v>
      </c>
      <c r="AW219" s="14" t="s">
        <v>33</v>
      </c>
      <c r="AX219" s="14" t="s">
        <v>71</v>
      </c>
      <c r="AY219" s="255" t="s">
        <v>207</v>
      </c>
    </row>
    <row r="220" s="14" customFormat="1">
      <c r="A220" s="14"/>
      <c r="B220" s="245"/>
      <c r="C220" s="246"/>
      <c r="D220" s="236" t="s">
        <v>218</v>
      </c>
      <c r="E220" s="247" t="s">
        <v>18</v>
      </c>
      <c r="F220" s="248" t="s">
        <v>76</v>
      </c>
      <c r="G220" s="246"/>
      <c r="H220" s="249">
        <v>1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218</v>
      </c>
      <c r="AU220" s="255" t="s">
        <v>80</v>
      </c>
      <c r="AV220" s="14" t="s">
        <v>80</v>
      </c>
      <c r="AW220" s="14" t="s">
        <v>33</v>
      </c>
      <c r="AX220" s="14" t="s">
        <v>71</v>
      </c>
      <c r="AY220" s="255" t="s">
        <v>207</v>
      </c>
    </row>
    <row r="221" s="14" customFormat="1">
      <c r="A221" s="14"/>
      <c r="B221" s="245"/>
      <c r="C221" s="246"/>
      <c r="D221" s="236" t="s">
        <v>218</v>
      </c>
      <c r="E221" s="247" t="s">
        <v>18</v>
      </c>
      <c r="F221" s="248" t="s">
        <v>1715</v>
      </c>
      <c r="G221" s="246"/>
      <c r="H221" s="249">
        <v>120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218</v>
      </c>
      <c r="AU221" s="255" t="s">
        <v>80</v>
      </c>
      <c r="AV221" s="14" t="s">
        <v>80</v>
      </c>
      <c r="AW221" s="14" t="s">
        <v>33</v>
      </c>
      <c r="AX221" s="14" t="s">
        <v>71</v>
      </c>
      <c r="AY221" s="255" t="s">
        <v>207</v>
      </c>
    </row>
    <row r="222" s="16" customFormat="1">
      <c r="A222" s="16"/>
      <c r="B222" s="267"/>
      <c r="C222" s="268"/>
      <c r="D222" s="236" t="s">
        <v>218</v>
      </c>
      <c r="E222" s="269" t="s">
        <v>18</v>
      </c>
      <c r="F222" s="270" t="s">
        <v>244</v>
      </c>
      <c r="G222" s="268"/>
      <c r="H222" s="271">
        <v>158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77" t="s">
        <v>218</v>
      </c>
      <c r="AU222" s="277" t="s">
        <v>80</v>
      </c>
      <c r="AV222" s="16" t="s">
        <v>89</v>
      </c>
      <c r="AW222" s="16" t="s">
        <v>33</v>
      </c>
      <c r="AX222" s="16" t="s">
        <v>76</v>
      </c>
      <c r="AY222" s="277" t="s">
        <v>207</v>
      </c>
    </row>
    <row r="223" s="2" customFormat="1" ht="16.5" customHeight="1">
      <c r="A223" s="42"/>
      <c r="B223" s="43"/>
      <c r="C223" s="283" t="s">
        <v>597</v>
      </c>
      <c r="D223" s="283" t="s">
        <v>1282</v>
      </c>
      <c r="E223" s="284" t="s">
        <v>3070</v>
      </c>
      <c r="F223" s="285" t="s">
        <v>3071</v>
      </c>
      <c r="G223" s="286" t="s">
        <v>381</v>
      </c>
      <c r="H223" s="287">
        <v>37</v>
      </c>
      <c r="I223" s="288"/>
      <c r="J223" s="287">
        <f>ROUND(I223*H223,2)</f>
        <v>0</v>
      </c>
      <c r="K223" s="285" t="s">
        <v>214</v>
      </c>
      <c r="L223" s="289"/>
      <c r="M223" s="290" t="s">
        <v>18</v>
      </c>
      <c r="N223" s="291" t="s">
        <v>42</v>
      </c>
      <c r="O223" s="88"/>
      <c r="P223" s="225">
        <f>O223*H223</f>
        <v>0</v>
      </c>
      <c r="Q223" s="225">
        <v>6.9999999999999994E-05</v>
      </c>
      <c r="R223" s="225">
        <f>Q223*H223</f>
        <v>0.0025899999999999999</v>
      </c>
      <c r="S223" s="225">
        <v>0</v>
      </c>
      <c r="T223" s="226">
        <f>S223*H223</f>
        <v>0</v>
      </c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R223" s="227" t="s">
        <v>513</v>
      </c>
      <c r="AT223" s="227" t="s">
        <v>1282</v>
      </c>
      <c r="AU223" s="227" t="s">
        <v>80</v>
      </c>
      <c r="AY223" s="21" t="s">
        <v>207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1" t="s">
        <v>76</v>
      </c>
      <c r="BK223" s="228">
        <f>ROUND(I223*H223,2)</f>
        <v>0</v>
      </c>
      <c r="BL223" s="21" t="s">
        <v>327</v>
      </c>
      <c r="BM223" s="227" t="s">
        <v>3072</v>
      </c>
    </row>
    <row r="224" s="2" customFormat="1" ht="16.5" customHeight="1">
      <c r="A224" s="42"/>
      <c r="B224" s="43"/>
      <c r="C224" s="283" t="s">
        <v>605</v>
      </c>
      <c r="D224" s="283" t="s">
        <v>1282</v>
      </c>
      <c r="E224" s="284" t="s">
        <v>3073</v>
      </c>
      <c r="F224" s="285" t="s">
        <v>3074</v>
      </c>
      <c r="G224" s="286" t="s">
        <v>381</v>
      </c>
      <c r="H224" s="287">
        <v>1</v>
      </c>
      <c r="I224" s="288"/>
      <c r="J224" s="287">
        <f>ROUND(I224*H224,2)</f>
        <v>0</v>
      </c>
      <c r="K224" s="285" t="s">
        <v>214</v>
      </c>
      <c r="L224" s="289"/>
      <c r="M224" s="290" t="s">
        <v>18</v>
      </c>
      <c r="N224" s="291" t="s">
        <v>42</v>
      </c>
      <c r="O224" s="88"/>
      <c r="P224" s="225">
        <f>O224*H224</f>
        <v>0</v>
      </c>
      <c r="Q224" s="225">
        <v>0.00022000000000000001</v>
      </c>
      <c r="R224" s="225">
        <f>Q224*H224</f>
        <v>0.00022000000000000001</v>
      </c>
      <c r="S224" s="225">
        <v>0</v>
      </c>
      <c r="T224" s="226">
        <f>S224*H224</f>
        <v>0</v>
      </c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R224" s="227" t="s">
        <v>513</v>
      </c>
      <c r="AT224" s="227" t="s">
        <v>1282</v>
      </c>
      <c r="AU224" s="227" t="s">
        <v>80</v>
      </c>
      <c r="AY224" s="21" t="s">
        <v>207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21" t="s">
        <v>76</v>
      </c>
      <c r="BK224" s="228">
        <f>ROUND(I224*H224,2)</f>
        <v>0</v>
      </c>
      <c r="BL224" s="21" t="s">
        <v>327</v>
      </c>
      <c r="BM224" s="227" t="s">
        <v>3075</v>
      </c>
    </row>
    <row r="225" s="2" customFormat="1" ht="16.5" customHeight="1">
      <c r="A225" s="42"/>
      <c r="B225" s="43"/>
      <c r="C225" s="283" t="s">
        <v>614</v>
      </c>
      <c r="D225" s="283" t="s">
        <v>1282</v>
      </c>
      <c r="E225" s="284" t="s">
        <v>3076</v>
      </c>
      <c r="F225" s="285" t="s">
        <v>3077</v>
      </c>
      <c r="G225" s="286" t="s">
        <v>381</v>
      </c>
      <c r="H225" s="287">
        <v>120</v>
      </c>
      <c r="I225" s="288"/>
      <c r="J225" s="287">
        <f>ROUND(I225*H225,2)</f>
        <v>0</v>
      </c>
      <c r="K225" s="285" t="s">
        <v>214</v>
      </c>
      <c r="L225" s="289"/>
      <c r="M225" s="290" t="s">
        <v>18</v>
      </c>
      <c r="N225" s="291" t="s">
        <v>42</v>
      </c>
      <c r="O225" s="88"/>
      <c r="P225" s="225">
        <f>O225*H225</f>
        <v>0</v>
      </c>
      <c r="Q225" s="225">
        <v>1.0000000000000001E-05</v>
      </c>
      <c r="R225" s="225">
        <f>Q225*H225</f>
        <v>0.0012000000000000001</v>
      </c>
      <c r="S225" s="225">
        <v>0</v>
      </c>
      <c r="T225" s="226">
        <f>S225*H225</f>
        <v>0</v>
      </c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R225" s="227" t="s">
        <v>513</v>
      </c>
      <c r="AT225" s="227" t="s">
        <v>1282</v>
      </c>
      <c r="AU225" s="227" t="s">
        <v>80</v>
      </c>
      <c r="AY225" s="21" t="s">
        <v>207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1" t="s">
        <v>76</v>
      </c>
      <c r="BK225" s="228">
        <f>ROUND(I225*H225,2)</f>
        <v>0</v>
      </c>
      <c r="BL225" s="21" t="s">
        <v>327</v>
      </c>
      <c r="BM225" s="227" t="s">
        <v>3078</v>
      </c>
    </row>
    <row r="226" s="2" customFormat="1" ht="16.5" customHeight="1">
      <c r="A226" s="42"/>
      <c r="B226" s="43"/>
      <c r="C226" s="217" t="s">
        <v>625</v>
      </c>
      <c r="D226" s="217" t="s">
        <v>211</v>
      </c>
      <c r="E226" s="218" t="s">
        <v>3079</v>
      </c>
      <c r="F226" s="219" t="s">
        <v>3080</v>
      </c>
      <c r="G226" s="220" t="s">
        <v>381</v>
      </c>
      <c r="H226" s="221">
        <v>38</v>
      </c>
      <c r="I226" s="222"/>
      <c r="J226" s="221">
        <f>ROUND(I226*H226,2)</f>
        <v>0</v>
      </c>
      <c r="K226" s="219" t="s">
        <v>214</v>
      </c>
      <c r="L226" s="48"/>
      <c r="M226" s="223" t="s">
        <v>18</v>
      </c>
      <c r="N226" s="224" t="s">
        <v>42</v>
      </c>
      <c r="O226" s="88"/>
      <c r="P226" s="225">
        <f>O226*H226</f>
        <v>0</v>
      </c>
      <c r="Q226" s="225">
        <v>2.0000000000000002E-05</v>
      </c>
      <c r="R226" s="225">
        <f>Q226*H226</f>
        <v>0.00076000000000000004</v>
      </c>
      <c r="S226" s="225">
        <v>0</v>
      </c>
      <c r="T226" s="226">
        <f>S226*H226</f>
        <v>0</v>
      </c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R226" s="227" t="s">
        <v>327</v>
      </c>
      <c r="AT226" s="227" t="s">
        <v>211</v>
      </c>
      <c r="AU226" s="227" t="s">
        <v>80</v>
      </c>
      <c r="AY226" s="21" t="s">
        <v>207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21" t="s">
        <v>76</v>
      </c>
      <c r="BK226" s="228">
        <f>ROUND(I226*H226,2)</f>
        <v>0</v>
      </c>
      <c r="BL226" s="21" t="s">
        <v>327</v>
      </c>
      <c r="BM226" s="227" t="s">
        <v>3081</v>
      </c>
    </row>
    <row r="227" s="2" customFormat="1">
      <c r="A227" s="42"/>
      <c r="B227" s="43"/>
      <c r="C227" s="44"/>
      <c r="D227" s="229" t="s">
        <v>216</v>
      </c>
      <c r="E227" s="44"/>
      <c r="F227" s="230" t="s">
        <v>3082</v>
      </c>
      <c r="G227" s="44"/>
      <c r="H227" s="44"/>
      <c r="I227" s="231"/>
      <c r="J227" s="44"/>
      <c r="K227" s="44"/>
      <c r="L227" s="48"/>
      <c r="M227" s="232"/>
      <c r="N227" s="233"/>
      <c r="O227" s="88"/>
      <c r="P227" s="88"/>
      <c r="Q227" s="88"/>
      <c r="R227" s="88"/>
      <c r="S227" s="88"/>
      <c r="T227" s="89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T227" s="21" t="s">
        <v>216</v>
      </c>
      <c r="AU227" s="21" t="s">
        <v>80</v>
      </c>
    </row>
    <row r="228" s="14" customFormat="1">
      <c r="A228" s="14"/>
      <c r="B228" s="245"/>
      <c r="C228" s="246"/>
      <c r="D228" s="236" t="s">
        <v>218</v>
      </c>
      <c r="E228" s="247" t="s">
        <v>18</v>
      </c>
      <c r="F228" s="248" t="s">
        <v>309</v>
      </c>
      <c r="G228" s="246"/>
      <c r="H228" s="249">
        <v>13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218</v>
      </c>
      <c r="AU228" s="255" t="s">
        <v>80</v>
      </c>
      <c r="AV228" s="14" t="s">
        <v>80</v>
      </c>
      <c r="AW228" s="14" t="s">
        <v>33</v>
      </c>
      <c r="AX228" s="14" t="s">
        <v>71</v>
      </c>
      <c r="AY228" s="255" t="s">
        <v>207</v>
      </c>
    </row>
    <row r="229" s="14" customFormat="1">
      <c r="A229" s="14"/>
      <c r="B229" s="245"/>
      <c r="C229" s="246"/>
      <c r="D229" s="236" t="s">
        <v>218</v>
      </c>
      <c r="E229" s="247" t="s">
        <v>18</v>
      </c>
      <c r="F229" s="248" t="s">
        <v>80</v>
      </c>
      <c r="G229" s="246"/>
      <c r="H229" s="249">
        <v>2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218</v>
      </c>
      <c r="AU229" s="255" t="s">
        <v>80</v>
      </c>
      <c r="AV229" s="14" t="s">
        <v>80</v>
      </c>
      <c r="AW229" s="14" t="s">
        <v>33</v>
      </c>
      <c r="AX229" s="14" t="s">
        <v>71</v>
      </c>
      <c r="AY229" s="255" t="s">
        <v>207</v>
      </c>
    </row>
    <row r="230" s="14" customFormat="1">
      <c r="A230" s="14"/>
      <c r="B230" s="245"/>
      <c r="C230" s="246"/>
      <c r="D230" s="236" t="s">
        <v>218</v>
      </c>
      <c r="E230" s="247" t="s">
        <v>18</v>
      </c>
      <c r="F230" s="248" t="s">
        <v>390</v>
      </c>
      <c r="G230" s="246"/>
      <c r="H230" s="249">
        <v>22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218</v>
      </c>
      <c r="AU230" s="255" t="s">
        <v>80</v>
      </c>
      <c r="AV230" s="14" t="s">
        <v>80</v>
      </c>
      <c r="AW230" s="14" t="s">
        <v>33</v>
      </c>
      <c r="AX230" s="14" t="s">
        <v>71</v>
      </c>
      <c r="AY230" s="255" t="s">
        <v>207</v>
      </c>
    </row>
    <row r="231" s="14" customFormat="1">
      <c r="A231" s="14"/>
      <c r="B231" s="245"/>
      <c r="C231" s="246"/>
      <c r="D231" s="236" t="s">
        <v>218</v>
      </c>
      <c r="E231" s="247" t="s">
        <v>18</v>
      </c>
      <c r="F231" s="248" t="s">
        <v>76</v>
      </c>
      <c r="G231" s="246"/>
      <c r="H231" s="249">
        <v>1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218</v>
      </c>
      <c r="AU231" s="255" t="s">
        <v>80</v>
      </c>
      <c r="AV231" s="14" t="s">
        <v>80</v>
      </c>
      <c r="AW231" s="14" t="s">
        <v>33</v>
      </c>
      <c r="AX231" s="14" t="s">
        <v>71</v>
      </c>
      <c r="AY231" s="255" t="s">
        <v>207</v>
      </c>
    </row>
    <row r="232" s="16" customFormat="1">
      <c r="A232" s="16"/>
      <c r="B232" s="267"/>
      <c r="C232" s="268"/>
      <c r="D232" s="236" t="s">
        <v>218</v>
      </c>
      <c r="E232" s="269" t="s">
        <v>18</v>
      </c>
      <c r="F232" s="270" t="s">
        <v>244</v>
      </c>
      <c r="G232" s="268"/>
      <c r="H232" s="271">
        <v>38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T232" s="277" t="s">
        <v>218</v>
      </c>
      <c r="AU232" s="277" t="s">
        <v>80</v>
      </c>
      <c r="AV232" s="16" t="s">
        <v>89</v>
      </c>
      <c r="AW232" s="16" t="s">
        <v>33</v>
      </c>
      <c r="AX232" s="16" t="s">
        <v>76</v>
      </c>
      <c r="AY232" s="277" t="s">
        <v>207</v>
      </c>
    </row>
    <row r="233" s="2" customFormat="1" ht="16.5" customHeight="1">
      <c r="A233" s="42"/>
      <c r="B233" s="43"/>
      <c r="C233" s="283" t="s">
        <v>638</v>
      </c>
      <c r="D233" s="283" t="s">
        <v>1282</v>
      </c>
      <c r="E233" s="284" t="s">
        <v>3083</v>
      </c>
      <c r="F233" s="285" t="s">
        <v>3084</v>
      </c>
      <c r="G233" s="286" t="s">
        <v>381</v>
      </c>
      <c r="H233" s="287">
        <v>13</v>
      </c>
      <c r="I233" s="288"/>
      <c r="J233" s="287">
        <f>ROUND(I233*H233,2)</f>
        <v>0</v>
      </c>
      <c r="K233" s="285" t="s">
        <v>214</v>
      </c>
      <c r="L233" s="289"/>
      <c r="M233" s="290" t="s">
        <v>18</v>
      </c>
      <c r="N233" s="291" t="s">
        <v>42</v>
      </c>
      <c r="O233" s="88"/>
      <c r="P233" s="225">
        <f>O233*H233</f>
        <v>0</v>
      </c>
      <c r="Q233" s="225">
        <v>0.00012</v>
      </c>
      <c r="R233" s="225">
        <f>Q233*H233</f>
        <v>0.00156</v>
      </c>
      <c r="S233" s="225">
        <v>0</v>
      </c>
      <c r="T233" s="226">
        <f>S233*H233</f>
        <v>0</v>
      </c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R233" s="227" t="s">
        <v>513</v>
      </c>
      <c r="AT233" s="227" t="s">
        <v>1282</v>
      </c>
      <c r="AU233" s="227" t="s">
        <v>80</v>
      </c>
      <c r="AY233" s="21" t="s">
        <v>207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21" t="s">
        <v>76</v>
      </c>
      <c r="BK233" s="228">
        <f>ROUND(I233*H233,2)</f>
        <v>0</v>
      </c>
      <c r="BL233" s="21" t="s">
        <v>327</v>
      </c>
      <c r="BM233" s="227" t="s">
        <v>3085</v>
      </c>
    </row>
    <row r="234" s="2" customFormat="1" ht="16.5" customHeight="1">
      <c r="A234" s="42"/>
      <c r="B234" s="43"/>
      <c r="C234" s="283" t="s">
        <v>644</v>
      </c>
      <c r="D234" s="283" t="s">
        <v>1282</v>
      </c>
      <c r="E234" s="284" t="s">
        <v>3086</v>
      </c>
      <c r="F234" s="285" t="s">
        <v>3087</v>
      </c>
      <c r="G234" s="286" t="s">
        <v>381</v>
      </c>
      <c r="H234" s="287">
        <v>2</v>
      </c>
      <c r="I234" s="288"/>
      <c r="J234" s="287">
        <f>ROUND(I234*H234,2)</f>
        <v>0</v>
      </c>
      <c r="K234" s="285" t="s">
        <v>214</v>
      </c>
      <c r="L234" s="289"/>
      <c r="M234" s="290" t="s">
        <v>18</v>
      </c>
      <c r="N234" s="291" t="s">
        <v>42</v>
      </c>
      <c r="O234" s="88"/>
      <c r="P234" s="225">
        <f>O234*H234</f>
        <v>0</v>
      </c>
      <c r="Q234" s="225">
        <v>0.00010000000000000001</v>
      </c>
      <c r="R234" s="225">
        <f>Q234*H234</f>
        <v>0.00020000000000000001</v>
      </c>
      <c r="S234" s="225">
        <v>0</v>
      </c>
      <c r="T234" s="226">
        <f>S234*H234</f>
        <v>0</v>
      </c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R234" s="227" t="s">
        <v>513</v>
      </c>
      <c r="AT234" s="227" t="s">
        <v>1282</v>
      </c>
      <c r="AU234" s="227" t="s">
        <v>80</v>
      </c>
      <c r="AY234" s="21" t="s">
        <v>207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1" t="s">
        <v>76</v>
      </c>
      <c r="BK234" s="228">
        <f>ROUND(I234*H234,2)</f>
        <v>0</v>
      </c>
      <c r="BL234" s="21" t="s">
        <v>327</v>
      </c>
      <c r="BM234" s="227" t="s">
        <v>3088</v>
      </c>
    </row>
    <row r="235" s="2" customFormat="1" ht="16.5" customHeight="1">
      <c r="A235" s="42"/>
      <c r="B235" s="43"/>
      <c r="C235" s="283" t="s">
        <v>649</v>
      </c>
      <c r="D235" s="283" t="s">
        <v>1282</v>
      </c>
      <c r="E235" s="284" t="s">
        <v>3089</v>
      </c>
      <c r="F235" s="285" t="s">
        <v>3090</v>
      </c>
      <c r="G235" s="286" t="s">
        <v>381</v>
      </c>
      <c r="H235" s="287">
        <v>22</v>
      </c>
      <c r="I235" s="288"/>
      <c r="J235" s="287">
        <f>ROUND(I235*H235,2)</f>
        <v>0</v>
      </c>
      <c r="K235" s="285" t="s">
        <v>214</v>
      </c>
      <c r="L235" s="289"/>
      <c r="M235" s="290" t="s">
        <v>18</v>
      </c>
      <c r="N235" s="291" t="s">
        <v>42</v>
      </c>
      <c r="O235" s="88"/>
      <c r="P235" s="225">
        <f>O235*H235</f>
        <v>0</v>
      </c>
      <c r="Q235" s="225">
        <v>2.0000000000000002E-05</v>
      </c>
      <c r="R235" s="225">
        <f>Q235*H235</f>
        <v>0.00044000000000000002</v>
      </c>
      <c r="S235" s="225">
        <v>0</v>
      </c>
      <c r="T235" s="226">
        <f>S235*H235</f>
        <v>0</v>
      </c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R235" s="227" t="s">
        <v>513</v>
      </c>
      <c r="AT235" s="227" t="s">
        <v>1282</v>
      </c>
      <c r="AU235" s="227" t="s">
        <v>80</v>
      </c>
      <c r="AY235" s="21" t="s">
        <v>207</v>
      </c>
      <c r="BE235" s="228">
        <f>IF(N235="základní",J235,0)</f>
        <v>0</v>
      </c>
      <c r="BF235" s="228">
        <f>IF(N235="snížená",J235,0)</f>
        <v>0</v>
      </c>
      <c r="BG235" s="228">
        <f>IF(N235="zákl. přenesená",J235,0)</f>
        <v>0</v>
      </c>
      <c r="BH235" s="228">
        <f>IF(N235="sníž. přenesená",J235,0)</f>
        <v>0</v>
      </c>
      <c r="BI235" s="228">
        <f>IF(N235="nulová",J235,0)</f>
        <v>0</v>
      </c>
      <c r="BJ235" s="21" t="s">
        <v>76</v>
      </c>
      <c r="BK235" s="228">
        <f>ROUND(I235*H235,2)</f>
        <v>0</v>
      </c>
      <c r="BL235" s="21" t="s">
        <v>327</v>
      </c>
      <c r="BM235" s="227" t="s">
        <v>3091</v>
      </c>
    </row>
    <row r="236" s="2" customFormat="1" ht="16.5" customHeight="1">
      <c r="A236" s="42"/>
      <c r="B236" s="43"/>
      <c r="C236" s="283" t="s">
        <v>656</v>
      </c>
      <c r="D236" s="283" t="s">
        <v>1282</v>
      </c>
      <c r="E236" s="284" t="s">
        <v>3092</v>
      </c>
      <c r="F236" s="285" t="s">
        <v>3093</v>
      </c>
      <c r="G236" s="286" t="s">
        <v>381</v>
      </c>
      <c r="H236" s="287">
        <v>1</v>
      </c>
      <c r="I236" s="288"/>
      <c r="J236" s="287">
        <f>ROUND(I236*H236,2)</f>
        <v>0</v>
      </c>
      <c r="K236" s="285" t="s">
        <v>214</v>
      </c>
      <c r="L236" s="289"/>
      <c r="M236" s="290" t="s">
        <v>18</v>
      </c>
      <c r="N236" s="291" t="s">
        <v>42</v>
      </c>
      <c r="O236" s="88"/>
      <c r="P236" s="225">
        <f>O236*H236</f>
        <v>0</v>
      </c>
      <c r="Q236" s="225">
        <v>0.00051999999999999995</v>
      </c>
      <c r="R236" s="225">
        <f>Q236*H236</f>
        <v>0.00051999999999999995</v>
      </c>
      <c r="S236" s="225">
        <v>0</v>
      </c>
      <c r="T236" s="226">
        <f>S236*H236</f>
        <v>0</v>
      </c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R236" s="227" t="s">
        <v>513</v>
      </c>
      <c r="AT236" s="227" t="s">
        <v>1282</v>
      </c>
      <c r="AU236" s="227" t="s">
        <v>80</v>
      </c>
      <c r="AY236" s="21" t="s">
        <v>207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1" t="s">
        <v>76</v>
      </c>
      <c r="BK236" s="228">
        <f>ROUND(I236*H236,2)</f>
        <v>0</v>
      </c>
      <c r="BL236" s="21" t="s">
        <v>327</v>
      </c>
      <c r="BM236" s="227" t="s">
        <v>3094</v>
      </c>
    </row>
    <row r="237" s="2" customFormat="1" ht="16.5" customHeight="1">
      <c r="A237" s="42"/>
      <c r="B237" s="43"/>
      <c r="C237" s="217" t="s">
        <v>661</v>
      </c>
      <c r="D237" s="217" t="s">
        <v>211</v>
      </c>
      <c r="E237" s="218" t="s">
        <v>3095</v>
      </c>
      <c r="F237" s="219" t="s">
        <v>3096</v>
      </c>
      <c r="G237" s="220" t="s">
        <v>381</v>
      </c>
      <c r="H237" s="221">
        <v>1</v>
      </c>
      <c r="I237" s="222"/>
      <c r="J237" s="221">
        <f>ROUND(I237*H237,2)</f>
        <v>0</v>
      </c>
      <c r="K237" s="219" t="s">
        <v>214</v>
      </c>
      <c r="L237" s="48"/>
      <c r="M237" s="223" t="s">
        <v>18</v>
      </c>
      <c r="N237" s="224" t="s">
        <v>42</v>
      </c>
      <c r="O237" s="88"/>
      <c r="P237" s="225">
        <f>O237*H237</f>
        <v>0</v>
      </c>
      <c r="Q237" s="225">
        <v>2.0000000000000002E-05</v>
      </c>
      <c r="R237" s="225">
        <f>Q237*H237</f>
        <v>2.0000000000000002E-05</v>
      </c>
      <c r="S237" s="225">
        <v>0</v>
      </c>
      <c r="T237" s="226">
        <f>S237*H237</f>
        <v>0</v>
      </c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R237" s="227" t="s">
        <v>327</v>
      </c>
      <c r="AT237" s="227" t="s">
        <v>211</v>
      </c>
      <c r="AU237" s="227" t="s">
        <v>80</v>
      </c>
      <c r="AY237" s="21" t="s">
        <v>207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1" t="s">
        <v>76</v>
      </c>
      <c r="BK237" s="228">
        <f>ROUND(I237*H237,2)</f>
        <v>0</v>
      </c>
      <c r="BL237" s="21" t="s">
        <v>327</v>
      </c>
      <c r="BM237" s="227" t="s">
        <v>3097</v>
      </c>
    </row>
    <row r="238" s="2" customFormat="1">
      <c r="A238" s="42"/>
      <c r="B238" s="43"/>
      <c r="C238" s="44"/>
      <c r="D238" s="229" t="s">
        <v>216</v>
      </c>
      <c r="E238" s="44"/>
      <c r="F238" s="230" t="s">
        <v>3098</v>
      </c>
      <c r="G238" s="44"/>
      <c r="H238" s="44"/>
      <c r="I238" s="231"/>
      <c r="J238" s="44"/>
      <c r="K238" s="44"/>
      <c r="L238" s="48"/>
      <c r="M238" s="232"/>
      <c r="N238" s="233"/>
      <c r="O238" s="88"/>
      <c r="P238" s="88"/>
      <c r="Q238" s="88"/>
      <c r="R238" s="88"/>
      <c r="S238" s="88"/>
      <c r="T238" s="89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T238" s="21" t="s">
        <v>216</v>
      </c>
      <c r="AU238" s="21" t="s">
        <v>80</v>
      </c>
    </row>
    <row r="239" s="2" customFormat="1" ht="16.5" customHeight="1">
      <c r="A239" s="42"/>
      <c r="B239" s="43"/>
      <c r="C239" s="283" t="s">
        <v>668</v>
      </c>
      <c r="D239" s="283" t="s">
        <v>1282</v>
      </c>
      <c r="E239" s="284" t="s">
        <v>3099</v>
      </c>
      <c r="F239" s="285" t="s">
        <v>3100</v>
      </c>
      <c r="G239" s="286" t="s">
        <v>381</v>
      </c>
      <c r="H239" s="287">
        <v>1</v>
      </c>
      <c r="I239" s="288"/>
      <c r="J239" s="287">
        <f>ROUND(I239*H239,2)</f>
        <v>0</v>
      </c>
      <c r="K239" s="285" t="s">
        <v>214</v>
      </c>
      <c r="L239" s="289"/>
      <c r="M239" s="290" t="s">
        <v>18</v>
      </c>
      <c r="N239" s="291" t="s">
        <v>42</v>
      </c>
      <c r="O239" s="88"/>
      <c r="P239" s="225">
        <f>O239*H239</f>
        <v>0</v>
      </c>
      <c r="Q239" s="225">
        <v>3.0000000000000001E-05</v>
      </c>
      <c r="R239" s="225">
        <f>Q239*H239</f>
        <v>3.0000000000000001E-05</v>
      </c>
      <c r="S239" s="225">
        <v>0</v>
      </c>
      <c r="T239" s="226">
        <f>S239*H239</f>
        <v>0</v>
      </c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R239" s="227" t="s">
        <v>513</v>
      </c>
      <c r="AT239" s="227" t="s">
        <v>1282</v>
      </c>
      <c r="AU239" s="227" t="s">
        <v>80</v>
      </c>
      <c r="AY239" s="21" t="s">
        <v>207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1" t="s">
        <v>76</v>
      </c>
      <c r="BK239" s="228">
        <f>ROUND(I239*H239,2)</f>
        <v>0</v>
      </c>
      <c r="BL239" s="21" t="s">
        <v>327</v>
      </c>
      <c r="BM239" s="227" t="s">
        <v>3101</v>
      </c>
    </row>
    <row r="240" s="2" customFormat="1" ht="16.5" customHeight="1">
      <c r="A240" s="42"/>
      <c r="B240" s="43"/>
      <c r="C240" s="217" t="s">
        <v>676</v>
      </c>
      <c r="D240" s="217" t="s">
        <v>211</v>
      </c>
      <c r="E240" s="218" t="s">
        <v>3102</v>
      </c>
      <c r="F240" s="219" t="s">
        <v>3103</v>
      </c>
      <c r="G240" s="220" t="s">
        <v>381</v>
      </c>
      <c r="H240" s="221">
        <v>8</v>
      </c>
      <c r="I240" s="222"/>
      <c r="J240" s="221">
        <f>ROUND(I240*H240,2)</f>
        <v>0</v>
      </c>
      <c r="K240" s="219" t="s">
        <v>214</v>
      </c>
      <c r="L240" s="48"/>
      <c r="M240" s="223" t="s">
        <v>18</v>
      </c>
      <c r="N240" s="224" t="s">
        <v>42</v>
      </c>
      <c r="O240" s="88"/>
      <c r="P240" s="225">
        <f>O240*H240</f>
        <v>0</v>
      </c>
      <c r="Q240" s="225">
        <v>2.0000000000000002E-05</v>
      </c>
      <c r="R240" s="225">
        <f>Q240*H240</f>
        <v>0.00016000000000000001</v>
      </c>
      <c r="S240" s="225">
        <v>0</v>
      </c>
      <c r="T240" s="226">
        <f>S240*H240</f>
        <v>0</v>
      </c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R240" s="227" t="s">
        <v>327</v>
      </c>
      <c r="AT240" s="227" t="s">
        <v>211</v>
      </c>
      <c r="AU240" s="227" t="s">
        <v>80</v>
      </c>
      <c r="AY240" s="21" t="s">
        <v>207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1" t="s">
        <v>76</v>
      </c>
      <c r="BK240" s="228">
        <f>ROUND(I240*H240,2)</f>
        <v>0</v>
      </c>
      <c r="BL240" s="21" t="s">
        <v>327</v>
      </c>
      <c r="BM240" s="227" t="s">
        <v>3104</v>
      </c>
    </row>
    <row r="241" s="2" customFormat="1">
      <c r="A241" s="42"/>
      <c r="B241" s="43"/>
      <c r="C241" s="44"/>
      <c r="D241" s="229" t="s">
        <v>216</v>
      </c>
      <c r="E241" s="44"/>
      <c r="F241" s="230" t="s">
        <v>3105</v>
      </c>
      <c r="G241" s="44"/>
      <c r="H241" s="44"/>
      <c r="I241" s="231"/>
      <c r="J241" s="44"/>
      <c r="K241" s="44"/>
      <c r="L241" s="48"/>
      <c r="M241" s="232"/>
      <c r="N241" s="233"/>
      <c r="O241" s="88"/>
      <c r="P241" s="88"/>
      <c r="Q241" s="88"/>
      <c r="R241" s="88"/>
      <c r="S241" s="88"/>
      <c r="T241" s="89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T241" s="21" t="s">
        <v>216</v>
      </c>
      <c r="AU241" s="21" t="s">
        <v>80</v>
      </c>
    </row>
    <row r="242" s="14" customFormat="1">
      <c r="A242" s="14"/>
      <c r="B242" s="245"/>
      <c r="C242" s="246"/>
      <c r="D242" s="236" t="s">
        <v>218</v>
      </c>
      <c r="E242" s="247" t="s">
        <v>18</v>
      </c>
      <c r="F242" s="248" t="s">
        <v>80</v>
      </c>
      <c r="G242" s="246"/>
      <c r="H242" s="249">
        <v>2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218</v>
      </c>
      <c r="AU242" s="255" t="s">
        <v>80</v>
      </c>
      <c r="AV242" s="14" t="s">
        <v>80</v>
      </c>
      <c r="AW242" s="14" t="s">
        <v>33</v>
      </c>
      <c r="AX242" s="14" t="s">
        <v>71</v>
      </c>
      <c r="AY242" s="255" t="s">
        <v>207</v>
      </c>
    </row>
    <row r="243" s="14" customFormat="1">
      <c r="A243" s="14"/>
      <c r="B243" s="245"/>
      <c r="C243" s="246"/>
      <c r="D243" s="236" t="s">
        <v>218</v>
      </c>
      <c r="E243" s="247" t="s">
        <v>18</v>
      </c>
      <c r="F243" s="248" t="s">
        <v>89</v>
      </c>
      <c r="G243" s="246"/>
      <c r="H243" s="249">
        <v>4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218</v>
      </c>
      <c r="AU243" s="255" t="s">
        <v>80</v>
      </c>
      <c r="AV243" s="14" t="s">
        <v>80</v>
      </c>
      <c r="AW243" s="14" t="s">
        <v>33</v>
      </c>
      <c r="AX243" s="14" t="s">
        <v>71</v>
      </c>
      <c r="AY243" s="255" t="s">
        <v>207</v>
      </c>
    </row>
    <row r="244" s="14" customFormat="1">
      <c r="A244" s="14"/>
      <c r="B244" s="245"/>
      <c r="C244" s="246"/>
      <c r="D244" s="236" t="s">
        <v>218</v>
      </c>
      <c r="E244" s="247" t="s">
        <v>18</v>
      </c>
      <c r="F244" s="248" t="s">
        <v>76</v>
      </c>
      <c r="G244" s="246"/>
      <c r="H244" s="249">
        <v>1</v>
      </c>
      <c r="I244" s="250"/>
      <c r="J244" s="246"/>
      <c r="K244" s="246"/>
      <c r="L244" s="251"/>
      <c r="M244" s="252"/>
      <c r="N244" s="253"/>
      <c r="O244" s="253"/>
      <c r="P244" s="253"/>
      <c r="Q244" s="253"/>
      <c r="R244" s="253"/>
      <c r="S244" s="253"/>
      <c r="T244" s="25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5" t="s">
        <v>218</v>
      </c>
      <c r="AU244" s="255" t="s">
        <v>80</v>
      </c>
      <c r="AV244" s="14" t="s">
        <v>80</v>
      </c>
      <c r="AW244" s="14" t="s">
        <v>33</v>
      </c>
      <c r="AX244" s="14" t="s">
        <v>71</v>
      </c>
      <c r="AY244" s="255" t="s">
        <v>207</v>
      </c>
    </row>
    <row r="245" s="14" customFormat="1">
      <c r="A245" s="14"/>
      <c r="B245" s="245"/>
      <c r="C245" s="246"/>
      <c r="D245" s="236" t="s">
        <v>218</v>
      </c>
      <c r="E245" s="247" t="s">
        <v>18</v>
      </c>
      <c r="F245" s="248" t="s">
        <v>76</v>
      </c>
      <c r="G245" s="246"/>
      <c r="H245" s="249">
        <v>1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218</v>
      </c>
      <c r="AU245" s="255" t="s">
        <v>80</v>
      </c>
      <c r="AV245" s="14" t="s">
        <v>80</v>
      </c>
      <c r="AW245" s="14" t="s">
        <v>33</v>
      </c>
      <c r="AX245" s="14" t="s">
        <v>71</v>
      </c>
      <c r="AY245" s="255" t="s">
        <v>207</v>
      </c>
    </row>
    <row r="246" s="16" customFormat="1">
      <c r="A246" s="16"/>
      <c r="B246" s="267"/>
      <c r="C246" s="268"/>
      <c r="D246" s="236" t="s">
        <v>218</v>
      </c>
      <c r="E246" s="269" t="s">
        <v>18</v>
      </c>
      <c r="F246" s="270" t="s">
        <v>244</v>
      </c>
      <c r="G246" s="268"/>
      <c r="H246" s="271">
        <v>8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77" t="s">
        <v>218</v>
      </c>
      <c r="AU246" s="277" t="s">
        <v>80</v>
      </c>
      <c r="AV246" s="16" t="s">
        <v>89</v>
      </c>
      <c r="AW246" s="16" t="s">
        <v>33</v>
      </c>
      <c r="AX246" s="16" t="s">
        <v>76</v>
      </c>
      <c r="AY246" s="277" t="s">
        <v>207</v>
      </c>
    </row>
    <row r="247" s="2" customFormat="1" ht="16.5" customHeight="1">
      <c r="A247" s="42"/>
      <c r="B247" s="43"/>
      <c r="C247" s="283" t="s">
        <v>681</v>
      </c>
      <c r="D247" s="283" t="s">
        <v>1282</v>
      </c>
      <c r="E247" s="284" t="s">
        <v>3106</v>
      </c>
      <c r="F247" s="285" t="s">
        <v>3107</v>
      </c>
      <c r="G247" s="286" t="s">
        <v>381</v>
      </c>
      <c r="H247" s="287">
        <v>4</v>
      </c>
      <c r="I247" s="288"/>
      <c r="J247" s="287">
        <f>ROUND(I247*H247,2)</f>
        <v>0</v>
      </c>
      <c r="K247" s="285" t="s">
        <v>214</v>
      </c>
      <c r="L247" s="289"/>
      <c r="M247" s="290" t="s">
        <v>18</v>
      </c>
      <c r="N247" s="291" t="s">
        <v>42</v>
      </c>
      <c r="O247" s="88"/>
      <c r="P247" s="225">
        <f>O247*H247</f>
        <v>0</v>
      </c>
      <c r="Q247" s="225">
        <v>0.00080000000000000004</v>
      </c>
      <c r="R247" s="225">
        <f>Q247*H247</f>
        <v>0.0032000000000000002</v>
      </c>
      <c r="S247" s="225">
        <v>0</v>
      </c>
      <c r="T247" s="226">
        <f>S247*H247</f>
        <v>0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R247" s="227" t="s">
        <v>513</v>
      </c>
      <c r="AT247" s="227" t="s">
        <v>1282</v>
      </c>
      <c r="AU247" s="227" t="s">
        <v>80</v>
      </c>
      <c r="AY247" s="21" t="s">
        <v>207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1" t="s">
        <v>76</v>
      </c>
      <c r="BK247" s="228">
        <f>ROUND(I247*H247,2)</f>
        <v>0</v>
      </c>
      <c r="BL247" s="21" t="s">
        <v>327</v>
      </c>
      <c r="BM247" s="227" t="s">
        <v>3108</v>
      </c>
    </row>
    <row r="248" s="2" customFormat="1" ht="16.5" customHeight="1">
      <c r="A248" s="42"/>
      <c r="B248" s="43"/>
      <c r="C248" s="283" t="s">
        <v>694</v>
      </c>
      <c r="D248" s="283" t="s">
        <v>1282</v>
      </c>
      <c r="E248" s="284" t="s">
        <v>3109</v>
      </c>
      <c r="F248" s="285" t="s">
        <v>3110</v>
      </c>
      <c r="G248" s="286" t="s">
        <v>381</v>
      </c>
      <c r="H248" s="287">
        <v>2</v>
      </c>
      <c r="I248" s="288"/>
      <c r="J248" s="287">
        <f>ROUND(I248*H248,2)</f>
        <v>0</v>
      </c>
      <c r="K248" s="285" t="s">
        <v>214</v>
      </c>
      <c r="L248" s="289"/>
      <c r="M248" s="290" t="s">
        <v>18</v>
      </c>
      <c r="N248" s="291" t="s">
        <v>42</v>
      </c>
      <c r="O248" s="88"/>
      <c r="P248" s="225">
        <f>O248*H248</f>
        <v>0</v>
      </c>
      <c r="Q248" s="225">
        <v>0.00035</v>
      </c>
      <c r="R248" s="225">
        <f>Q248*H248</f>
        <v>0.00069999999999999999</v>
      </c>
      <c r="S248" s="225">
        <v>0</v>
      </c>
      <c r="T248" s="226">
        <f>S248*H248</f>
        <v>0</v>
      </c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R248" s="227" t="s">
        <v>513</v>
      </c>
      <c r="AT248" s="227" t="s">
        <v>1282</v>
      </c>
      <c r="AU248" s="227" t="s">
        <v>80</v>
      </c>
      <c r="AY248" s="21" t="s">
        <v>207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21" t="s">
        <v>76</v>
      </c>
      <c r="BK248" s="228">
        <f>ROUND(I248*H248,2)</f>
        <v>0</v>
      </c>
      <c r="BL248" s="21" t="s">
        <v>327</v>
      </c>
      <c r="BM248" s="227" t="s">
        <v>3111</v>
      </c>
    </row>
    <row r="249" s="2" customFormat="1" ht="16.5" customHeight="1">
      <c r="A249" s="42"/>
      <c r="B249" s="43"/>
      <c r="C249" s="283" t="s">
        <v>701</v>
      </c>
      <c r="D249" s="283" t="s">
        <v>1282</v>
      </c>
      <c r="E249" s="284" t="s">
        <v>3112</v>
      </c>
      <c r="F249" s="285" t="s">
        <v>3113</v>
      </c>
      <c r="G249" s="286" t="s">
        <v>381</v>
      </c>
      <c r="H249" s="287">
        <v>1</v>
      </c>
      <c r="I249" s="288"/>
      <c r="J249" s="287">
        <f>ROUND(I249*H249,2)</f>
        <v>0</v>
      </c>
      <c r="K249" s="285" t="s">
        <v>214</v>
      </c>
      <c r="L249" s="289"/>
      <c r="M249" s="290" t="s">
        <v>18</v>
      </c>
      <c r="N249" s="291" t="s">
        <v>42</v>
      </c>
      <c r="O249" s="88"/>
      <c r="P249" s="225">
        <f>O249*H249</f>
        <v>0</v>
      </c>
      <c r="Q249" s="225">
        <v>0.00035</v>
      </c>
      <c r="R249" s="225">
        <f>Q249*H249</f>
        <v>0.00035</v>
      </c>
      <c r="S249" s="225">
        <v>0</v>
      </c>
      <c r="T249" s="226">
        <f>S249*H249</f>
        <v>0</v>
      </c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R249" s="227" t="s">
        <v>513</v>
      </c>
      <c r="AT249" s="227" t="s">
        <v>1282</v>
      </c>
      <c r="AU249" s="227" t="s">
        <v>80</v>
      </c>
      <c r="AY249" s="21" t="s">
        <v>207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1" t="s">
        <v>76</v>
      </c>
      <c r="BK249" s="228">
        <f>ROUND(I249*H249,2)</f>
        <v>0</v>
      </c>
      <c r="BL249" s="21" t="s">
        <v>327</v>
      </c>
      <c r="BM249" s="227" t="s">
        <v>3114</v>
      </c>
    </row>
    <row r="250" s="2" customFormat="1" ht="16.5" customHeight="1">
      <c r="A250" s="42"/>
      <c r="B250" s="43"/>
      <c r="C250" s="283" t="s">
        <v>707</v>
      </c>
      <c r="D250" s="283" t="s">
        <v>1282</v>
      </c>
      <c r="E250" s="284" t="s">
        <v>3115</v>
      </c>
      <c r="F250" s="285" t="s">
        <v>3116</v>
      </c>
      <c r="G250" s="286" t="s">
        <v>381</v>
      </c>
      <c r="H250" s="287">
        <v>1</v>
      </c>
      <c r="I250" s="288"/>
      <c r="J250" s="287">
        <f>ROUND(I250*H250,2)</f>
        <v>0</v>
      </c>
      <c r="K250" s="285" t="s">
        <v>214</v>
      </c>
      <c r="L250" s="289"/>
      <c r="M250" s="290" t="s">
        <v>18</v>
      </c>
      <c r="N250" s="291" t="s">
        <v>42</v>
      </c>
      <c r="O250" s="88"/>
      <c r="P250" s="225">
        <f>O250*H250</f>
        <v>0</v>
      </c>
      <c r="Q250" s="225">
        <v>0.00092000000000000003</v>
      </c>
      <c r="R250" s="225">
        <f>Q250*H250</f>
        <v>0.00092000000000000003</v>
      </c>
      <c r="S250" s="225">
        <v>0</v>
      </c>
      <c r="T250" s="226">
        <f>S250*H250</f>
        <v>0</v>
      </c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R250" s="227" t="s">
        <v>513</v>
      </c>
      <c r="AT250" s="227" t="s">
        <v>1282</v>
      </c>
      <c r="AU250" s="227" t="s">
        <v>80</v>
      </c>
      <c r="AY250" s="21" t="s">
        <v>207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1" t="s">
        <v>76</v>
      </c>
      <c r="BK250" s="228">
        <f>ROUND(I250*H250,2)</f>
        <v>0</v>
      </c>
      <c r="BL250" s="21" t="s">
        <v>327</v>
      </c>
      <c r="BM250" s="227" t="s">
        <v>3117</v>
      </c>
    </row>
    <row r="251" s="2" customFormat="1" ht="21.75" customHeight="1">
      <c r="A251" s="42"/>
      <c r="B251" s="43"/>
      <c r="C251" s="217" t="s">
        <v>713</v>
      </c>
      <c r="D251" s="217" t="s">
        <v>211</v>
      </c>
      <c r="E251" s="218" t="s">
        <v>3118</v>
      </c>
      <c r="F251" s="219" t="s">
        <v>3119</v>
      </c>
      <c r="G251" s="220" t="s">
        <v>641</v>
      </c>
      <c r="H251" s="221">
        <v>1</v>
      </c>
      <c r="I251" s="222"/>
      <c r="J251" s="221">
        <f>ROUND(I251*H251,2)</f>
        <v>0</v>
      </c>
      <c r="K251" s="219" t="s">
        <v>214</v>
      </c>
      <c r="L251" s="48"/>
      <c r="M251" s="223" t="s">
        <v>18</v>
      </c>
      <c r="N251" s="224" t="s">
        <v>42</v>
      </c>
      <c r="O251" s="88"/>
      <c r="P251" s="225">
        <f>O251*H251</f>
        <v>0</v>
      </c>
      <c r="Q251" s="225">
        <v>0.02913</v>
      </c>
      <c r="R251" s="225">
        <f>Q251*H251</f>
        <v>0.02913</v>
      </c>
      <c r="S251" s="225">
        <v>0</v>
      </c>
      <c r="T251" s="226">
        <f>S251*H251</f>
        <v>0</v>
      </c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R251" s="227" t="s">
        <v>327</v>
      </c>
      <c r="AT251" s="227" t="s">
        <v>211</v>
      </c>
      <c r="AU251" s="227" t="s">
        <v>80</v>
      </c>
      <c r="AY251" s="21" t="s">
        <v>207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1" t="s">
        <v>76</v>
      </c>
      <c r="BK251" s="228">
        <f>ROUND(I251*H251,2)</f>
        <v>0</v>
      </c>
      <c r="BL251" s="21" t="s">
        <v>327</v>
      </c>
      <c r="BM251" s="227" t="s">
        <v>3120</v>
      </c>
    </row>
    <row r="252" s="2" customFormat="1">
      <c r="A252" s="42"/>
      <c r="B252" s="43"/>
      <c r="C252" s="44"/>
      <c r="D252" s="229" t="s">
        <v>216</v>
      </c>
      <c r="E252" s="44"/>
      <c r="F252" s="230" t="s">
        <v>3121</v>
      </c>
      <c r="G252" s="44"/>
      <c r="H252" s="44"/>
      <c r="I252" s="231"/>
      <c r="J252" s="44"/>
      <c r="K252" s="44"/>
      <c r="L252" s="48"/>
      <c r="M252" s="232"/>
      <c r="N252" s="233"/>
      <c r="O252" s="88"/>
      <c r="P252" s="88"/>
      <c r="Q252" s="88"/>
      <c r="R252" s="88"/>
      <c r="S252" s="88"/>
      <c r="T252" s="89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T252" s="21" t="s">
        <v>216</v>
      </c>
      <c r="AU252" s="21" t="s">
        <v>80</v>
      </c>
    </row>
    <row r="253" s="2" customFormat="1" ht="16.5" customHeight="1">
      <c r="A253" s="42"/>
      <c r="B253" s="43"/>
      <c r="C253" s="217" t="s">
        <v>723</v>
      </c>
      <c r="D253" s="217" t="s">
        <v>211</v>
      </c>
      <c r="E253" s="218" t="s">
        <v>3122</v>
      </c>
      <c r="F253" s="219" t="s">
        <v>3123</v>
      </c>
      <c r="G253" s="220" t="s">
        <v>381</v>
      </c>
      <c r="H253" s="221">
        <v>1</v>
      </c>
      <c r="I253" s="222"/>
      <c r="J253" s="221">
        <f>ROUND(I253*H253,2)</f>
        <v>0</v>
      </c>
      <c r="K253" s="219" t="s">
        <v>214</v>
      </c>
      <c r="L253" s="48"/>
      <c r="M253" s="223" t="s">
        <v>18</v>
      </c>
      <c r="N253" s="224" t="s">
        <v>42</v>
      </c>
      <c r="O253" s="88"/>
      <c r="P253" s="225">
        <f>O253*H253</f>
        <v>0</v>
      </c>
      <c r="Q253" s="225">
        <v>0.00048999999999999998</v>
      </c>
      <c r="R253" s="225">
        <f>Q253*H253</f>
        <v>0.00048999999999999998</v>
      </c>
      <c r="S253" s="225">
        <v>0</v>
      </c>
      <c r="T253" s="226">
        <f>S253*H253</f>
        <v>0</v>
      </c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R253" s="227" t="s">
        <v>327</v>
      </c>
      <c r="AT253" s="227" t="s">
        <v>211</v>
      </c>
      <c r="AU253" s="227" t="s">
        <v>80</v>
      </c>
      <c r="AY253" s="21" t="s">
        <v>207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1" t="s">
        <v>76</v>
      </c>
      <c r="BK253" s="228">
        <f>ROUND(I253*H253,2)</f>
        <v>0</v>
      </c>
      <c r="BL253" s="21" t="s">
        <v>327</v>
      </c>
      <c r="BM253" s="227" t="s">
        <v>3124</v>
      </c>
    </row>
    <row r="254" s="2" customFormat="1">
      <c r="A254" s="42"/>
      <c r="B254" s="43"/>
      <c r="C254" s="44"/>
      <c r="D254" s="229" t="s">
        <v>216</v>
      </c>
      <c r="E254" s="44"/>
      <c r="F254" s="230" t="s">
        <v>3125</v>
      </c>
      <c r="G254" s="44"/>
      <c r="H254" s="44"/>
      <c r="I254" s="231"/>
      <c r="J254" s="44"/>
      <c r="K254" s="44"/>
      <c r="L254" s="48"/>
      <c r="M254" s="232"/>
      <c r="N254" s="233"/>
      <c r="O254" s="88"/>
      <c r="P254" s="88"/>
      <c r="Q254" s="88"/>
      <c r="R254" s="88"/>
      <c r="S254" s="88"/>
      <c r="T254" s="89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T254" s="21" t="s">
        <v>216</v>
      </c>
      <c r="AU254" s="21" t="s">
        <v>80</v>
      </c>
    </row>
    <row r="255" s="2" customFormat="1" ht="16.5" customHeight="1">
      <c r="A255" s="42"/>
      <c r="B255" s="43"/>
      <c r="C255" s="283" t="s">
        <v>209</v>
      </c>
      <c r="D255" s="283" t="s">
        <v>1282</v>
      </c>
      <c r="E255" s="284" t="s">
        <v>3126</v>
      </c>
      <c r="F255" s="285" t="s">
        <v>3127</v>
      </c>
      <c r="G255" s="286" t="s">
        <v>317</v>
      </c>
      <c r="H255" s="287">
        <v>22.199999999999999</v>
      </c>
      <c r="I255" s="288"/>
      <c r="J255" s="287">
        <f>ROUND(I255*H255,2)</f>
        <v>0</v>
      </c>
      <c r="K255" s="285" t="s">
        <v>214</v>
      </c>
      <c r="L255" s="289"/>
      <c r="M255" s="290" t="s">
        <v>18</v>
      </c>
      <c r="N255" s="291" t="s">
        <v>42</v>
      </c>
      <c r="O255" s="88"/>
      <c r="P255" s="225">
        <f>O255*H255</f>
        <v>0</v>
      </c>
      <c r="Q255" s="225">
        <v>0.00018000000000000001</v>
      </c>
      <c r="R255" s="225">
        <f>Q255*H255</f>
        <v>0.0039960000000000004</v>
      </c>
      <c r="S255" s="225">
        <v>0</v>
      </c>
      <c r="T255" s="226">
        <f>S255*H255</f>
        <v>0</v>
      </c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R255" s="227" t="s">
        <v>513</v>
      </c>
      <c r="AT255" s="227" t="s">
        <v>1282</v>
      </c>
      <c r="AU255" s="227" t="s">
        <v>80</v>
      </c>
      <c r="AY255" s="21" t="s">
        <v>207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1" t="s">
        <v>76</v>
      </c>
      <c r="BK255" s="228">
        <f>ROUND(I255*H255,2)</f>
        <v>0</v>
      </c>
      <c r="BL255" s="21" t="s">
        <v>327</v>
      </c>
      <c r="BM255" s="227" t="s">
        <v>3128</v>
      </c>
    </row>
    <row r="256" s="14" customFormat="1">
      <c r="A256" s="14"/>
      <c r="B256" s="245"/>
      <c r="C256" s="246"/>
      <c r="D256" s="236" t="s">
        <v>218</v>
      </c>
      <c r="E256" s="247" t="s">
        <v>18</v>
      </c>
      <c r="F256" s="248" t="s">
        <v>3129</v>
      </c>
      <c r="G256" s="246"/>
      <c r="H256" s="249">
        <v>22.199999999999999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218</v>
      </c>
      <c r="AU256" s="255" t="s">
        <v>80</v>
      </c>
      <c r="AV256" s="14" t="s">
        <v>80</v>
      </c>
      <c r="AW256" s="14" t="s">
        <v>33</v>
      </c>
      <c r="AX256" s="14" t="s">
        <v>76</v>
      </c>
      <c r="AY256" s="255" t="s">
        <v>207</v>
      </c>
    </row>
    <row r="257" s="2" customFormat="1" ht="21.75" customHeight="1">
      <c r="A257" s="42"/>
      <c r="B257" s="43"/>
      <c r="C257" s="217" t="s">
        <v>738</v>
      </c>
      <c r="D257" s="217" t="s">
        <v>211</v>
      </c>
      <c r="E257" s="218" t="s">
        <v>3130</v>
      </c>
      <c r="F257" s="219" t="s">
        <v>3131</v>
      </c>
      <c r="G257" s="220" t="s">
        <v>317</v>
      </c>
      <c r="H257" s="221">
        <v>3</v>
      </c>
      <c r="I257" s="222"/>
      <c r="J257" s="221">
        <f>ROUND(I257*H257,2)</f>
        <v>0</v>
      </c>
      <c r="K257" s="219" t="s">
        <v>214</v>
      </c>
      <c r="L257" s="48"/>
      <c r="M257" s="223" t="s">
        <v>18</v>
      </c>
      <c r="N257" s="224" t="s">
        <v>42</v>
      </c>
      <c r="O257" s="88"/>
      <c r="P257" s="225">
        <f>O257*H257</f>
        <v>0</v>
      </c>
      <c r="Q257" s="225">
        <v>1.0000000000000001E-05</v>
      </c>
      <c r="R257" s="225">
        <f>Q257*H257</f>
        <v>3.0000000000000004E-05</v>
      </c>
      <c r="S257" s="225">
        <v>0</v>
      </c>
      <c r="T257" s="226">
        <f>S257*H257</f>
        <v>0</v>
      </c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R257" s="227" t="s">
        <v>327</v>
      </c>
      <c r="AT257" s="227" t="s">
        <v>211</v>
      </c>
      <c r="AU257" s="227" t="s">
        <v>80</v>
      </c>
      <c r="AY257" s="21" t="s">
        <v>207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21" t="s">
        <v>76</v>
      </c>
      <c r="BK257" s="228">
        <f>ROUND(I257*H257,2)</f>
        <v>0</v>
      </c>
      <c r="BL257" s="21" t="s">
        <v>327</v>
      </c>
      <c r="BM257" s="227" t="s">
        <v>3132</v>
      </c>
    </row>
    <row r="258" s="2" customFormat="1">
      <c r="A258" s="42"/>
      <c r="B258" s="43"/>
      <c r="C258" s="44"/>
      <c r="D258" s="229" t="s">
        <v>216</v>
      </c>
      <c r="E258" s="44"/>
      <c r="F258" s="230" t="s">
        <v>3133</v>
      </c>
      <c r="G258" s="44"/>
      <c r="H258" s="44"/>
      <c r="I258" s="231"/>
      <c r="J258" s="44"/>
      <c r="K258" s="44"/>
      <c r="L258" s="48"/>
      <c r="M258" s="232"/>
      <c r="N258" s="233"/>
      <c r="O258" s="88"/>
      <c r="P258" s="88"/>
      <c r="Q258" s="88"/>
      <c r="R258" s="88"/>
      <c r="S258" s="88"/>
      <c r="T258" s="89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T258" s="21" t="s">
        <v>216</v>
      </c>
      <c r="AU258" s="21" t="s">
        <v>80</v>
      </c>
    </row>
    <row r="259" s="14" customFormat="1">
      <c r="A259" s="14"/>
      <c r="B259" s="245"/>
      <c r="C259" s="246"/>
      <c r="D259" s="236" t="s">
        <v>218</v>
      </c>
      <c r="E259" s="247" t="s">
        <v>18</v>
      </c>
      <c r="F259" s="248" t="s">
        <v>80</v>
      </c>
      <c r="G259" s="246"/>
      <c r="H259" s="249">
        <v>2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218</v>
      </c>
      <c r="AU259" s="255" t="s">
        <v>80</v>
      </c>
      <c r="AV259" s="14" t="s">
        <v>80</v>
      </c>
      <c r="AW259" s="14" t="s">
        <v>33</v>
      </c>
      <c r="AX259" s="14" t="s">
        <v>71</v>
      </c>
      <c r="AY259" s="255" t="s">
        <v>207</v>
      </c>
    </row>
    <row r="260" s="14" customFormat="1">
      <c r="A260" s="14"/>
      <c r="B260" s="245"/>
      <c r="C260" s="246"/>
      <c r="D260" s="236" t="s">
        <v>218</v>
      </c>
      <c r="E260" s="247" t="s">
        <v>18</v>
      </c>
      <c r="F260" s="248" t="s">
        <v>76</v>
      </c>
      <c r="G260" s="246"/>
      <c r="H260" s="249">
        <v>1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218</v>
      </c>
      <c r="AU260" s="255" t="s">
        <v>80</v>
      </c>
      <c r="AV260" s="14" t="s">
        <v>80</v>
      </c>
      <c r="AW260" s="14" t="s">
        <v>33</v>
      </c>
      <c r="AX260" s="14" t="s">
        <v>71</v>
      </c>
      <c r="AY260" s="255" t="s">
        <v>207</v>
      </c>
    </row>
    <row r="261" s="16" customFormat="1">
      <c r="A261" s="16"/>
      <c r="B261" s="267"/>
      <c r="C261" s="268"/>
      <c r="D261" s="236" t="s">
        <v>218</v>
      </c>
      <c r="E261" s="269" t="s">
        <v>18</v>
      </c>
      <c r="F261" s="270" t="s">
        <v>244</v>
      </c>
      <c r="G261" s="268"/>
      <c r="H261" s="271">
        <v>3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T261" s="277" t="s">
        <v>218</v>
      </c>
      <c r="AU261" s="277" t="s">
        <v>80</v>
      </c>
      <c r="AV261" s="16" t="s">
        <v>89</v>
      </c>
      <c r="AW261" s="16" t="s">
        <v>33</v>
      </c>
      <c r="AX261" s="16" t="s">
        <v>76</v>
      </c>
      <c r="AY261" s="277" t="s">
        <v>207</v>
      </c>
    </row>
    <row r="262" s="2" customFormat="1" ht="24.15" customHeight="1">
      <c r="A262" s="42"/>
      <c r="B262" s="43"/>
      <c r="C262" s="217" t="s">
        <v>745</v>
      </c>
      <c r="D262" s="217" t="s">
        <v>211</v>
      </c>
      <c r="E262" s="218" t="s">
        <v>3134</v>
      </c>
      <c r="F262" s="219" t="s">
        <v>3135</v>
      </c>
      <c r="G262" s="220" t="s">
        <v>317</v>
      </c>
      <c r="H262" s="221">
        <v>407</v>
      </c>
      <c r="I262" s="222"/>
      <c r="J262" s="221">
        <f>ROUND(I262*H262,2)</f>
        <v>0</v>
      </c>
      <c r="K262" s="219" t="s">
        <v>214</v>
      </c>
      <c r="L262" s="48"/>
      <c r="M262" s="223" t="s">
        <v>18</v>
      </c>
      <c r="N262" s="224" t="s">
        <v>42</v>
      </c>
      <c r="O262" s="88"/>
      <c r="P262" s="225">
        <f>O262*H262</f>
        <v>0</v>
      </c>
      <c r="Q262" s="225">
        <v>2.0000000000000002E-05</v>
      </c>
      <c r="R262" s="225">
        <f>Q262*H262</f>
        <v>0.0081400000000000014</v>
      </c>
      <c r="S262" s="225">
        <v>0</v>
      </c>
      <c r="T262" s="226">
        <f>S262*H262</f>
        <v>0</v>
      </c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R262" s="227" t="s">
        <v>327</v>
      </c>
      <c r="AT262" s="227" t="s">
        <v>211</v>
      </c>
      <c r="AU262" s="227" t="s">
        <v>80</v>
      </c>
      <c r="AY262" s="21" t="s">
        <v>207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1" t="s">
        <v>76</v>
      </c>
      <c r="BK262" s="228">
        <f>ROUND(I262*H262,2)</f>
        <v>0</v>
      </c>
      <c r="BL262" s="21" t="s">
        <v>327</v>
      </c>
      <c r="BM262" s="227" t="s">
        <v>3136</v>
      </c>
    </row>
    <row r="263" s="2" customFormat="1">
      <c r="A263" s="42"/>
      <c r="B263" s="43"/>
      <c r="C263" s="44"/>
      <c r="D263" s="229" t="s">
        <v>216</v>
      </c>
      <c r="E263" s="44"/>
      <c r="F263" s="230" t="s">
        <v>3137</v>
      </c>
      <c r="G263" s="44"/>
      <c r="H263" s="44"/>
      <c r="I263" s="231"/>
      <c r="J263" s="44"/>
      <c r="K263" s="44"/>
      <c r="L263" s="48"/>
      <c r="M263" s="232"/>
      <c r="N263" s="233"/>
      <c r="O263" s="88"/>
      <c r="P263" s="88"/>
      <c r="Q263" s="88"/>
      <c r="R263" s="88"/>
      <c r="S263" s="88"/>
      <c r="T263" s="89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T263" s="21" t="s">
        <v>216</v>
      </c>
      <c r="AU263" s="21" t="s">
        <v>80</v>
      </c>
    </row>
    <row r="264" s="14" customFormat="1">
      <c r="A264" s="14"/>
      <c r="B264" s="245"/>
      <c r="C264" s="246"/>
      <c r="D264" s="236" t="s">
        <v>218</v>
      </c>
      <c r="E264" s="247" t="s">
        <v>18</v>
      </c>
      <c r="F264" s="248" t="s">
        <v>3138</v>
      </c>
      <c r="G264" s="246"/>
      <c r="H264" s="249">
        <v>298.10000000000002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218</v>
      </c>
      <c r="AU264" s="255" t="s">
        <v>80</v>
      </c>
      <c r="AV264" s="14" t="s">
        <v>80</v>
      </c>
      <c r="AW264" s="14" t="s">
        <v>33</v>
      </c>
      <c r="AX264" s="14" t="s">
        <v>71</v>
      </c>
      <c r="AY264" s="255" t="s">
        <v>207</v>
      </c>
    </row>
    <row r="265" s="14" customFormat="1">
      <c r="A265" s="14"/>
      <c r="B265" s="245"/>
      <c r="C265" s="246"/>
      <c r="D265" s="236" t="s">
        <v>218</v>
      </c>
      <c r="E265" s="247" t="s">
        <v>18</v>
      </c>
      <c r="F265" s="248" t="s">
        <v>3139</v>
      </c>
      <c r="G265" s="246"/>
      <c r="H265" s="249">
        <v>94.599999999999994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218</v>
      </c>
      <c r="AU265" s="255" t="s">
        <v>80</v>
      </c>
      <c r="AV265" s="14" t="s">
        <v>80</v>
      </c>
      <c r="AW265" s="14" t="s">
        <v>33</v>
      </c>
      <c r="AX265" s="14" t="s">
        <v>71</v>
      </c>
      <c r="AY265" s="255" t="s">
        <v>207</v>
      </c>
    </row>
    <row r="266" s="14" customFormat="1">
      <c r="A266" s="14"/>
      <c r="B266" s="245"/>
      <c r="C266" s="246"/>
      <c r="D266" s="236" t="s">
        <v>218</v>
      </c>
      <c r="E266" s="247" t="s">
        <v>18</v>
      </c>
      <c r="F266" s="248" t="s">
        <v>3140</v>
      </c>
      <c r="G266" s="246"/>
      <c r="H266" s="249">
        <v>14.300000000000001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218</v>
      </c>
      <c r="AU266" s="255" t="s">
        <v>80</v>
      </c>
      <c r="AV266" s="14" t="s">
        <v>80</v>
      </c>
      <c r="AW266" s="14" t="s">
        <v>33</v>
      </c>
      <c r="AX266" s="14" t="s">
        <v>71</v>
      </c>
      <c r="AY266" s="255" t="s">
        <v>207</v>
      </c>
    </row>
    <row r="267" s="16" customFormat="1">
      <c r="A267" s="16"/>
      <c r="B267" s="267"/>
      <c r="C267" s="268"/>
      <c r="D267" s="236" t="s">
        <v>218</v>
      </c>
      <c r="E267" s="269" t="s">
        <v>18</v>
      </c>
      <c r="F267" s="270" t="s">
        <v>244</v>
      </c>
      <c r="G267" s="268"/>
      <c r="H267" s="271">
        <v>407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T267" s="277" t="s">
        <v>218</v>
      </c>
      <c r="AU267" s="277" t="s">
        <v>80</v>
      </c>
      <c r="AV267" s="16" t="s">
        <v>89</v>
      </c>
      <c r="AW267" s="16" t="s">
        <v>33</v>
      </c>
      <c r="AX267" s="16" t="s">
        <v>76</v>
      </c>
      <c r="AY267" s="277" t="s">
        <v>207</v>
      </c>
    </row>
    <row r="268" s="2" customFormat="1" ht="24.15" customHeight="1">
      <c r="A268" s="42"/>
      <c r="B268" s="43"/>
      <c r="C268" s="217" t="s">
        <v>752</v>
      </c>
      <c r="D268" s="217" t="s">
        <v>211</v>
      </c>
      <c r="E268" s="218" t="s">
        <v>3141</v>
      </c>
      <c r="F268" s="219" t="s">
        <v>3142</v>
      </c>
      <c r="G268" s="220" t="s">
        <v>697</v>
      </c>
      <c r="H268" s="222"/>
      <c r="I268" s="222"/>
      <c r="J268" s="221">
        <f>ROUND(I268*H268,2)</f>
        <v>0</v>
      </c>
      <c r="K268" s="219" t="s">
        <v>214</v>
      </c>
      <c r="L268" s="48"/>
      <c r="M268" s="223" t="s">
        <v>18</v>
      </c>
      <c r="N268" s="224" t="s">
        <v>42</v>
      </c>
      <c r="O268" s="88"/>
      <c r="P268" s="225">
        <f>O268*H268</f>
        <v>0</v>
      </c>
      <c r="Q268" s="225">
        <v>0</v>
      </c>
      <c r="R268" s="225">
        <f>Q268*H268</f>
        <v>0</v>
      </c>
      <c r="S268" s="225">
        <v>0</v>
      </c>
      <c r="T268" s="226">
        <f>S268*H268</f>
        <v>0</v>
      </c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R268" s="227" t="s">
        <v>327</v>
      </c>
      <c r="AT268" s="227" t="s">
        <v>211</v>
      </c>
      <c r="AU268" s="227" t="s">
        <v>80</v>
      </c>
      <c r="AY268" s="21" t="s">
        <v>207</v>
      </c>
      <c r="BE268" s="228">
        <f>IF(N268="základní",J268,0)</f>
        <v>0</v>
      </c>
      <c r="BF268" s="228">
        <f>IF(N268="snížená",J268,0)</f>
        <v>0</v>
      </c>
      <c r="BG268" s="228">
        <f>IF(N268="zákl. přenesená",J268,0)</f>
        <v>0</v>
      </c>
      <c r="BH268" s="228">
        <f>IF(N268="sníž. přenesená",J268,0)</f>
        <v>0</v>
      </c>
      <c r="BI268" s="228">
        <f>IF(N268="nulová",J268,0)</f>
        <v>0</v>
      </c>
      <c r="BJ268" s="21" t="s">
        <v>76</v>
      </c>
      <c r="BK268" s="228">
        <f>ROUND(I268*H268,2)</f>
        <v>0</v>
      </c>
      <c r="BL268" s="21" t="s">
        <v>327</v>
      </c>
      <c r="BM268" s="227" t="s">
        <v>3143</v>
      </c>
    </row>
    <row r="269" s="2" customFormat="1">
      <c r="A269" s="42"/>
      <c r="B269" s="43"/>
      <c r="C269" s="44"/>
      <c r="D269" s="229" t="s">
        <v>216</v>
      </c>
      <c r="E269" s="44"/>
      <c r="F269" s="230" t="s">
        <v>3144</v>
      </c>
      <c r="G269" s="44"/>
      <c r="H269" s="44"/>
      <c r="I269" s="231"/>
      <c r="J269" s="44"/>
      <c r="K269" s="44"/>
      <c r="L269" s="48"/>
      <c r="M269" s="232"/>
      <c r="N269" s="233"/>
      <c r="O269" s="88"/>
      <c r="P269" s="88"/>
      <c r="Q269" s="88"/>
      <c r="R269" s="88"/>
      <c r="S269" s="88"/>
      <c r="T269" s="89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T269" s="21" t="s">
        <v>216</v>
      </c>
      <c r="AU269" s="21" t="s">
        <v>80</v>
      </c>
    </row>
    <row r="270" s="2" customFormat="1" ht="37.8" customHeight="1">
      <c r="A270" s="42"/>
      <c r="B270" s="43"/>
      <c r="C270" s="217" t="s">
        <v>760</v>
      </c>
      <c r="D270" s="217" t="s">
        <v>211</v>
      </c>
      <c r="E270" s="218" t="s">
        <v>3145</v>
      </c>
      <c r="F270" s="219" t="s">
        <v>3146</v>
      </c>
      <c r="G270" s="220" t="s">
        <v>697</v>
      </c>
      <c r="H270" s="222"/>
      <c r="I270" s="222"/>
      <c r="J270" s="221">
        <f>ROUND(I270*H270,2)</f>
        <v>0</v>
      </c>
      <c r="K270" s="219" t="s">
        <v>214</v>
      </c>
      <c r="L270" s="48"/>
      <c r="M270" s="223" t="s">
        <v>18</v>
      </c>
      <c r="N270" s="224" t="s">
        <v>42</v>
      </c>
      <c r="O270" s="88"/>
      <c r="P270" s="225">
        <f>O270*H270</f>
        <v>0</v>
      </c>
      <c r="Q270" s="225">
        <v>0</v>
      </c>
      <c r="R270" s="225">
        <f>Q270*H270</f>
        <v>0</v>
      </c>
      <c r="S270" s="225">
        <v>0</v>
      </c>
      <c r="T270" s="226">
        <f>S270*H270</f>
        <v>0</v>
      </c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R270" s="227" t="s">
        <v>327</v>
      </c>
      <c r="AT270" s="227" t="s">
        <v>211</v>
      </c>
      <c r="AU270" s="227" t="s">
        <v>80</v>
      </c>
      <c r="AY270" s="21" t="s">
        <v>207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1" t="s">
        <v>76</v>
      </c>
      <c r="BK270" s="228">
        <f>ROUND(I270*H270,2)</f>
        <v>0</v>
      </c>
      <c r="BL270" s="21" t="s">
        <v>327</v>
      </c>
      <c r="BM270" s="227" t="s">
        <v>3147</v>
      </c>
    </row>
    <row r="271" s="2" customFormat="1">
      <c r="A271" s="42"/>
      <c r="B271" s="43"/>
      <c r="C271" s="44"/>
      <c r="D271" s="229" t="s">
        <v>216</v>
      </c>
      <c r="E271" s="44"/>
      <c r="F271" s="230" t="s">
        <v>3148</v>
      </c>
      <c r="G271" s="44"/>
      <c r="H271" s="44"/>
      <c r="I271" s="231"/>
      <c r="J271" s="44"/>
      <c r="K271" s="44"/>
      <c r="L271" s="48"/>
      <c r="M271" s="232"/>
      <c r="N271" s="233"/>
      <c r="O271" s="88"/>
      <c r="P271" s="88"/>
      <c r="Q271" s="88"/>
      <c r="R271" s="88"/>
      <c r="S271" s="88"/>
      <c r="T271" s="89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T271" s="21" t="s">
        <v>216</v>
      </c>
      <c r="AU271" s="21" t="s">
        <v>80</v>
      </c>
    </row>
    <row r="272" s="12" customFormat="1" ht="22.8" customHeight="1">
      <c r="A272" s="12"/>
      <c r="B272" s="201"/>
      <c r="C272" s="202"/>
      <c r="D272" s="203" t="s">
        <v>70</v>
      </c>
      <c r="E272" s="215" t="s">
        <v>3149</v>
      </c>
      <c r="F272" s="215" t="s">
        <v>3150</v>
      </c>
      <c r="G272" s="202"/>
      <c r="H272" s="202"/>
      <c r="I272" s="205"/>
      <c r="J272" s="216">
        <f>BK272</f>
        <v>0</v>
      </c>
      <c r="K272" s="202"/>
      <c r="L272" s="207"/>
      <c r="M272" s="208"/>
      <c r="N272" s="209"/>
      <c r="O272" s="209"/>
      <c r="P272" s="210">
        <f>SUM(P273:P278)</f>
        <v>0</v>
      </c>
      <c r="Q272" s="209"/>
      <c r="R272" s="210">
        <f>SUM(R273:R278)</f>
        <v>0.0086999999999999994</v>
      </c>
      <c r="S272" s="209"/>
      <c r="T272" s="211">
        <f>SUM(T273:T278)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2" t="s">
        <v>80</v>
      </c>
      <c r="AT272" s="213" t="s">
        <v>70</v>
      </c>
      <c r="AU272" s="213" t="s">
        <v>76</v>
      </c>
      <c r="AY272" s="212" t="s">
        <v>207</v>
      </c>
      <c r="BK272" s="214">
        <f>SUM(BK273:BK278)</f>
        <v>0</v>
      </c>
    </row>
    <row r="273" s="2" customFormat="1" ht="21.75" customHeight="1">
      <c r="A273" s="42"/>
      <c r="B273" s="43"/>
      <c r="C273" s="217" t="s">
        <v>768</v>
      </c>
      <c r="D273" s="217" t="s">
        <v>211</v>
      </c>
      <c r="E273" s="218" t="s">
        <v>3151</v>
      </c>
      <c r="F273" s="219" t="s">
        <v>3152</v>
      </c>
      <c r="G273" s="220" t="s">
        <v>381</v>
      </c>
      <c r="H273" s="221">
        <v>30</v>
      </c>
      <c r="I273" s="222"/>
      <c r="J273" s="221">
        <f>ROUND(I273*H273,2)</f>
        <v>0</v>
      </c>
      <c r="K273" s="219" t="s">
        <v>214</v>
      </c>
      <c r="L273" s="48"/>
      <c r="M273" s="223" t="s">
        <v>18</v>
      </c>
      <c r="N273" s="224" t="s">
        <v>42</v>
      </c>
      <c r="O273" s="88"/>
      <c r="P273" s="225">
        <f>O273*H273</f>
        <v>0</v>
      </c>
      <c r="Q273" s="225">
        <v>0.00029</v>
      </c>
      <c r="R273" s="225">
        <f>Q273*H273</f>
        <v>0.0086999999999999994</v>
      </c>
      <c r="S273" s="225">
        <v>0</v>
      </c>
      <c r="T273" s="226">
        <f>S273*H273</f>
        <v>0</v>
      </c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R273" s="227" t="s">
        <v>327</v>
      </c>
      <c r="AT273" s="227" t="s">
        <v>211</v>
      </c>
      <c r="AU273" s="227" t="s">
        <v>80</v>
      </c>
      <c r="AY273" s="21" t="s">
        <v>207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1" t="s">
        <v>76</v>
      </c>
      <c r="BK273" s="228">
        <f>ROUND(I273*H273,2)</f>
        <v>0</v>
      </c>
      <c r="BL273" s="21" t="s">
        <v>327</v>
      </c>
      <c r="BM273" s="227" t="s">
        <v>3153</v>
      </c>
    </row>
    <row r="274" s="2" customFormat="1">
      <c r="A274" s="42"/>
      <c r="B274" s="43"/>
      <c r="C274" s="44"/>
      <c r="D274" s="229" t="s">
        <v>216</v>
      </c>
      <c r="E274" s="44"/>
      <c r="F274" s="230" t="s">
        <v>3154</v>
      </c>
      <c r="G274" s="44"/>
      <c r="H274" s="44"/>
      <c r="I274" s="231"/>
      <c r="J274" s="44"/>
      <c r="K274" s="44"/>
      <c r="L274" s="48"/>
      <c r="M274" s="232"/>
      <c r="N274" s="233"/>
      <c r="O274" s="88"/>
      <c r="P274" s="88"/>
      <c r="Q274" s="88"/>
      <c r="R274" s="88"/>
      <c r="S274" s="88"/>
      <c r="T274" s="89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T274" s="21" t="s">
        <v>216</v>
      </c>
      <c r="AU274" s="21" t="s">
        <v>80</v>
      </c>
    </row>
    <row r="275" s="2" customFormat="1" ht="24.15" customHeight="1">
      <c r="A275" s="42"/>
      <c r="B275" s="43"/>
      <c r="C275" s="217" t="s">
        <v>775</v>
      </c>
      <c r="D275" s="217" t="s">
        <v>211</v>
      </c>
      <c r="E275" s="218" t="s">
        <v>3155</v>
      </c>
      <c r="F275" s="219" t="s">
        <v>3156</v>
      </c>
      <c r="G275" s="220" t="s">
        <v>697</v>
      </c>
      <c r="H275" s="222"/>
      <c r="I275" s="222"/>
      <c r="J275" s="221">
        <f>ROUND(I275*H275,2)</f>
        <v>0</v>
      </c>
      <c r="K275" s="219" t="s">
        <v>214</v>
      </c>
      <c r="L275" s="48"/>
      <c r="M275" s="223" t="s">
        <v>18</v>
      </c>
      <c r="N275" s="224" t="s">
        <v>42</v>
      </c>
      <c r="O275" s="88"/>
      <c r="P275" s="225">
        <f>O275*H275</f>
        <v>0</v>
      </c>
      <c r="Q275" s="225">
        <v>0</v>
      </c>
      <c r="R275" s="225">
        <f>Q275*H275</f>
        <v>0</v>
      </c>
      <c r="S275" s="225">
        <v>0</v>
      </c>
      <c r="T275" s="226">
        <f>S275*H275</f>
        <v>0</v>
      </c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R275" s="227" t="s">
        <v>327</v>
      </c>
      <c r="AT275" s="227" t="s">
        <v>211</v>
      </c>
      <c r="AU275" s="227" t="s">
        <v>80</v>
      </c>
      <c r="AY275" s="21" t="s">
        <v>207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1" t="s">
        <v>76</v>
      </c>
      <c r="BK275" s="228">
        <f>ROUND(I275*H275,2)</f>
        <v>0</v>
      </c>
      <c r="BL275" s="21" t="s">
        <v>327</v>
      </c>
      <c r="BM275" s="227" t="s">
        <v>3157</v>
      </c>
    </row>
    <row r="276" s="2" customFormat="1">
      <c r="A276" s="42"/>
      <c r="B276" s="43"/>
      <c r="C276" s="44"/>
      <c r="D276" s="229" t="s">
        <v>216</v>
      </c>
      <c r="E276" s="44"/>
      <c r="F276" s="230" t="s">
        <v>3158</v>
      </c>
      <c r="G276" s="44"/>
      <c r="H276" s="44"/>
      <c r="I276" s="231"/>
      <c r="J276" s="44"/>
      <c r="K276" s="44"/>
      <c r="L276" s="48"/>
      <c r="M276" s="232"/>
      <c r="N276" s="233"/>
      <c r="O276" s="88"/>
      <c r="P276" s="88"/>
      <c r="Q276" s="88"/>
      <c r="R276" s="88"/>
      <c r="S276" s="88"/>
      <c r="T276" s="89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T276" s="21" t="s">
        <v>216</v>
      </c>
      <c r="AU276" s="21" t="s">
        <v>80</v>
      </c>
    </row>
    <row r="277" s="2" customFormat="1" ht="37.8" customHeight="1">
      <c r="A277" s="42"/>
      <c r="B277" s="43"/>
      <c r="C277" s="217" t="s">
        <v>782</v>
      </c>
      <c r="D277" s="217" t="s">
        <v>211</v>
      </c>
      <c r="E277" s="218" t="s">
        <v>3159</v>
      </c>
      <c r="F277" s="219" t="s">
        <v>3160</v>
      </c>
      <c r="G277" s="220" t="s">
        <v>697</v>
      </c>
      <c r="H277" s="222"/>
      <c r="I277" s="222"/>
      <c r="J277" s="221">
        <f>ROUND(I277*H277,2)</f>
        <v>0</v>
      </c>
      <c r="K277" s="219" t="s">
        <v>214</v>
      </c>
      <c r="L277" s="48"/>
      <c r="M277" s="223" t="s">
        <v>18</v>
      </c>
      <c r="N277" s="224" t="s">
        <v>42</v>
      </c>
      <c r="O277" s="88"/>
      <c r="P277" s="225">
        <f>O277*H277</f>
        <v>0</v>
      </c>
      <c r="Q277" s="225">
        <v>0</v>
      </c>
      <c r="R277" s="225">
        <f>Q277*H277</f>
        <v>0</v>
      </c>
      <c r="S277" s="225">
        <v>0</v>
      </c>
      <c r="T277" s="226">
        <f>S277*H277</f>
        <v>0</v>
      </c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R277" s="227" t="s">
        <v>327</v>
      </c>
      <c r="AT277" s="227" t="s">
        <v>211</v>
      </c>
      <c r="AU277" s="227" t="s">
        <v>80</v>
      </c>
      <c r="AY277" s="21" t="s">
        <v>207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21" t="s">
        <v>76</v>
      </c>
      <c r="BK277" s="228">
        <f>ROUND(I277*H277,2)</f>
        <v>0</v>
      </c>
      <c r="BL277" s="21" t="s">
        <v>327</v>
      </c>
      <c r="BM277" s="227" t="s">
        <v>3161</v>
      </c>
    </row>
    <row r="278" s="2" customFormat="1">
      <c r="A278" s="42"/>
      <c r="B278" s="43"/>
      <c r="C278" s="44"/>
      <c r="D278" s="229" t="s">
        <v>216</v>
      </c>
      <c r="E278" s="44"/>
      <c r="F278" s="230" t="s">
        <v>3162</v>
      </c>
      <c r="G278" s="44"/>
      <c r="H278" s="44"/>
      <c r="I278" s="231"/>
      <c r="J278" s="44"/>
      <c r="K278" s="44"/>
      <c r="L278" s="48"/>
      <c r="M278" s="292"/>
      <c r="N278" s="293"/>
      <c r="O278" s="294"/>
      <c r="P278" s="294"/>
      <c r="Q278" s="294"/>
      <c r="R278" s="294"/>
      <c r="S278" s="294"/>
      <c r="T278" s="295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T278" s="21" t="s">
        <v>216</v>
      </c>
      <c r="AU278" s="21" t="s">
        <v>80</v>
      </c>
    </row>
    <row r="279" s="2" customFormat="1" ht="6.96" customHeight="1">
      <c r="A279" s="42"/>
      <c r="B279" s="63"/>
      <c r="C279" s="64"/>
      <c r="D279" s="64"/>
      <c r="E279" s="64"/>
      <c r="F279" s="64"/>
      <c r="G279" s="64"/>
      <c r="H279" s="64"/>
      <c r="I279" s="64"/>
      <c r="J279" s="64"/>
      <c r="K279" s="64"/>
      <c r="L279" s="48"/>
      <c r="M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</row>
  </sheetData>
  <sheetProtection sheet="1" autoFilter="0" formatColumns="0" formatRows="0" objects="1" scenarios="1" spinCount="100000" saltValue="LkmBjIJ1vtD4vQE01uxzS8yzlgxPf5XkyLJ5gRN0Sgy6L3vljdD9YQ2W3lWcoKobbZB6t7+c5bDUJZdxmLB0gQ==" hashValue="X9OFFQaJ49Gg7lcUi8+esGEYYI7o4EIkntQsBTqJ1sSZ1AStQyiJlRm267dlIXDdr8Cy5TcuDRNyD8s626LtdA==" algorithmName="SHA-512" password="CC35"/>
  <autoFilter ref="C95:K2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1" r:id="rId1" display="https://podminky.urs.cz/item/CS_URS_2025_02/612135101"/>
    <hyperlink ref="F106" r:id="rId2" display="https://podminky.urs.cz/item/CS_URS_2025_02/612325111"/>
    <hyperlink ref="F113" r:id="rId3" display="https://podminky.urs.cz/item/CS_URS_2025_02/974031132"/>
    <hyperlink ref="F116" r:id="rId4" display="https://podminky.urs.cz/item/CS_URS_2025_02/974031153"/>
    <hyperlink ref="F120" r:id="rId5" display="https://podminky.urs.cz/item/CS_URS_2025_02/997013211"/>
    <hyperlink ref="F122" r:id="rId6" display="https://podminky.urs.cz/item/CS_URS_2025_02/997013219"/>
    <hyperlink ref="F125" r:id="rId7" display="https://podminky.urs.cz/item/CS_URS_2025_02/997013501"/>
    <hyperlink ref="F127" r:id="rId8" display="https://podminky.urs.cz/item/CS_URS_2025_02/997013509"/>
    <hyperlink ref="F130" r:id="rId9" display="https://podminky.urs.cz/item/CS_URS_2025_02/997013631"/>
    <hyperlink ref="F135" r:id="rId10" display="https://podminky.urs.cz/item/CS_URS_2025_02/997013813"/>
    <hyperlink ref="F139" r:id="rId11" display="https://podminky.urs.cz/item/CS_URS_2025_02/998018001"/>
    <hyperlink ref="F143" r:id="rId12" display="https://podminky.urs.cz/item/CS_URS_2025_02/711747288"/>
    <hyperlink ref="F146" r:id="rId13" display="https://podminky.urs.cz/item/CS_URS_2025_02/998711311"/>
    <hyperlink ref="F148" r:id="rId14" display="https://podminky.urs.cz/item/CS_URS_2025_02/998711319"/>
    <hyperlink ref="F151" r:id="rId15" display="https://podminky.urs.cz/item/CS_URS_2025_02/722130234"/>
    <hyperlink ref="F153" r:id="rId16" display="https://podminky.urs.cz/item/CS_URS_2025_02/722130237"/>
    <hyperlink ref="F155" r:id="rId17" display="https://podminky.urs.cz/item/CS_URS_2025_02/722170804"/>
    <hyperlink ref="F157" r:id="rId18" display="https://podminky.urs.cz/item/CS_URS_2025_02/722171912"/>
    <hyperlink ref="F159" r:id="rId19" display="https://podminky.urs.cz/item/CS_URS_2025_02/722171913"/>
    <hyperlink ref="F161" r:id="rId20" display="https://podminky.urs.cz/item/CS_URS_2025_02/722171914"/>
    <hyperlink ref="F163" r:id="rId21" display="https://podminky.urs.cz/item/CS_URS_2025_02/722175002"/>
    <hyperlink ref="F165" r:id="rId22" display="https://podminky.urs.cz/item/CS_URS_2025_02/722175003"/>
    <hyperlink ref="F167" r:id="rId23" display="https://podminky.urs.cz/item/CS_URS_2025_02/722175004"/>
    <hyperlink ref="F169" r:id="rId24" display="https://podminky.urs.cz/item/CS_URS_2025_02/722181126"/>
    <hyperlink ref="F172" r:id="rId25" display="https://podminky.urs.cz/item/CS_URS_2025_02/722181127"/>
    <hyperlink ref="F178" r:id="rId26" display="https://podminky.urs.cz/item/CS_URS_2025_02/722181231"/>
    <hyperlink ref="F181" r:id="rId27" display="https://podminky.urs.cz/item/CS_URS_2025_02/722181232"/>
    <hyperlink ref="F186" r:id="rId28" display="https://podminky.urs.cz/item/CS_URS_2025_02/722181251"/>
    <hyperlink ref="F189" r:id="rId29" display="https://podminky.urs.cz/item/CS_URS_2025_02/722181252"/>
    <hyperlink ref="F194" r:id="rId30" display="https://podminky.urs.cz/item/CS_URS_2025_02/722190401"/>
    <hyperlink ref="F196" r:id="rId31" display="https://podminky.urs.cz/item/CS_URS_2025_02/722220161"/>
    <hyperlink ref="F198" r:id="rId32" display="https://podminky.urs.cz/item/CS_URS_2025_02/722220211"/>
    <hyperlink ref="F200" r:id="rId33" display="https://podminky.urs.cz/item/CS_URS_2025_02/722220212"/>
    <hyperlink ref="F202" r:id="rId34" display="https://podminky.urs.cz/item/CS_URS_2025_02/722220213"/>
    <hyperlink ref="F204" r:id="rId35" display="https://podminky.urs.cz/item/CS_URS_2025_02/722220221"/>
    <hyperlink ref="F206" r:id="rId36" display="https://podminky.urs.cz/item/CS_URS_2025_02/722220222"/>
    <hyperlink ref="F208" r:id="rId37" display="https://podminky.urs.cz/item/CS_URS_2025_02/722220223"/>
    <hyperlink ref="F210" r:id="rId38" display="https://podminky.urs.cz/item/CS_URS_2025_02/722220851"/>
    <hyperlink ref="F212" r:id="rId39" display="https://podminky.urs.cz/item/CS_URS_2025_02/722231141"/>
    <hyperlink ref="F214" r:id="rId40" display="https://podminky.urs.cz/item/CS_URS_2025_02/722232122"/>
    <hyperlink ref="F216" r:id="rId41" display="https://podminky.urs.cz/item/CS_URS_2025_02/722232123"/>
    <hyperlink ref="F218" r:id="rId42" display="https://podminky.urs.cz/item/CS_URS_2025_02/722239101"/>
    <hyperlink ref="F227" r:id="rId43" display="https://podminky.urs.cz/item/CS_URS_2025_02/722239102"/>
    <hyperlink ref="F238" r:id="rId44" display="https://podminky.urs.cz/item/CS_URS_2025_02/722239103"/>
    <hyperlink ref="F241" r:id="rId45" display="https://podminky.urs.cz/item/CS_URS_2025_02/722239106"/>
    <hyperlink ref="F252" r:id="rId46" display="https://podminky.urs.cz/item/CS_URS_2025_02/722250133"/>
    <hyperlink ref="F254" r:id="rId47" display="https://podminky.urs.cz/item/CS_URS_2025_02/722259112"/>
    <hyperlink ref="F258" r:id="rId48" display="https://podminky.urs.cz/item/CS_URS_2025_02/722290234"/>
    <hyperlink ref="F263" r:id="rId49" display="https://podminky.urs.cz/item/CS_URS_2025_02/722290246"/>
    <hyperlink ref="F269" r:id="rId50" display="https://podminky.urs.cz/item/CS_URS_2025_02/998722311"/>
    <hyperlink ref="F271" r:id="rId51" display="https://podminky.urs.cz/item/CS_URS_2025_02/998722319"/>
    <hyperlink ref="F274" r:id="rId52" display="https://podminky.urs.cz/item/CS_URS_2025_02/727212104"/>
    <hyperlink ref="F276" r:id="rId53" display="https://podminky.urs.cz/item/CS_URS_2025_02/998727311"/>
    <hyperlink ref="F278" r:id="rId54" display="https://podminky.urs.cz/item/CS_URS_2025_02/998727319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5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100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2906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3163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ROUND(J104,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ROUND((SUM(BE104:BE336)),  2)</f>
        <v>0</v>
      </c>
      <c r="G35" s="42"/>
      <c r="H35" s="42"/>
      <c r="I35" s="162">
        <v>0.20999999999999999</v>
      </c>
      <c r="J35" s="161">
        <f>ROUND(((SUM(BE104:BE336))*I35),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ROUND((SUM(BF104:BF336)),  2)</f>
        <v>0</v>
      </c>
      <c r="G36" s="42"/>
      <c r="H36" s="42"/>
      <c r="I36" s="162">
        <v>0.12</v>
      </c>
      <c r="J36" s="161">
        <f>ROUND(((SUM(BF104:BF336))*I36),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ROUND((SUM(BG104:BG336)),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ROUND((SUM(BH104:BH336)),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ROUND((SUM(BI104:BI336)),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2906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2 - Kanalizace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J104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3164</v>
      </c>
      <c r="E64" s="182"/>
      <c r="F64" s="182"/>
      <c r="G64" s="182"/>
      <c r="H64" s="182"/>
      <c r="I64" s="182"/>
      <c r="J64" s="183">
        <f>J105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2480</v>
      </c>
      <c r="E65" s="187"/>
      <c r="F65" s="187"/>
      <c r="G65" s="187"/>
      <c r="H65" s="187"/>
      <c r="I65" s="187"/>
      <c r="J65" s="188">
        <f>J106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3165</v>
      </c>
      <c r="E66" s="187"/>
      <c r="F66" s="187"/>
      <c r="G66" s="187"/>
      <c r="H66" s="187"/>
      <c r="I66" s="187"/>
      <c r="J66" s="188">
        <f>J107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85"/>
      <c r="C67" s="129"/>
      <c r="D67" s="186" t="s">
        <v>2484</v>
      </c>
      <c r="E67" s="187"/>
      <c r="F67" s="187"/>
      <c r="G67" s="187"/>
      <c r="H67" s="187"/>
      <c r="I67" s="187"/>
      <c r="J67" s="188">
        <f>J112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2485</v>
      </c>
      <c r="E68" s="187"/>
      <c r="F68" s="187"/>
      <c r="G68" s="187"/>
      <c r="H68" s="187"/>
      <c r="I68" s="187"/>
      <c r="J68" s="188">
        <f>J138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5"/>
      <c r="C69" s="129"/>
      <c r="D69" s="186" t="s">
        <v>998</v>
      </c>
      <c r="E69" s="187"/>
      <c r="F69" s="187"/>
      <c r="G69" s="187"/>
      <c r="H69" s="187"/>
      <c r="I69" s="187"/>
      <c r="J69" s="188">
        <f>J151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3166</v>
      </c>
      <c r="E70" s="187"/>
      <c r="F70" s="187"/>
      <c r="G70" s="187"/>
      <c r="H70" s="187"/>
      <c r="I70" s="187"/>
      <c r="J70" s="188">
        <f>J152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5"/>
      <c r="C71" s="129"/>
      <c r="D71" s="186" t="s">
        <v>168</v>
      </c>
      <c r="E71" s="187"/>
      <c r="F71" s="187"/>
      <c r="G71" s="187"/>
      <c r="H71" s="187"/>
      <c r="I71" s="187"/>
      <c r="J71" s="188">
        <f>J157</f>
        <v>0</v>
      </c>
      <c r="K71" s="129"/>
      <c r="L71" s="18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85"/>
      <c r="C72" s="129"/>
      <c r="D72" s="186" t="s">
        <v>169</v>
      </c>
      <c r="E72" s="187"/>
      <c r="F72" s="187"/>
      <c r="G72" s="187"/>
      <c r="H72" s="187"/>
      <c r="I72" s="187"/>
      <c r="J72" s="188">
        <f>J158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9"/>
      <c r="D73" s="186" t="s">
        <v>3167</v>
      </c>
      <c r="E73" s="187"/>
      <c r="F73" s="187"/>
      <c r="G73" s="187"/>
      <c r="H73" s="187"/>
      <c r="I73" s="187"/>
      <c r="J73" s="188">
        <f>J168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5"/>
      <c r="C74" s="129"/>
      <c r="D74" s="186" t="s">
        <v>1003</v>
      </c>
      <c r="E74" s="187"/>
      <c r="F74" s="187"/>
      <c r="G74" s="187"/>
      <c r="H74" s="187"/>
      <c r="I74" s="187"/>
      <c r="J74" s="188">
        <f>J169</f>
        <v>0</v>
      </c>
      <c r="K74" s="129"/>
      <c r="L74" s="18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85"/>
      <c r="C75" s="129"/>
      <c r="D75" s="186" t="s">
        <v>173</v>
      </c>
      <c r="E75" s="187"/>
      <c r="F75" s="187"/>
      <c r="G75" s="187"/>
      <c r="H75" s="187"/>
      <c r="I75" s="187"/>
      <c r="J75" s="188">
        <f>J170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4.88" customHeight="1">
      <c r="A76" s="10"/>
      <c r="B76" s="185"/>
      <c r="C76" s="129"/>
      <c r="D76" s="186" t="s">
        <v>174</v>
      </c>
      <c r="E76" s="187"/>
      <c r="F76" s="187"/>
      <c r="G76" s="187"/>
      <c r="H76" s="187"/>
      <c r="I76" s="187"/>
      <c r="J76" s="188">
        <f>J180</f>
        <v>0</v>
      </c>
      <c r="K76" s="129"/>
      <c r="L76" s="18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5"/>
      <c r="C77" s="129"/>
      <c r="D77" s="186" t="s">
        <v>1005</v>
      </c>
      <c r="E77" s="187"/>
      <c r="F77" s="187"/>
      <c r="G77" s="187"/>
      <c r="H77" s="187"/>
      <c r="I77" s="187"/>
      <c r="J77" s="188">
        <f>J199</f>
        <v>0</v>
      </c>
      <c r="K77" s="129"/>
      <c r="L77" s="18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79"/>
      <c r="C78" s="180"/>
      <c r="D78" s="181" t="s">
        <v>1006</v>
      </c>
      <c r="E78" s="182"/>
      <c r="F78" s="182"/>
      <c r="G78" s="182"/>
      <c r="H78" s="182"/>
      <c r="I78" s="182"/>
      <c r="J78" s="183">
        <f>J202</f>
        <v>0</v>
      </c>
      <c r="K78" s="180"/>
      <c r="L78" s="184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10" customFormat="1" ht="19.92" customHeight="1">
      <c r="A79" s="10"/>
      <c r="B79" s="185"/>
      <c r="C79" s="129"/>
      <c r="D79" s="186" t="s">
        <v>177</v>
      </c>
      <c r="E79" s="187"/>
      <c r="F79" s="187"/>
      <c r="G79" s="187"/>
      <c r="H79" s="187"/>
      <c r="I79" s="187"/>
      <c r="J79" s="188">
        <f>J203</f>
        <v>0</v>
      </c>
      <c r="K79" s="129"/>
      <c r="L79" s="18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5"/>
      <c r="C80" s="129"/>
      <c r="D80" s="186" t="s">
        <v>2494</v>
      </c>
      <c r="E80" s="187"/>
      <c r="F80" s="187"/>
      <c r="G80" s="187"/>
      <c r="H80" s="187"/>
      <c r="I80" s="187"/>
      <c r="J80" s="188">
        <f>J214</f>
        <v>0</v>
      </c>
      <c r="K80" s="129"/>
      <c r="L80" s="18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5"/>
      <c r="C81" s="129"/>
      <c r="D81" s="186" t="s">
        <v>179</v>
      </c>
      <c r="E81" s="187"/>
      <c r="F81" s="187"/>
      <c r="G81" s="187"/>
      <c r="H81" s="187"/>
      <c r="I81" s="187"/>
      <c r="J81" s="188">
        <f>J316</f>
        <v>0</v>
      </c>
      <c r="K81" s="129"/>
      <c r="L81" s="18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5"/>
      <c r="C82" s="129"/>
      <c r="D82" s="186" t="s">
        <v>2909</v>
      </c>
      <c r="E82" s="187"/>
      <c r="F82" s="187"/>
      <c r="G82" s="187"/>
      <c r="H82" s="187"/>
      <c r="I82" s="187"/>
      <c r="J82" s="188">
        <f>J324</f>
        <v>0</v>
      </c>
      <c r="K82" s="129"/>
      <c r="L82" s="18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2" customFormat="1" ht="21.84" customHeight="1">
      <c r="A83" s="42"/>
      <c r="B83" s="43"/>
      <c r="C83" s="44"/>
      <c r="D83" s="44"/>
      <c r="E83" s="44"/>
      <c r="F83" s="44"/>
      <c r="G83" s="44"/>
      <c r="H83" s="44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6.96" customHeight="1">
      <c r="A84" s="42"/>
      <c r="B84" s="63"/>
      <c r="C84" s="64"/>
      <c r="D84" s="64"/>
      <c r="E84" s="64"/>
      <c r="F84" s="64"/>
      <c r="G84" s="64"/>
      <c r="H84" s="64"/>
      <c r="I84" s="64"/>
      <c r="J84" s="64"/>
      <c r="K84" s="6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8" s="2" customFormat="1" ht="6.96" customHeight="1">
      <c r="A88" s="42"/>
      <c r="B88" s="65"/>
      <c r="C88" s="66"/>
      <c r="D88" s="66"/>
      <c r="E88" s="66"/>
      <c r="F88" s="66"/>
      <c r="G88" s="66"/>
      <c r="H88" s="66"/>
      <c r="I88" s="66"/>
      <c r="J88" s="66"/>
      <c r="K88" s="66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24.96" customHeight="1">
      <c r="A89" s="42"/>
      <c r="B89" s="43"/>
      <c r="C89" s="27" t="s">
        <v>192</v>
      </c>
      <c r="D89" s="44"/>
      <c r="E89" s="44"/>
      <c r="F89" s="44"/>
      <c r="G89" s="44"/>
      <c r="H89" s="44"/>
      <c r="I89" s="44"/>
      <c r="J89" s="44"/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6.96" customHeight="1">
      <c r="A90" s="42"/>
      <c r="B90" s="43"/>
      <c r="C90" s="44"/>
      <c r="D90" s="44"/>
      <c r="E90" s="44"/>
      <c r="F90" s="44"/>
      <c r="G90" s="44"/>
      <c r="H90" s="44"/>
      <c r="I90" s="44"/>
      <c r="J90" s="44"/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2" customHeight="1">
      <c r="A91" s="42"/>
      <c r="B91" s="43"/>
      <c r="C91" s="36" t="s">
        <v>15</v>
      </c>
      <c r="D91" s="44"/>
      <c r="E91" s="44"/>
      <c r="F91" s="44"/>
      <c r="G91" s="44"/>
      <c r="H91" s="44"/>
      <c r="I91" s="44"/>
      <c r="J91" s="44"/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16.5" customHeight="1">
      <c r="A92" s="42"/>
      <c r="B92" s="43"/>
      <c r="C92" s="44"/>
      <c r="D92" s="44"/>
      <c r="E92" s="174" t="str">
        <f>E7</f>
        <v>Rekonstrukce rehabilitace v 1.PP budovy B v HNSP v Bílině</v>
      </c>
      <c r="F92" s="36"/>
      <c r="G92" s="36"/>
      <c r="H92" s="36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1" customFormat="1" ht="12" customHeight="1">
      <c r="B93" s="25"/>
      <c r="C93" s="36" t="s">
        <v>147</v>
      </c>
      <c r="D93" s="26"/>
      <c r="E93" s="26"/>
      <c r="F93" s="26"/>
      <c r="G93" s="26"/>
      <c r="H93" s="26"/>
      <c r="I93" s="26"/>
      <c r="J93" s="26"/>
      <c r="K93" s="26"/>
      <c r="L93" s="24"/>
    </row>
    <row r="94" s="2" customFormat="1" ht="16.5" customHeight="1">
      <c r="A94" s="42"/>
      <c r="B94" s="43"/>
      <c r="C94" s="44"/>
      <c r="D94" s="44"/>
      <c r="E94" s="174" t="s">
        <v>2906</v>
      </c>
      <c r="F94" s="44"/>
      <c r="G94" s="44"/>
      <c r="H94" s="44"/>
      <c r="I94" s="44"/>
      <c r="J94" s="44"/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12" customHeight="1">
      <c r="A95" s="42"/>
      <c r="B95" s="43"/>
      <c r="C95" s="36" t="s">
        <v>2408</v>
      </c>
      <c r="D95" s="44"/>
      <c r="E95" s="44"/>
      <c r="F95" s="44"/>
      <c r="G95" s="44"/>
      <c r="H95" s="44"/>
      <c r="I95" s="44"/>
      <c r="J95" s="44"/>
      <c r="K95" s="4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6" s="2" customFormat="1" ht="16.5" customHeight="1">
      <c r="A96" s="42"/>
      <c r="B96" s="43"/>
      <c r="C96" s="44"/>
      <c r="D96" s="44"/>
      <c r="E96" s="73" t="str">
        <f>E11</f>
        <v>2 - Kanalizace</v>
      </c>
      <c r="F96" s="44"/>
      <c r="G96" s="44"/>
      <c r="H96" s="44"/>
      <c r="I96" s="44"/>
      <c r="J96" s="44"/>
      <c r="K96" s="44"/>
      <c r="L96" s="149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</row>
    <row r="97" s="2" customFormat="1" ht="6.96" customHeight="1">
      <c r="A97" s="42"/>
      <c r="B97" s="43"/>
      <c r="C97" s="44"/>
      <c r="D97" s="44"/>
      <c r="E97" s="44"/>
      <c r="F97" s="44"/>
      <c r="G97" s="44"/>
      <c r="H97" s="44"/>
      <c r="I97" s="44"/>
      <c r="J97" s="44"/>
      <c r="K97" s="44"/>
      <c r="L97" s="149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</row>
    <row r="98" s="2" customFormat="1" ht="12" customHeight="1">
      <c r="A98" s="42"/>
      <c r="B98" s="43"/>
      <c r="C98" s="36" t="s">
        <v>20</v>
      </c>
      <c r="D98" s="44"/>
      <c r="E98" s="44"/>
      <c r="F98" s="31" t="str">
        <f>F14</f>
        <v xml:space="preserve"> </v>
      </c>
      <c r="G98" s="44"/>
      <c r="H98" s="44"/>
      <c r="I98" s="36" t="s">
        <v>22</v>
      </c>
      <c r="J98" s="76" t="str">
        <f>IF(J14="","",J14)</f>
        <v>14. 12. 2025</v>
      </c>
      <c r="K98" s="44"/>
      <c r="L98" s="149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</row>
    <row r="99" s="2" customFormat="1" ht="6.96" customHeight="1">
      <c r="A99" s="42"/>
      <c r="B99" s="43"/>
      <c r="C99" s="44"/>
      <c r="D99" s="44"/>
      <c r="E99" s="44"/>
      <c r="F99" s="44"/>
      <c r="G99" s="44"/>
      <c r="H99" s="44"/>
      <c r="I99" s="44"/>
      <c r="J99" s="44"/>
      <c r="K99" s="44"/>
      <c r="L99" s="149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</row>
    <row r="100" s="2" customFormat="1" ht="15.15" customHeight="1">
      <c r="A100" s="42"/>
      <c r="B100" s="43"/>
      <c r="C100" s="36" t="s">
        <v>24</v>
      </c>
      <c r="D100" s="44"/>
      <c r="E100" s="44"/>
      <c r="F100" s="31" t="str">
        <f>E17</f>
        <v>Město Bílina, Břežánská 50/4, 418 01 Bílina</v>
      </c>
      <c r="G100" s="44"/>
      <c r="H100" s="44"/>
      <c r="I100" s="36" t="s">
        <v>32</v>
      </c>
      <c r="J100" s="40" t="str">
        <f>E23</f>
        <v xml:space="preserve"> </v>
      </c>
      <c r="K100" s="44"/>
      <c r="L100" s="149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</row>
    <row r="101" s="2" customFormat="1" ht="15.15" customHeight="1">
      <c r="A101" s="42"/>
      <c r="B101" s="43"/>
      <c r="C101" s="36" t="s">
        <v>30</v>
      </c>
      <c r="D101" s="44"/>
      <c r="E101" s="44"/>
      <c r="F101" s="31" t="str">
        <f>IF(E20="","",E20)</f>
        <v>Vyplň údaj</v>
      </c>
      <c r="G101" s="44"/>
      <c r="H101" s="44"/>
      <c r="I101" s="36" t="s">
        <v>34</v>
      </c>
      <c r="J101" s="40" t="str">
        <f>E26</f>
        <v xml:space="preserve"> </v>
      </c>
      <c r="K101" s="44"/>
      <c r="L101" s="149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</row>
    <row r="102" s="2" customFormat="1" ht="10.32" customHeight="1">
      <c r="A102" s="42"/>
      <c r="B102" s="43"/>
      <c r="C102" s="44"/>
      <c r="D102" s="44"/>
      <c r="E102" s="44"/>
      <c r="F102" s="44"/>
      <c r="G102" s="44"/>
      <c r="H102" s="44"/>
      <c r="I102" s="44"/>
      <c r="J102" s="44"/>
      <c r="K102" s="44"/>
      <c r="L102" s="149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</row>
    <row r="103" s="11" customFormat="1" ht="29.28" customHeight="1">
      <c r="A103" s="190"/>
      <c r="B103" s="191"/>
      <c r="C103" s="192" t="s">
        <v>193</v>
      </c>
      <c r="D103" s="193" t="s">
        <v>56</v>
      </c>
      <c r="E103" s="193" t="s">
        <v>52</v>
      </c>
      <c r="F103" s="193" t="s">
        <v>53</v>
      </c>
      <c r="G103" s="193" t="s">
        <v>194</v>
      </c>
      <c r="H103" s="193" t="s">
        <v>195</v>
      </c>
      <c r="I103" s="193" t="s">
        <v>196</v>
      </c>
      <c r="J103" s="193" t="s">
        <v>165</v>
      </c>
      <c r="K103" s="194" t="s">
        <v>197</v>
      </c>
      <c r="L103" s="195"/>
      <c r="M103" s="96" t="s">
        <v>18</v>
      </c>
      <c r="N103" s="97" t="s">
        <v>41</v>
      </c>
      <c r="O103" s="97" t="s">
        <v>198</v>
      </c>
      <c r="P103" s="97" t="s">
        <v>199</v>
      </c>
      <c r="Q103" s="97" t="s">
        <v>200</v>
      </c>
      <c r="R103" s="97" t="s">
        <v>201</v>
      </c>
      <c r="S103" s="97" t="s">
        <v>202</v>
      </c>
      <c r="T103" s="98" t="s">
        <v>203</v>
      </c>
      <c r="U103" s="190"/>
      <c r="V103" s="190"/>
      <c r="W103" s="190"/>
      <c r="X103" s="190"/>
      <c r="Y103" s="190"/>
      <c r="Z103" s="190"/>
      <c r="AA103" s="190"/>
      <c r="AB103" s="190"/>
      <c r="AC103" s="190"/>
      <c r="AD103" s="190"/>
      <c r="AE103" s="190"/>
    </row>
    <row r="104" s="2" customFormat="1" ht="22.8" customHeight="1">
      <c r="A104" s="42"/>
      <c r="B104" s="43"/>
      <c r="C104" s="103" t="s">
        <v>204</v>
      </c>
      <c r="D104" s="44"/>
      <c r="E104" s="44"/>
      <c r="F104" s="44"/>
      <c r="G104" s="44"/>
      <c r="H104" s="44"/>
      <c r="I104" s="44"/>
      <c r="J104" s="196">
        <f>BK104</f>
        <v>0</v>
      </c>
      <c r="K104" s="44"/>
      <c r="L104" s="48"/>
      <c r="M104" s="99"/>
      <c r="N104" s="197"/>
      <c r="O104" s="100"/>
      <c r="P104" s="198">
        <f>P105+P202</f>
        <v>0</v>
      </c>
      <c r="Q104" s="100"/>
      <c r="R104" s="198">
        <f>R105+R202</f>
        <v>15.073472000000001</v>
      </c>
      <c r="S104" s="100"/>
      <c r="T104" s="199">
        <f>T105+T202</f>
        <v>2.3782399999999999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T104" s="21" t="s">
        <v>70</v>
      </c>
      <c r="AU104" s="21" t="s">
        <v>166</v>
      </c>
      <c r="BK104" s="200">
        <f>BK105+BK202</f>
        <v>0</v>
      </c>
    </row>
    <row r="105" s="12" customFormat="1" ht="25.92" customHeight="1">
      <c r="A105" s="12"/>
      <c r="B105" s="201"/>
      <c r="C105" s="202"/>
      <c r="D105" s="203" t="s">
        <v>70</v>
      </c>
      <c r="E105" s="204" t="s">
        <v>205</v>
      </c>
      <c r="F105" s="204" t="s">
        <v>205</v>
      </c>
      <c r="G105" s="202"/>
      <c r="H105" s="202"/>
      <c r="I105" s="205"/>
      <c r="J105" s="206">
        <f>BK105</f>
        <v>0</v>
      </c>
      <c r="K105" s="202"/>
      <c r="L105" s="207"/>
      <c r="M105" s="208"/>
      <c r="N105" s="209"/>
      <c r="O105" s="209"/>
      <c r="P105" s="210">
        <f>P106+P151+P157+P168+P169</f>
        <v>0</v>
      </c>
      <c r="Q105" s="209"/>
      <c r="R105" s="210">
        <f>R106+R151+R157+R168+R169</f>
        <v>14.662662000000001</v>
      </c>
      <c r="S105" s="209"/>
      <c r="T105" s="211">
        <f>T106+T151+T157+T168+T169</f>
        <v>2.1379999999999999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2" t="s">
        <v>76</v>
      </c>
      <c r="AT105" s="213" t="s">
        <v>70</v>
      </c>
      <c r="AU105" s="213" t="s">
        <v>71</v>
      </c>
      <c r="AY105" s="212" t="s">
        <v>207</v>
      </c>
      <c r="BK105" s="214">
        <f>BK106+BK151+BK157+BK168+BK169</f>
        <v>0</v>
      </c>
    </row>
    <row r="106" s="12" customFormat="1" ht="22.8" customHeight="1">
      <c r="A106" s="12"/>
      <c r="B106" s="201"/>
      <c r="C106" s="202"/>
      <c r="D106" s="203" t="s">
        <v>70</v>
      </c>
      <c r="E106" s="215" t="s">
        <v>76</v>
      </c>
      <c r="F106" s="215" t="s">
        <v>2495</v>
      </c>
      <c r="G106" s="202"/>
      <c r="H106" s="202"/>
      <c r="I106" s="205"/>
      <c r="J106" s="216">
        <f>BK106</f>
        <v>0</v>
      </c>
      <c r="K106" s="202"/>
      <c r="L106" s="207"/>
      <c r="M106" s="208"/>
      <c r="N106" s="209"/>
      <c r="O106" s="209"/>
      <c r="P106" s="210">
        <f>P107+P112+P138</f>
        <v>0</v>
      </c>
      <c r="Q106" s="209"/>
      <c r="R106" s="210">
        <f>R107+R112+R138</f>
        <v>8.0999999999999996</v>
      </c>
      <c r="S106" s="209"/>
      <c r="T106" s="211">
        <f>T107+T112+T138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2" t="s">
        <v>76</v>
      </c>
      <c r="AT106" s="213" t="s">
        <v>70</v>
      </c>
      <c r="AU106" s="213" t="s">
        <v>76</v>
      </c>
      <c r="AY106" s="212" t="s">
        <v>207</v>
      </c>
      <c r="BK106" s="214">
        <f>BK107+BK112+BK138</f>
        <v>0</v>
      </c>
    </row>
    <row r="107" s="12" customFormat="1" ht="20.88" customHeight="1">
      <c r="A107" s="12"/>
      <c r="B107" s="201"/>
      <c r="C107" s="202"/>
      <c r="D107" s="203" t="s">
        <v>70</v>
      </c>
      <c r="E107" s="215" t="s">
        <v>309</v>
      </c>
      <c r="F107" s="215" t="s">
        <v>3168</v>
      </c>
      <c r="G107" s="202"/>
      <c r="H107" s="202"/>
      <c r="I107" s="205"/>
      <c r="J107" s="216">
        <f>BK107</f>
        <v>0</v>
      </c>
      <c r="K107" s="202"/>
      <c r="L107" s="207"/>
      <c r="M107" s="208"/>
      <c r="N107" s="209"/>
      <c r="O107" s="209"/>
      <c r="P107" s="210">
        <f>SUM(P108:P111)</f>
        <v>0</v>
      </c>
      <c r="Q107" s="209"/>
      <c r="R107" s="210">
        <f>SUM(R108:R111)</f>
        <v>0</v>
      </c>
      <c r="S107" s="209"/>
      <c r="T107" s="211">
        <f>SUM(T108:T111)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2" t="s">
        <v>76</v>
      </c>
      <c r="AT107" s="213" t="s">
        <v>70</v>
      </c>
      <c r="AU107" s="213" t="s">
        <v>80</v>
      </c>
      <c r="AY107" s="212" t="s">
        <v>207</v>
      </c>
      <c r="BK107" s="214">
        <f>SUM(BK108:BK111)</f>
        <v>0</v>
      </c>
    </row>
    <row r="108" s="2" customFormat="1" ht="24.15" customHeight="1">
      <c r="A108" s="42"/>
      <c r="B108" s="43"/>
      <c r="C108" s="217" t="s">
        <v>76</v>
      </c>
      <c r="D108" s="217" t="s">
        <v>211</v>
      </c>
      <c r="E108" s="218" t="s">
        <v>3169</v>
      </c>
      <c r="F108" s="219" t="s">
        <v>3170</v>
      </c>
      <c r="G108" s="220" t="s">
        <v>161</v>
      </c>
      <c r="H108" s="221">
        <v>24</v>
      </c>
      <c r="I108" s="222"/>
      <c r="J108" s="221">
        <f>ROUND(I108*H108,2)</f>
        <v>0</v>
      </c>
      <c r="K108" s="219" t="s">
        <v>214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89</v>
      </c>
      <c r="AT108" s="227" t="s">
        <v>211</v>
      </c>
      <c r="AU108" s="227" t="s">
        <v>83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89</v>
      </c>
      <c r="BM108" s="227" t="s">
        <v>3171</v>
      </c>
    </row>
    <row r="109" s="2" customFormat="1">
      <c r="A109" s="42"/>
      <c r="B109" s="43"/>
      <c r="C109" s="44"/>
      <c r="D109" s="229" t="s">
        <v>216</v>
      </c>
      <c r="E109" s="44"/>
      <c r="F109" s="230" t="s">
        <v>3172</v>
      </c>
      <c r="G109" s="44"/>
      <c r="H109" s="44"/>
      <c r="I109" s="231"/>
      <c r="J109" s="44"/>
      <c r="K109" s="44"/>
      <c r="L109" s="48"/>
      <c r="M109" s="232"/>
      <c r="N109" s="233"/>
      <c r="O109" s="88"/>
      <c r="P109" s="88"/>
      <c r="Q109" s="88"/>
      <c r="R109" s="88"/>
      <c r="S109" s="88"/>
      <c r="T109" s="89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T109" s="21" t="s">
        <v>216</v>
      </c>
      <c r="AU109" s="21" t="s">
        <v>83</v>
      </c>
    </row>
    <row r="110" s="13" customFormat="1">
      <c r="A110" s="13"/>
      <c r="B110" s="234"/>
      <c r="C110" s="235"/>
      <c r="D110" s="236" t="s">
        <v>218</v>
      </c>
      <c r="E110" s="237" t="s">
        <v>18</v>
      </c>
      <c r="F110" s="238" t="s">
        <v>3173</v>
      </c>
      <c r="G110" s="235"/>
      <c r="H110" s="237" t="s">
        <v>18</v>
      </c>
      <c r="I110" s="239"/>
      <c r="J110" s="235"/>
      <c r="K110" s="235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218</v>
      </c>
      <c r="AU110" s="244" t="s">
        <v>83</v>
      </c>
      <c r="AV110" s="13" t="s">
        <v>76</v>
      </c>
      <c r="AW110" s="13" t="s">
        <v>33</v>
      </c>
      <c r="AX110" s="13" t="s">
        <v>71</v>
      </c>
      <c r="AY110" s="244" t="s">
        <v>207</v>
      </c>
    </row>
    <row r="111" s="14" customFormat="1">
      <c r="A111" s="14"/>
      <c r="B111" s="245"/>
      <c r="C111" s="246"/>
      <c r="D111" s="236" t="s">
        <v>218</v>
      </c>
      <c r="E111" s="247" t="s">
        <v>18</v>
      </c>
      <c r="F111" s="248" t="s">
        <v>3174</v>
      </c>
      <c r="G111" s="246"/>
      <c r="H111" s="249">
        <v>24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218</v>
      </c>
      <c r="AU111" s="255" t="s">
        <v>83</v>
      </c>
      <c r="AV111" s="14" t="s">
        <v>80</v>
      </c>
      <c r="AW111" s="14" t="s">
        <v>33</v>
      </c>
      <c r="AX111" s="14" t="s">
        <v>76</v>
      </c>
      <c r="AY111" s="255" t="s">
        <v>207</v>
      </c>
    </row>
    <row r="112" s="12" customFormat="1" ht="20.88" customHeight="1">
      <c r="A112" s="12"/>
      <c r="B112" s="201"/>
      <c r="C112" s="202"/>
      <c r="D112" s="203" t="s">
        <v>70</v>
      </c>
      <c r="E112" s="215" t="s">
        <v>327</v>
      </c>
      <c r="F112" s="215" t="s">
        <v>2567</v>
      </c>
      <c r="G112" s="202"/>
      <c r="H112" s="202"/>
      <c r="I112" s="205"/>
      <c r="J112" s="216">
        <f>BK112</f>
        <v>0</v>
      </c>
      <c r="K112" s="202"/>
      <c r="L112" s="207"/>
      <c r="M112" s="208"/>
      <c r="N112" s="209"/>
      <c r="O112" s="209"/>
      <c r="P112" s="210">
        <f>SUM(P113:P137)</f>
        <v>0</v>
      </c>
      <c r="Q112" s="209"/>
      <c r="R112" s="210">
        <f>SUM(R113:R137)</f>
        <v>0</v>
      </c>
      <c r="S112" s="209"/>
      <c r="T112" s="211">
        <f>SUM(T113:T137)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2" t="s">
        <v>76</v>
      </c>
      <c r="AT112" s="213" t="s">
        <v>70</v>
      </c>
      <c r="AU112" s="213" t="s">
        <v>80</v>
      </c>
      <c r="AY112" s="212" t="s">
        <v>207</v>
      </c>
      <c r="BK112" s="214">
        <f>SUM(BK113:BK137)</f>
        <v>0</v>
      </c>
    </row>
    <row r="113" s="2" customFormat="1" ht="33" customHeight="1">
      <c r="A113" s="42"/>
      <c r="B113" s="43"/>
      <c r="C113" s="217" t="s">
        <v>80</v>
      </c>
      <c r="D113" s="217" t="s">
        <v>211</v>
      </c>
      <c r="E113" s="218" t="s">
        <v>3175</v>
      </c>
      <c r="F113" s="219" t="s">
        <v>3176</v>
      </c>
      <c r="G113" s="220" t="s">
        <v>161</v>
      </c>
      <c r="H113" s="221">
        <v>9</v>
      </c>
      <c r="I113" s="222"/>
      <c r="J113" s="221">
        <f>ROUND(I113*H113,2)</f>
        <v>0</v>
      </c>
      <c r="K113" s="219" t="s">
        <v>214</v>
      </c>
      <c r="L113" s="48"/>
      <c r="M113" s="223" t="s">
        <v>18</v>
      </c>
      <c r="N113" s="224" t="s">
        <v>42</v>
      </c>
      <c r="O113" s="88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R113" s="227" t="s">
        <v>89</v>
      </c>
      <c r="AT113" s="227" t="s">
        <v>211</v>
      </c>
      <c r="AU113" s="227" t="s">
        <v>83</v>
      </c>
      <c r="AY113" s="21" t="s">
        <v>207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1" t="s">
        <v>76</v>
      </c>
      <c r="BK113" s="228">
        <f>ROUND(I113*H113,2)</f>
        <v>0</v>
      </c>
      <c r="BL113" s="21" t="s">
        <v>89</v>
      </c>
      <c r="BM113" s="227" t="s">
        <v>3177</v>
      </c>
    </row>
    <row r="114" s="2" customFormat="1">
      <c r="A114" s="42"/>
      <c r="B114" s="43"/>
      <c r="C114" s="44"/>
      <c r="D114" s="229" t="s">
        <v>216</v>
      </c>
      <c r="E114" s="44"/>
      <c r="F114" s="230" t="s">
        <v>3178</v>
      </c>
      <c r="G114" s="44"/>
      <c r="H114" s="44"/>
      <c r="I114" s="231"/>
      <c r="J114" s="44"/>
      <c r="K114" s="44"/>
      <c r="L114" s="48"/>
      <c r="M114" s="232"/>
      <c r="N114" s="233"/>
      <c r="O114" s="88"/>
      <c r="P114" s="88"/>
      <c r="Q114" s="88"/>
      <c r="R114" s="88"/>
      <c r="S114" s="88"/>
      <c r="T114" s="89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T114" s="21" t="s">
        <v>216</v>
      </c>
      <c r="AU114" s="21" t="s">
        <v>83</v>
      </c>
    </row>
    <row r="115" s="13" customFormat="1">
      <c r="A115" s="13"/>
      <c r="B115" s="234"/>
      <c r="C115" s="235"/>
      <c r="D115" s="236" t="s">
        <v>218</v>
      </c>
      <c r="E115" s="237" t="s">
        <v>18</v>
      </c>
      <c r="F115" s="238" t="s">
        <v>3173</v>
      </c>
      <c r="G115" s="235"/>
      <c r="H115" s="237" t="s">
        <v>18</v>
      </c>
      <c r="I115" s="239"/>
      <c r="J115" s="235"/>
      <c r="K115" s="235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218</v>
      </c>
      <c r="AU115" s="244" t="s">
        <v>83</v>
      </c>
      <c r="AV115" s="13" t="s">
        <v>76</v>
      </c>
      <c r="AW115" s="13" t="s">
        <v>33</v>
      </c>
      <c r="AX115" s="13" t="s">
        <v>71</v>
      </c>
      <c r="AY115" s="244" t="s">
        <v>207</v>
      </c>
    </row>
    <row r="116" s="14" customFormat="1">
      <c r="A116" s="14"/>
      <c r="B116" s="245"/>
      <c r="C116" s="246"/>
      <c r="D116" s="236" t="s">
        <v>218</v>
      </c>
      <c r="E116" s="247" t="s">
        <v>18</v>
      </c>
      <c r="F116" s="248" t="s">
        <v>3174</v>
      </c>
      <c r="G116" s="246"/>
      <c r="H116" s="249">
        <v>24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218</v>
      </c>
      <c r="AU116" s="255" t="s">
        <v>83</v>
      </c>
      <c r="AV116" s="14" t="s">
        <v>80</v>
      </c>
      <c r="AW116" s="14" t="s">
        <v>33</v>
      </c>
      <c r="AX116" s="14" t="s">
        <v>71</v>
      </c>
      <c r="AY116" s="255" t="s">
        <v>207</v>
      </c>
    </row>
    <row r="117" s="13" customFormat="1">
      <c r="A117" s="13"/>
      <c r="B117" s="234"/>
      <c r="C117" s="235"/>
      <c r="D117" s="236" t="s">
        <v>218</v>
      </c>
      <c r="E117" s="237" t="s">
        <v>18</v>
      </c>
      <c r="F117" s="238" t="s">
        <v>3179</v>
      </c>
      <c r="G117" s="235"/>
      <c r="H117" s="237" t="s">
        <v>18</v>
      </c>
      <c r="I117" s="239"/>
      <c r="J117" s="235"/>
      <c r="K117" s="235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218</v>
      </c>
      <c r="AU117" s="244" t="s">
        <v>83</v>
      </c>
      <c r="AV117" s="13" t="s">
        <v>76</v>
      </c>
      <c r="AW117" s="13" t="s">
        <v>33</v>
      </c>
      <c r="AX117" s="13" t="s">
        <v>71</v>
      </c>
      <c r="AY117" s="244" t="s">
        <v>207</v>
      </c>
    </row>
    <row r="118" s="14" customFormat="1">
      <c r="A118" s="14"/>
      <c r="B118" s="245"/>
      <c r="C118" s="246"/>
      <c r="D118" s="236" t="s">
        <v>218</v>
      </c>
      <c r="E118" s="247" t="s">
        <v>18</v>
      </c>
      <c r="F118" s="248" t="s">
        <v>3180</v>
      </c>
      <c r="G118" s="246"/>
      <c r="H118" s="249">
        <v>-15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218</v>
      </c>
      <c r="AU118" s="255" t="s">
        <v>83</v>
      </c>
      <c r="AV118" s="14" t="s">
        <v>80</v>
      </c>
      <c r="AW118" s="14" t="s">
        <v>33</v>
      </c>
      <c r="AX118" s="14" t="s">
        <v>71</v>
      </c>
      <c r="AY118" s="255" t="s">
        <v>207</v>
      </c>
    </row>
    <row r="119" s="16" customFormat="1">
      <c r="A119" s="16"/>
      <c r="B119" s="267"/>
      <c r="C119" s="268"/>
      <c r="D119" s="236" t="s">
        <v>218</v>
      </c>
      <c r="E119" s="269" t="s">
        <v>18</v>
      </c>
      <c r="F119" s="270" t="s">
        <v>244</v>
      </c>
      <c r="G119" s="268"/>
      <c r="H119" s="271">
        <v>9</v>
      </c>
      <c r="I119" s="272"/>
      <c r="J119" s="268"/>
      <c r="K119" s="268"/>
      <c r="L119" s="273"/>
      <c r="M119" s="274"/>
      <c r="N119" s="275"/>
      <c r="O119" s="275"/>
      <c r="P119" s="275"/>
      <c r="Q119" s="275"/>
      <c r="R119" s="275"/>
      <c r="S119" s="275"/>
      <c r="T119" s="27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T119" s="277" t="s">
        <v>218</v>
      </c>
      <c r="AU119" s="277" t="s">
        <v>83</v>
      </c>
      <c r="AV119" s="16" t="s">
        <v>89</v>
      </c>
      <c r="AW119" s="16" t="s">
        <v>33</v>
      </c>
      <c r="AX119" s="16" t="s">
        <v>76</v>
      </c>
      <c r="AY119" s="277" t="s">
        <v>207</v>
      </c>
    </row>
    <row r="120" s="2" customFormat="1" ht="33" customHeight="1">
      <c r="A120" s="42"/>
      <c r="B120" s="43"/>
      <c r="C120" s="217" t="s">
        <v>83</v>
      </c>
      <c r="D120" s="217" t="s">
        <v>211</v>
      </c>
      <c r="E120" s="218" t="s">
        <v>2568</v>
      </c>
      <c r="F120" s="219" t="s">
        <v>2569</v>
      </c>
      <c r="G120" s="220" t="s">
        <v>161</v>
      </c>
      <c r="H120" s="221">
        <v>9</v>
      </c>
      <c r="I120" s="222"/>
      <c r="J120" s="221">
        <f>ROUND(I120*H120,2)</f>
        <v>0</v>
      </c>
      <c r="K120" s="219" t="s">
        <v>214</v>
      </c>
      <c r="L120" s="48"/>
      <c r="M120" s="223" t="s">
        <v>18</v>
      </c>
      <c r="N120" s="224" t="s">
        <v>42</v>
      </c>
      <c r="O120" s="88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R120" s="227" t="s">
        <v>89</v>
      </c>
      <c r="AT120" s="227" t="s">
        <v>211</v>
      </c>
      <c r="AU120" s="227" t="s">
        <v>83</v>
      </c>
      <c r="AY120" s="21" t="s">
        <v>207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1" t="s">
        <v>76</v>
      </c>
      <c r="BK120" s="228">
        <f>ROUND(I120*H120,2)</f>
        <v>0</v>
      </c>
      <c r="BL120" s="21" t="s">
        <v>89</v>
      </c>
      <c r="BM120" s="227" t="s">
        <v>3181</v>
      </c>
    </row>
    <row r="121" s="2" customFormat="1">
      <c r="A121" s="42"/>
      <c r="B121" s="43"/>
      <c r="C121" s="44"/>
      <c r="D121" s="229" t="s">
        <v>216</v>
      </c>
      <c r="E121" s="44"/>
      <c r="F121" s="230" t="s">
        <v>2571</v>
      </c>
      <c r="G121" s="44"/>
      <c r="H121" s="44"/>
      <c r="I121" s="231"/>
      <c r="J121" s="44"/>
      <c r="K121" s="44"/>
      <c r="L121" s="48"/>
      <c r="M121" s="232"/>
      <c r="N121" s="233"/>
      <c r="O121" s="88"/>
      <c r="P121" s="88"/>
      <c r="Q121" s="88"/>
      <c r="R121" s="88"/>
      <c r="S121" s="88"/>
      <c r="T121" s="89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T121" s="21" t="s">
        <v>216</v>
      </c>
      <c r="AU121" s="21" t="s">
        <v>83</v>
      </c>
    </row>
    <row r="122" s="14" customFormat="1">
      <c r="A122" s="14"/>
      <c r="B122" s="245"/>
      <c r="C122" s="246"/>
      <c r="D122" s="236" t="s">
        <v>218</v>
      </c>
      <c r="E122" s="247" t="s">
        <v>18</v>
      </c>
      <c r="F122" s="248" t="s">
        <v>245</v>
      </c>
      <c r="G122" s="246"/>
      <c r="H122" s="249">
        <v>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218</v>
      </c>
      <c r="AU122" s="255" t="s">
        <v>83</v>
      </c>
      <c r="AV122" s="14" t="s">
        <v>80</v>
      </c>
      <c r="AW122" s="14" t="s">
        <v>33</v>
      </c>
      <c r="AX122" s="14" t="s">
        <v>76</v>
      </c>
      <c r="AY122" s="255" t="s">
        <v>207</v>
      </c>
    </row>
    <row r="123" s="2" customFormat="1" ht="33" customHeight="1">
      <c r="A123" s="42"/>
      <c r="B123" s="43"/>
      <c r="C123" s="217" t="s">
        <v>89</v>
      </c>
      <c r="D123" s="217" t="s">
        <v>211</v>
      </c>
      <c r="E123" s="218" t="s">
        <v>3182</v>
      </c>
      <c r="F123" s="219" t="s">
        <v>3183</v>
      </c>
      <c r="G123" s="220" t="s">
        <v>161</v>
      </c>
      <c r="H123" s="221">
        <v>36</v>
      </c>
      <c r="I123" s="222"/>
      <c r="J123" s="221">
        <f>ROUND(I123*H123,2)</f>
        <v>0</v>
      </c>
      <c r="K123" s="219" t="s">
        <v>214</v>
      </c>
      <c r="L123" s="48"/>
      <c r="M123" s="223" t="s">
        <v>18</v>
      </c>
      <c r="N123" s="224" t="s">
        <v>42</v>
      </c>
      <c r="O123" s="88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R123" s="227" t="s">
        <v>89</v>
      </c>
      <c r="AT123" s="227" t="s">
        <v>211</v>
      </c>
      <c r="AU123" s="227" t="s">
        <v>83</v>
      </c>
      <c r="AY123" s="21" t="s">
        <v>207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1" t="s">
        <v>76</v>
      </c>
      <c r="BK123" s="228">
        <f>ROUND(I123*H123,2)</f>
        <v>0</v>
      </c>
      <c r="BL123" s="21" t="s">
        <v>89</v>
      </c>
      <c r="BM123" s="227" t="s">
        <v>3184</v>
      </c>
    </row>
    <row r="124" s="2" customFormat="1">
      <c r="A124" s="42"/>
      <c r="B124" s="43"/>
      <c r="C124" s="44"/>
      <c r="D124" s="229" t="s">
        <v>216</v>
      </c>
      <c r="E124" s="44"/>
      <c r="F124" s="230" t="s">
        <v>3185</v>
      </c>
      <c r="G124" s="44"/>
      <c r="H124" s="44"/>
      <c r="I124" s="231"/>
      <c r="J124" s="44"/>
      <c r="K124" s="44"/>
      <c r="L124" s="48"/>
      <c r="M124" s="232"/>
      <c r="N124" s="233"/>
      <c r="O124" s="88"/>
      <c r="P124" s="88"/>
      <c r="Q124" s="88"/>
      <c r="R124" s="88"/>
      <c r="S124" s="88"/>
      <c r="T124" s="89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T124" s="21" t="s">
        <v>216</v>
      </c>
      <c r="AU124" s="21" t="s">
        <v>83</v>
      </c>
    </row>
    <row r="125" s="14" customFormat="1">
      <c r="A125" s="14"/>
      <c r="B125" s="245"/>
      <c r="C125" s="246"/>
      <c r="D125" s="236" t="s">
        <v>218</v>
      </c>
      <c r="E125" s="247" t="s">
        <v>18</v>
      </c>
      <c r="F125" s="248" t="s">
        <v>245</v>
      </c>
      <c r="G125" s="246"/>
      <c r="H125" s="249">
        <v>9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218</v>
      </c>
      <c r="AU125" s="255" t="s">
        <v>83</v>
      </c>
      <c r="AV125" s="14" t="s">
        <v>80</v>
      </c>
      <c r="AW125" s="14" t="s">
        <v>33</v>
      </c>
      <c r="AX125" s="14" t="s">
        <v>76</v>
      </c>
      <c r="AY125" s="255" t="s">
        <v>207</v>
      </c>
    </row>
    <row r="126" s="14" customFormat="1">
      <c r="A126" s="14"/>
      <c r="B126" s="245"/>
      <c r="C126" s="246"/>
      <c r="D126" s="236" t="s">
        <v>218</v>
      </c>
      <c r="E126" s="246"/>
      <c r="F126" s="248" t="s">
        <v>3186</v>
      </c>
      <c r="G126" s="246"/>
      <c r="H126" s="249">
        <v>36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218</v>
      </c>
      <c r="AU126" s="255" t="s">
        <v>83</v>
      </c>
      <c r="AV126" s="14" t="s">
        <v>80</v>
      </c>
      <c r="AW126" s="14" t="s">
        <v>4</v>
      </c>
      <c r="AX126" s="14" t="s">
        <v>76</v>
      </c>
      <c r="AY126" s="255" t="s">
        <v>207</v>
      </c>
    </row>
    <row r="127" s="2" customFormat="1" ht="37.8" customHeight="1">
      <c r="A127" s="42"/>
      <c r="B127" s="43"/>
      <c r="C127" s="217" t="s">
        <v>94</v>
      </c>
      <c r="D127" s="217" t="s">
        <v>211</v>
      </c>
      <c r="E127" s="218" t="s">
        <v>3187</v>
      </c>
      <c r="F127" s="219" t="s">
        <v>3188</v>
      </c>
      <c r="G127" s="220" t="s">
        <v>161</v>
      </c>
      <c r="H127" s="221">
        <v>9</v>
      </c>
      <c r="I127" s="222"/>
      <c r="J127" s="221">
        <f>ROUND(I127*H127,2)</f>
        <v>0</v>
      </c>
      <c r="K127" s="219" t="s">
        <v>214</v>
      </c>
      <c r="L127" s="48"/>
      <c r="M127" s="223" t="s">
        <v>18</v>
      </c>
      <c r="N127" s="224" t="s">
        <v>42</v>
      </c>
      <c r="O127" s="88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R127" s="227" t="s">
        <v>89</v>
      </c>
      <c r="AT127" s="227" t="s">
        <v>211</v>
      </c>
      <c r="AU127" s="227" t="s">
        <v>83</v>
      </c>
      <c r="AY127" s="21" t="s">
        <v>207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1" t="s">
        <v>76</v>
      </c>
      <c r="BK127" s="228">
        <f>ROUND(I127*H127,2)</f>
        <v>0</v>
      </c>
      <c r="BL127" s="21" t="s">
        <v>89</v>
      </c>
      <c r="BM127" s="227" t="s">
        <v>3189</v>
      </c>
    </row>
    <row r="128" s="2" customFormat="1">
      <c r="A128" s="42"/>
      <c r="B128" s="43"/>
      <c r="C128" s="44"/>
      <c r="D128" s="229" t="s">
        <v>216</v>
      </c>
      <c r="E128" s="44"/>
      <c r="F128" s="230" t="s">
        <v>3190</v>
      </c>
      <c r="G128" s="44"/>
      <c r="H128" s="44"/>
      <c r="I128" s="231"/>
      <c r="J128" s="44"/>
      <c r="K128" s="44"/>
      <c r="L128" s="48"/>
      <c r="M128" s="232"/>
      <c r="N128" s="233"/>
      <c r="O128" s="88"/>
      <c r="P128" s="88"/>
      <c r="Q128" s="88"/>
      <c r="R128" s="88"/>
      <c r="S128" s="88"/>
      <c r="T128" s="89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T128" s="21" t="s">
        <v>216</v>
      </c>
      <c r="AU128" s="21" t="s">
        <v>83</v>
      </c>
    </row>
    <row r="129" s="14" customFormat="1">
      <c r="A129" s="14"/>
      <c r="B129" s="245"/>
      <c r="C129" s="246"/>
      <c r="D129" s="236" t="s">
        <v>218</v>
      </c>
      <c r="E129" s="247" t="s">
        <v>18</v>
      </c>
      <c r="F129" s="248" t="s">
        <v>245</v>
      </c>
      <c r="G129" s="246"/>
      <c r="H129" s="249">
        <v>9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218</v>
      </c>
      <c r="AU129" s="255" t="s">
        <v>83</v>
      </c>
      <c r="AV129" s="14" t="s">
        <v>80</v>
      </c>
      <c r="AW129" s="14" t="s">
        <v>33</v>
      </c>
      <c r="AX129" s="14" t="s">
        <v>76</v>
      </c>
      <c r="AY129" s="255" t="s">
        <v>207</v>
      </c>
    </row>
    <row r="130" s="2" customFormat="1" ht="37.8" customHeight="1">
      <c r="A130" s="42"/>
      <c r="B130" s="43"/>
      <c r="C130" s="217" t="s">
        <v>103</v>
      </c>
      <c r="D130" s="217" t="s">
        <v>211</v>
      </c>
      <c r="E130" s="218" t="s">
        <v>3191</v>
      </c>
      <c r="F130" s="219" t="s">
        <v>3192</v>
      </c>
      <c r="G130" s="220" t="s">
        <v>161</v>
      </c>
      <c r="H130" s="221">
        <v>90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89</v>
      </c>
      <c r="AT130" s="227" t="s">
        <v>211</v>
      </c>
      <c r="AU130" s="227" t="s">
        <v>83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89</v>
      </c>
      <c r="BM130" s="227" t="s">
        <v>3193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3194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83</v>
      </c>
    </row>
    <row r="132" s="14" customFormat="1">
      <c r="A132" s="14"/>
      <c r="B132" s="245"/>
      <c r="C132" s="246"/>
      <c r="D132" s="236" t="s">
        <v>218</v>
      </c>
      <c r="E132" s="247" t="s">
        <v>18</v>
      </c>
      <c r="F132" s="248" t="s">
        <v>245</v>
      </c>
      <c r="G132" s="246"/>
      <c r="H132" s="249">
        <v>9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218</v>
      </c>
      <c r="AU132" s="255" t="s">
        <v>83</v>
      </c>
      <c r="AV132" s="14" t="s">
        <v>80</v>
      </c>
      <c r="AW132" s="14" t="s">
        <v>33</v>
      </c>
      <c r="AX132" s="14" t="s">
        <v>76</v>
      </c>
      <c r="AY132" s="255" t="s">
        <v>207</v>
      </c>
    </row>
    <row r="133" s="14" customFormat="1">
      <c r="A133" s="14"/>
      <c r="B133" s="245"/>
      <c r="C133" s="246"/>
      <c r="D133" s="236" t="s">
        <v>218</v>
      </c>
      <c r="E133" s="246"/>
      <c r="F133" s="248" t="s">
        <v>3195</v>
      </c>
      <c r="G133" s="246"/>
      <c r="H133" s="249">
        <v>90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218</v>
      </c>
      <c r="AU133" s="255" t="s">
        <v>83</v>
      </c>
      <c r="AV133" s="14" t="s">
        <v>80</v>
      </c>
      <c r="AW133" s="14" t="s">
        <v>4</v>
      </c>
      <c r="AX133" s="14" t="s">
        <v>76</v>
      </c>
      <c r="AY133" s="255" t="s">
        <v>207</v>
      </c>
    </row>
    <row r="134" s="2" customFormat="1" ht="24.15" customHeight="1">
      <c r="A134" s="42"/>
      <c r="B134" s="43"/>
      <c r="C134" s="217" t="s">
        <v>121</v>
      </c>
      <c r="D134" s="217" t="s">
        <v>211</v>
      </c>
      <c r="E134" s="218" t="s">
        <v>3196</v>
      </c>
      <c r="F134" s="219" t="s">
        <v>3197</v>
      </c>
      <c r="G134" s="220" t="s">
        <v>516</v>
      </c>
      <c r="H134" s="221">
        <v>14.4</v>
      </c>
      <c r="I134" s="222"/>
      <c r="J134" s="221">
        <f>ROUND(I134*H134,2)</f>
        <v>0</v>
      </c>
      <c r="K134" s="219" t="s">
        <v>214</v>
      </c>
      <c r="L134" s="48"/>
      <c r="M134" s="223" t="s">
        <v>18</v>
      </c>
      <c r="N134" s="224" t="s">
        <v>42</v>
      </c>
      <c r="O134" s="88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R134" s="227" t="s">
        <v>89</v>
      </c>
      <c r="AT134" s="227" t="s">
        <v>211</v>
      </c>
      <c r="AU134" s="227" t="s">
        <v>83</v>
      </c>
      <c r="AY134" s="21" t="s">
        <v>207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1" t="s">
        <v>76</v>
      </c>
      <c r="BK134" s="228">
        <f>ROUND(I134*H134,2)</f>
        <v>0</v>
      </c>
      <c r="BL134" s="21" t="s">
        <v>89</v>
      </c>
      <c r="BM134" s="227" t="s">
        <v>3198</v>
      </c>
    </row>
    <row r="135" s="2" customFormat="1">
      <c r="A135" s="42"/>
      <c r="B135" s="43"/>
      <c r="C135" s="44"/>
      <c r="D135" s="229" t="s">
        <v>216</v>
      </c>
      <c r="E135" s="44"/>
      <c r="F135" s="230" t="s">
        <v>3199</v>
      </c>
      <c r="G135" s="44"/>
      <c r="H135" s="44"/>
      <c r="I135" s="231"/>
      <c r="J135" s="44"/>
      <c r="K135" s="44"/>
      <c r="L135" s="48"/>
      <c r="M135" s="232"/>
      <c r="N135" s="233"/>
      <c r="O135" s="88"/>
      <c r="P135" s="88"/>
      <c r="Q135" s="88"/>
      <c r="R135" s="88"/>
      <c r="S135" s="88"/>
      <c r="T135" s="89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T135" s="21" t="s">
        <v>216</v>
      </c>
      <c r="AU135" s="21" t="s">
        <v>83</v>
      </c>
    </row>
    <row r="136" s="14" customFormat="1">
      <c r="A136" s="14"/>
      <c r="B136" s="245"/>
      <c r="C136" s="246"/>
      <c r="D136" s="236" t="s">
        <v>218</v>
      </c>
      <c r="E136" s="247" t="s">
        <v>18</v>
      </c>
      <c r="F136" s="248" t="s">
        <v>245</v>
      </c>
      <c r="G136" s="246"/>
      <c r="H136" s="249">
        <v>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218</v>
      </c>
      <c r="AU136" s="255" t="s">
        <v>83</v>
      </c>
      <c r="AV136" s="14" t="s">
        <v>80</v>
      </c>
      <c r="AW136" s="14" t="s">
        <v>33</v>
      </c>
      <c r="AX136" s="14" t="s">
        <v>76</v>
      </c>
      <c r="AY136" s="255" t="s">
        <v>207</v>
      </c>
    </row>
    <row r="137" s="14" customFormat="1">
      <c r="A137" s="14"/>
      <c r="B137" s="245"/>
      <c r="C137" s="246"/>
      <c r="D137" s="236" t="s">
        <v>218</v>
      </c>
      <c r="E137" s="246"/>
      <c r="F137" s="248" t="s">
        <v>3200</v>
      </c>
      <c r="G137" s="246"/>
      <c r="H137" s="249">
        <v>14.4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218</v>
      </c>
      <c r="AU137" s="255" t="s">
        <v>83</v>
      </c>
      <c r="AV137" s="14" t="s">
        <v>80</v>
      </c>
      <c r="AW137" s="14" t="s">
        <v>4</v>
      </c>
      <c r="AX137" s="14" t="s">
        <v>76</v>
      </c>
      <c r="AY137" s="255" t="s">
        <v>207</v>
      </c>
    </row>
    <row r="138" s="12" customFormat="1" ht="20.88" customHeight="1">
      <c r="A138" s="12"/>
      <c r="B138" s="201"/>
      <c r="C138" s="202"/>
      <c r="D138" s="203" t="s">
        <v>70</v>
      </c>
      <c r="E138" s="215" t="s">
        <v>340</v>
      </c>
      <c r="F138" s="215" t="s">
        <v>2585</v>
      </c>
      <c r="G138" s="202"/>
      <c r="H138" s="202"/>
      <c r="I138" s="205"/>
      <c r="J138" s="216">
        <f>BK138</f>
        <v>0</v>
      </c>
      <c r="K138" s="202"/>
      <c r="L138" s="207"/>
      <c r="M138" s="208"/>
      <c r="N138" s="209"/>
      <c r="O138" s="209"/>
      <c r="P138" s="210">
        <f>SUM(P139:P150)</f>
        <v>0</v>
      </c>
      <c r="Q138" s="209"/>
      <c r="R138" s="210">
        <f>SUM(R139:R150)</f>
        <v>8.0999999999999996</v>
      </c>
      <c r="S138" s="209"/>
      <c r="T138" s="211">
        <f>SUM(T139:T150)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2" t="s">
        <v>76</v>
      </c>
      <c r="AT138" s="213" t="s">
        <v>70</v>
      </c>
      <c r="AU138" s="213" t="s">
        <v>80</v>
      </c>
      <c r="AY138" s="212" t="s">
        <v>207</v>
      </c>
      <c r="BK138" s="214">
        <f>SUM(BK139:BK150)</f>
        <v>0</v>
      </c>
    </row>
    <row r="139" s="2" customFormat="1" ht="24.15" customHeight="1">
      <c r="A139" s="42"/>
      <c r="B139" s="43"/>
      <c r="C139" s="217" t="s">
        <v>124</v>
      </c>
      <c r="D139" s="217" t="s">
        <v>211</v>
      </c>
      <c r="E139" s="218" t="s">
        <v>3201</v>
      </c>
      <c r="F139" s="219" t="s">
        <v>3202</v>
      </c>
      <c r="G139" s="220" t="s">
        <v>161</v>
      </c>
      <c r="H139" s="221">
        <v>15</v>
      </c>
      <c r="I139" s="222"/>
      <c r="J139" s="221">
        <f>ROUND(I139*H139,2)</f>
        <v>0</v>
      </c>
      <c r="K139" s="219" t="s">
        <v>214</v>
      </c>
      <c r="L139" s="48"/>
      <c r="M139" s="223" t="s">
        <v>18</v>
      </c>
      <c r="N139" s="224" t="s">
        <v>42</v>
      </c>
      <c r="O139" s="88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R139" s="227" t="s">
        <v>89</v>
      </c>
      <c r="AT139" s="227" t="s">
        <v>211</v>
      </c>
      <c r="AU139" s="227" t="s">
        <v>83</v>
      </c>
      <c r="AY139" s="21" t="s">
        <v>207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1" t="s">
        <v>76</v>
      </c>
      <c r="BK139" s="228">
        <f>ROUND(I139*H139,2)</f>
        <v>0</v>
      </c>
      <c r="BL139" s="21" t="s">
        <v>89</v>
      </c>
      <c r="BM139" s="227" t="s">
        <v>3203</v>
      </c>
    </row>
    <row r="140" s="2" customFormat="1">
      <c r="A140" s="42"/>
      <c r="B140" s="43"/>
      <c r="C140" s="44"/>
      <c r="D140" s="229" t="s">
        <v>216</v>
      </c>
      <c r="E140" s="44"/>
      <c r="F140" s="230" t="s">
        <v>3204</v>
      </c>
      <c r="G140" s="44"/>
      <c r="H140" s="44"/>
      <c r="I140" s="231"/>
      <c r="J140" s="44"/>
      <c r="K140" s="44"/>
      <c r="L140" s="48"/>
      <c r="M140" s="232"/>
      <c r="N140" s="233"/>
      <c r="O140" s="88"/>
      <c r="P140" s="88"/>
      <c r="Q140" s="88"/>
      <c r="R140" s="88"/>
      <c r="S140" s="88"/>
      <c r="T140" s="89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T140" s="21" t="s">
        <v>216</v>
      </c>
      <c r="AU140" s="21" t="s">
        <v>83</v>
      </c>
    </row>
    <row r="141" s="13" customFormat="1">
      <c r="A141" s="13"/>
      <c r="B141" s="234"/>
      <c r="C141" s="235"/>
      <c r="D141" s="236" t="s">
        <v>218</v>
      </c>
      <c r="E141" s="237" t="s">
        <v>18</v>
      </c>
      <c r="F141" s="238" t="s">
        <v>3205</v>
      </c>
      <c r="G141" s="235"/>
      <c r="H141" s="237" t="s">
        <v>18</v>
      </c>
      <c r="I141" s="239"/>
      <c r="J141" s="235"/>
      <c r="K141" s="235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218</v>
      </c>
      <c r="AU141" s="244" t="s">
        <v>83</v>
      </c>
      <c r="AV141" s="13" t="s">
        <v>76</v>
      </c>
      <c r="AW141" s="13" t="s">
        <v>33</v>
      </c>
      <c r="AX141" s="13" t="s">
        <v>71</v>
      </c>
      <c r="AY141" s="244" t="s">
        <v>207</v>
      </c>
    </row>
    <row r="142" s="14" customFormat="1">
      <c r="A142" s="14"/>
      <c r="B142" s="245"/>
      <c r="C142" s="246"/>
      <c r="D142" s="236" t="s">
        <v>218</v>
      </c>
      <c r="E142" s="247" t="s">
        <v>18</v>
      </c>
      <c r="F142" s="248" t="s">
        <v>3206</v>
      </c>
      <c r="G142" s="246"/>
      <c r="H142" s="249">
        <v>15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218</v>
      </c>
      <c r="AU142" s="255" t="s">
        <v>83</v>
      </c>
      <c r="AV142" s="14" t="s">
        <v>80</v>
      </c>
      <c r="AW142" s="14" t="s">
        <v>33</v>
      </c>
      <c r="AX142" s="14" t="s">
        <v>71</v>
      </c>
      <c r="AY142" s="255" t="s">
        <v>207</v>
      </c>
    </row>
    <row r="143" s="16" customFormat="1">
      <c r="A143" s="16"/>
      <c r="B143" s="267"/>
      <c r="C143" s="268"/>
      <c r="D143" s="236" t="s">
        <v>218</v>
      </c>
      <c r="E143" s="269" t="s">
        <v>18</v>
      </c>
      <c r="F143" s="270" t="s">
        <v>244</v>
      </c>
      <c r="G143" s="268"/>
      <c r="H143" s="271">
        <v>15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T143" s="277" t="s">
        <v>218</v>
      </c>
      <c r="AU143" s="277" t="s">
        <v>83</v>
      </c>
      <c r="AV143" s="16" t="s">
        <v>89</v>
      </c>
      <c r="AW143" s="16" t="s">
        <v>33</v>
      </c>
      <c r="AX143" s="16" t="s">
        <v>76</v>
      </c>
      <c r="AY143" s="277" t="s">
        <v>207</v>
      </c>
    </row>
    <row r="144" s="2" customFormat="1" ht="37.8" customHeight="1">
      <c r="A144" s="42"/>
      <c r="B144" s="43"/>
      <c r="C144" s="217" t="s">
        <v>245</v>
      </c>
      <c r="D144" s="217" t="s">
        <v>211</v>
      </c>
      <c r="E144" s="218" t="s">
        <v>3207</v>
      </c>
      <c r="F144" s="219" t="s">
        <v>3208</v>
      </c>
      <c r="G144" s="220" t="s">
        <v>161</v>
      </c>
      <c r="H144" s="221">
        <v>6</v>
      </c>
      <c r="I144" s="222"/>
      <c r="J144" s="221">
        <f>ROUND(I144*H144,2)</f>
        <v>0</v>
      </c>
      <c r="K144" s="219" t="s">
        <v>214</v>
      </c>
      <c r="L144" s="48"/>
      <c r="M144" s="223" t="s">
        <v>18</v>
      </c>
      <c r="N144" s="224" t="s">
        <v>42</v>
      </c>
      <c r="O144" s="88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R144" s="227" t="s">
        <v>89</v>
      </c>
      <c r="AT144" s="227" t="s">
        <v>211</v>
      </c>
      <c r="AU144" s="227" t="s">
        <v>83</v>
      </c>
      <c r="AY144" s="21" t="s">
        <v>207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1" t="s">
        <v>76</v>
      </c>
      <c r="BK144" s="228">
        <f>ROUND(I144*H144,2)</f>
        <v>0</v>
      </c>
      <c r="BL144" s="21" t="s">
        <v>89</v>
      </c>
      <c r="BM144" s="227" t="s">
        <v>3209</v>
      </c>
    </row>
    <row r="145" s="2" customFormat="1">
      <c r="A145" s="42"/>
      <c r="B145" s="43"/>
      <c r="C145" s="44"/>
      <c r="D145" s="229" t="s">
        <v>216</v>
      </c>
      <c r="E145" s="44"/>
      <c r="F145" s="230" t="s">
        <v>3210</v>
      </c>
      <c r="G145" s="44"/>
      <c r="H145" s="44"/>
      <c r="I145" s="231"/>
      <c r="J145" s="44"/>
      <c r="K145" s="44"/>
      <c r="L145" s="48"/>
      <c r="M145" s="232"/>
      <c r="N145" s="233"/>
      <c r="O145" s="88"/>
      <c r="P145" s="88"/>
      <c r="Q145" s="88"/>
      <c r="R145" s="88"/>
      <c r="S145" s="88"/>
      <c r="T145" s="89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T145" s="21" t="s">
        <v>216</v>
      </c>
      <c r="AU145" s="21" t="s">
        <v>83</v>
      </c>
    </row>
    <row r="146" s="13" customFormat="1">
      <c r="A146" s="13"/>
      <c r="B146" s="234"/>
      <c r="C146" s="235"/>
      <c r="D146" s="236" t="s">
        <v>218</v>
      </c>
      <c r="E146" s="237" t="s">
        <v>18</v>
      </c>
      <c r="F146" s="238" t="s">
        <v>3211</v>
      </c>
      <c r="G146" s="235"/>
      <c r="H146" s="237" t="s">
        <v>18</v>
      </c>
      <c r="I146" s="239"/>
      <c r="J146" s="235"/>
      <c r="K146" s="235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218</v>
      </c>
      <c r="AU146" s="244" t="s">
        <v>83</v>
      </c>
      <c r="AV146" s="13" t="s">
        <v>76</v>
      </c>
      <c r="AW146" s="13" t="s">
        <v>33</v>
      </c>
      <c r="AX146" s="13" t="s">
        <v>71</v>
      </c>
      <c r="AY146" s="244" t="s">
        <v>207</v>
      </c>
    </row>
    <row r="147" s="14" customFormat="1">
      <c r="A147" s="14"/>
      <c r="B147" s="245"/>
      <c r="C147" s="246"/>
      <c r="D147" s="236" t="s">
        <v>218</v>
      </c>
      <c r="E147" s="247" t="s">
        <v>18</v>
      </c>
      <c r="F147" s="248" t="s">
        <v>3212</v>
      </c>
      <c r="G147" s="246"/>
      <c r="H147" s="249">
        <v>6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218</v>
      </c>
      <c r="AU147" s="255" t="s">
        <v>83</v>
      </c>
      <c r="AV147" s="14" t="s">
        <v>80</v>
      </c>
      <c r="AW147" s="14" t="s">
        <v>33</v>
      </c>
      <c r="AX147" s="14" t="s">
        <v>76</v>
      </c>
      <c r="AY147" s="255" t="s">
        <v>207</v>
      </c>
    </row>
    <row r="148" s="2" customFormat="1" ht="16.5" customHeight="1">
      <c r="A148" s="42"/>
      <c r="B148" s="43"/>
      <c r="C148" s="283" t="s">
        <v>291</v>
      </c>
      <c r="D148" s="283" t="s">
        <v>1282</v>
      </c>
      <c r="E148" s="284" t="s">
        <v>3213</v>
      </c>
      <c r="F148" s="285" t="s">
        <v>3214</v>
      </c>
      <c r="G148" s="286" t="s">
        <v>516</v>
      </c>
      <c r="H148" s="287">
        <v>8.0999999999999996</v>
      </c>
      <c r="I148" s="288"/>
      <c r="J148" s="287">
        <f>ROUND(I148*H148,2)</f>
        <v>0</v>
      </c>
      <c r="K148" s="285" t="s">
        <v>214</v>
      </c>
      <c r="L148" s="289"/>
      <c r="M148" s="290" t="s">
        <v>18</v>
      </c>
      <c r="N148" s="291" t="s">
        <v>42</v>
      </c>
      <c r="O148" s="88"/>
      <c r="P148" s="225">
        <f>O148*H148</f>
        <v>0</v>
      </c>
      <c r="Q148" s="225">
        <v>1</v>
      </c>
      <c r="R148" s="225">
        <f>Q148*H148</f>
        <v>8.0999999999999996</v>
      </c>
      <c r="S148" s="225">
        <v>0</v>
      </c>
      <c r="T148" s="226">
        <f>S148*H148</f>
        <v>0</v>
      </c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R148" s="227" t="s">
        <v>124</v>
      </c>
      <c r="AT148" s="227" t="s">
        <v>1282</v>
      </c>
      <c r="AU148" s="227" t="s">
        <v>83</v>
      </c>
      <c r="AY148" s="21" t="s">
        <v>207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1" t="s">
        <v>76</v>
      </c>
      <c r="BK148" s="228">
        <f>ROUND(I148*H148,2)</f>
        <v>0</v>
      </c>
      <c r="BL148" s="21" t="s">
        <v>89</v>
      </c>
      <c r="BM148" s="227" t="s">
        <v>3215</v>
      </c>
    </row>
    <row r="149" s="13" customFormat="1">
      <c r="A149" s="13"/>
      <c r="B149" s="234"/>
      <c r="C149" s="235"/>
      <c r="D149" s="236" t="s">
        <v>218</v>
      </c>
      <c r="E149" s="237" t="s">
        <v>18</v>
      </c>
      <c r="F149" s="238" t="s">
        <v>3216</v>
      </c>
      <c r="G149" s="235"/>
      <c r="H149" s="237" t="s">
        <v>18</v>
      </c>
      <c r="I149" s="239"/>
      <c r="J149" s="235"/>
      <c r="K149" s="235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218</v>
      </c>
      <c r="AU149" s="244" t="s">
        <v>83</v>
      </c>
      <c r="AV149" s="13" t="s">
        <v>76</v>
      </c>
      <c r="AW149" s="13" t="s">
        <v>33</v>
      </c>
      <c r="AX149" s="13" t="s">
        <v>71</v>
      </c>
      <c r="AY149" s="244" t="s">
        <v>207</v>
      </c>
    </row>
    <row r="150" s="14" customFormat="1">
      <c r="A150" s="14"/>
      <c r="B150" s="245"/>
      <c r="C150" s="246"/>
      <c r="D150" s="236" t="s">
        <v>218</v>
      </c>
      <c r="E150" s="247" t="s">
        <v>18</v>
      </c>
      <c r="F150" s="248" t="s">
        <v>3217</v>
      </c>
      <c r="G150" s="246"/>
      <c r="H150" s="249">
        <v>8.0999999999999996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218</v>
      </c>
      <c r="AU150" s="255" t="s">
        <v>83</v>
      </c>
      <c r="AV150" s="14" t="s">
        <v>80</v>
      </c>
      <c r="AW150" s="14" t="s">
        <v>33</v>
      </c>
      <c r="AX150" s="14" t="s">
        <v>76</v>
      </c>
      <c r="AY150" s="255" t="s">
        <v>207</v>
      </c>
    </row>
    <row r="151" s="12" customFormat="1" ht="22.8" customHeight="1">
      <c r="A151" s="12"/>
      <c r="B151" s="201"/>
      <c r="C151" s="202"/>
      <c r="D151" s="203" t="s">
        <v>70</v>
      </c>
      <c r="E151" s="215" t="s">
        <v>89</v>
      </c>
      <c r="F151" s="215" t="s">
        <v>1160</v>
      </c>
      <c r="G151" s="202"/>
      <c r="H151" s="202"/>
      <c r="I151" s="205"/>
      <c r="J151" s="216">
        <f>BK151</f>
        <v>0</v>
      </c>
      <c r="K151" s="202"/>
      <c r="L151" s="207"/>
      <c r="M151" s="208"/>
      <c r="N151" s="209"/>
      <c r="O151" s="209"/>
      <c r="P151" s="210">
        <f>P152</f>
        <v>0</v>
      </c>
      <c r="Q151" s="209"/>
      <c r="R151" s="210">
        <f>R152</f>
        <v>5.6723100000000004</v>
      </c>
      <c r="S151" s="209"/>
      <c r="T151" s="211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12" t="s">
        <v>76</v>
      </c>
      <c r="AT151" s="213" t="s">
        <v>70</v>
      </c>
      <c r="AU151" s="213" t="s">
        <v>76</v>
      </c>
      <c r="AY151" s="212" t="s">
        <v>207</v>
      </c>
      <c r="BK151" s="214">
        <f>BK152</f>
        <v>0</v>
      </c>
    </row>
    <row r="152" s="12" customFormat="1" ht="20.88" customHeight="1">
      <c r="A152" s="12"/>
      <c r="B152" s="201"/>
      <c r="C152" s="202"/>
      <c r="D152" s="203" t="s">
        <v>70</v>
      </c>
      <c r="E152" s="215" t="s">
        <v>605</v>
      </c>
      <c r="F152" s="215" t="s">
        <v>3218</v>
      </c>
      <c r="G152" s="202"/>
      <c r="H152" s="202"/>
      <c r="I152" s="205"/>
      <c r="J152" s="216">
        <f>BK152</f>
        <v>0</v>
      </c>
      <c r="K152" s="202"/>
      <c r="L152" s="207"/>
      <c r="M152" s="208"/>
      <c r="N152" s="209"/>
      <c r="O152" s="209"/>
      <c r="P152" s="210">
        <f>SUM(P153:P156)</f>
        <v>0</v>
      </c>
      <c r="Q152" s="209"/>
      <c r="R152" s="210">
        <f>SUM(R153:R156)</f>
        <v>5.6723100000000004</v>
      </c>
      <c r="S152" s="209"/>
      <c r="T152" s="211">
        <f>SUM(T153:T156)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12" t="s">
        <v>76</v>
      </c>
      <c r="AT152" s="213" t="s">
        <v>70</v>
      </c>
      <c r="AU152" s="213" t="s">
        <v>80</v>
      </c>
      <c r="AY152" s="212" t="s">
        <v>207</v>
      </c>
      <c r="BK152" s="214">
        <f>SUM(BK153:BK156)</f>
        <v>0</v>
      </c>
    </row>
    <row r="153" s="2" customFormat="1" ht="16.5" customHeight="1">
      <c r="A153" s="42"/>
      <c r="B153" s="43"/>
      <c r="C153" s="217" t="s">
        <v>297</v>
      </c>
      <c r="D153" s="217" t="s">
        <v>211</v>
      </c>
      <c r="E153" s="218" t="s">
        <v>3219</v>
      </c>
      <c r="F153" s="219" t="s">
        <v>3220</v>
      </c>
      <c r="G153" s="220" t="s">
        <v>161</v>
      </c>
      <c r="H153" s="221">
        <v>3</v>
      </c>
      <c r="I153" s="222"/>
      <c r="J153" s="221">
        <f>ROUND(I153*H153,2)</f>
        <v>0</v>
      </c>
      <c r="K153" s="219" t="s">
        <v>214</v>
      </c>
      <c r="L153" s="48"/>
      <c r="M153" s="223" t="s">
        <v>18</v>
      </c>
      <c r="N153" s="224" t="s">
        <v>42</v>
      </c>
      <c r="O153" s="88"/>
      <c r="P153" s="225">
        <f>O153*H153</f>
        <v>0</v>
      </c>
      <c r="Q153" s="225">
        <v>1.8907700000000001</v>
      </c>
      <c r="R153" s="225">
        <f>Q153*H153</f>
        <v>5.6723100000000004</v>
      </c>
      <c r="S153" s="225">
        <v>0</v>
      </c>
      <c r="T153" s="226">
        <f>S153*H153</f>
        <v>0</v>
      </c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R153" s="227" t="s">
        <v>89</v>
      </c>
      <c r="AT153" s="227" t="s">
        <v>211</v>
      </c>
      <c r="AU153" s="227" t="s">
        <v>83</v>
      </c>
      <c r="AY153" s="21" t="s">
        <v>207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1" t="s">
        <v>76</v>
      </c>
      <c r="BK153" s="228">
        <f>ROUND(I153*H153,2)</f>
        <v>0</v>
      </c>
      <c r="BL153" s="21" t="s">
        <v>89</v>
      </c>
      <c r="BM153" s="227" t="s">
        <v>3221</v>
      </c>
    </row>
    <row r="154" s="2" customFormat="1">
      <c r="A154" s="42"/>
      <c r="B154" s="43"/>
      <c r="C154" s="44"/>
      <c r="D154" s="229" t="s">
        <v>216</v>
      </c>
      <c r="E154" s="44"/>
      <c r="F154" s="230" t="s">
        <v>3222</v>
      </c>
      <c r="G154" s="44"/>
      <c r="H154" s="44"/>
      <c r="I154" s="231"/>
      <c r="J154" s="44"/>
      <c r="K154" s="44"/>
      <c r="L154" s="48"/>
      <c r="M154" s="232"/>
      <c r="N154" s="233"/>
      <c r="O154" s="88"/>
      <c r="P154" s="88"/>
      <c r="Q154" s="88"/>
      <c r="R154" s="88"/>
      <c r="S154" s="88"/>
      <c r="T154" s="89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T154" s="21" t="s">
        <v>216</v>
      </c>
      <c r="AU154" s="21" t="s">
        <v>83</v>
      </c>
    </row>
    <row r="155" s="13" customFormat="1">
      <c r="A155" s="13"/>
      <c r="B155" s="234"/>
      <c r="C155" s="235"/>
      <c r="D155" s="236" t="s">
        <v>218</v>
      </c>
      <c r="E155" s="237" t="s">
        <v>18</v>
      </c>
      <c r="F155" s="238" t="s">
        <v>3223</v>
      </c>
      <c r="G155" s="235"/>
      <c r="H155" s="237" t="s">
        <v>18</v>
      </c>
      <c r="I155" s="239"/>
      <c r="J155" s="235"/>
      <c r="K155" s="235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218</v>
      </c>
      <c r="AU155" s="244" t="s">
        <v>83</v>
      </c>
      <c r="AV155" s="13" t="s">
        <v>76</v>
      </c>
      <c r="AW155" s="13" t="s">
        <v>33</v>
      </c>
      <c r="AX155" s="13" t="s">
        <v>71</v>
      </c>
      <c r="AY155" s="244" t="s">
        <v>207</v>
      </c>
    </row>
    <row r="156" s="14" customFormat="1">
      <c r="A156" s="14"/>
      <c r="B156" s="245"/>
      <c r="C156" s="246"/>
      <c r="D156" s="236" t="s">
        <v>218</v>
      </c>
      <c r="E156" s="247" t="s">
        <v>18</v>
      </c>
      <c r="F156" s="248" t="s">
        <v>3224</v>
      </c>
      <c r="G156" s="246"/>
      <c r="H156" s="249">
        <v>3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218</v>
      </c>
      <c r="AU156" s="255" t="s">
        <v>83</v>
      </c>
      <c r="AV156" s="14" t="s">
        <v>80</v>
      </c>
      <c r="AW156" s="14" t="s">
        <v>33</v>
      </c>
      <c r="AX156" s="14" t="s">
        <v>76</v>
      </c>
      <c r="AY156" s="255" t="s">
        <v>207</v>
      </c>
    </row>
    <row r="157" s="12" customFormat="1" ht="22.8" customHeight="1">
      <c r="A157" s="12"/>
      <c r="B157" s="201"/>
      <c r="C157" s="202"/>
      <c r="D157" s="203" t="s">
        <v>70</v>
      </c>
      <c r="E157" s="215" t="s">
        <v>103</v>
      </c>
      <c r="F157" s="215" t="s">
        <v>208</v>
      </c>
      <c r="G157" s="202"/>
      <c r="H157" s="202"/>
      <c r="I157" s="205"/>
      <c r="J157" s="216">
        <f>BK157</f>
        <v>0</v>
      </c>
      <c r="K157" s="202"/>
      <c r="L157" s="207"/>
      <c r="M157" s="208"/>
      <c r="N157" s="209"/>
      <c r="O157" s="209"/>
      <c r="P157" s="210">
        <f>P158</f>
        <v>0</v>
      </c>
      <c r="Q157" s="209"/>
      <c r="R157" s="210">
        <f>R158</f>
        <v>0.89035200000000003</v>
      </c>
      <c r="S157" s="209"/>
      <c r="T157" s="211">
        <f>T158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2" t="s">
        <v>76</v>
      </c>
      <c r="AT157" s="213" t="s">
        <v>70</v>
      </c>
      <c r="AU157" s="213" t="s">
        <v>76</v>
      </c>
      <c r="AY157" s="212" t="s">
        <v>207</v>
      </c>
      <c r="BK157" s="214">
        <f>BK158</f>
        <v>0</v>
      </c>
    </row>
    <row r="158" s="12" customFormat="1" ht="20.88" customHeight="1">
      <c r="A158" s="12"/>
      <c r="B158" s="201"/>
      <c r="C158" s="202"/>
      <c r="D158" s="203" t="s">
        <v>70</v>
      </c>
      <c r="E158" s="215" t="s">
        <v>209</v>
      </c>
      <c r="F158" s="215" t="s">
        <v>210</v>
      </c>
      <c r="G158" s="202"/>
      <c r="H158" s="202"/>
      <c r="I158" s="205"/>
      <c r="J158" s="216">
        <f>BK158</f>
        <v>0</v>
      </c>
      <c r="K158" s="202"/>
      <c r="L158" s="207"/>
      <c r="M158" s="208"/>
      <c r="N158" s="209"/>
      <c r="O158" s="209"/>
      <c r="P158" s="210">
        <f>SUM(P159:P167)</f>
        <v>0</v>
      </c>
      <c r="Q158" s="209"/>
      <c r="R158" s="210">
        <f>SUM(R159:R167)</f>
        <v>0.89035200000000003</v>
      </c>
      <c r="S158" s="209"/>
      <c r="T158" s="211">
        <f>SUM(T159:T167)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2" t="s">
        <v>76</v>
      </c>
      <c r="AT158" s="213" t="s">
        <v>70</v>
      </c>
      <c r="AU158" s="213" t="s">
        <v>80</v>
      </c>
      <c r="AY158" s="212" t="s">
        <v>207</v>
      </c>
      <c r="BK158" s="214">
        <f>SUM(BK159:BK167)</f>
        <v>0</v>
      </c>
    </row>
    <row r="159" s="2" customFormat="1" ht="16.5" customHeight="1">
      <c r="A159" s="42"/>
      <c r="B159" s="43"/>
      <c r="C159" s="217" t="s">
        <v>8</v>
      </c>
      <c r="D159" s="217" t="s">
        <v>211</v>
      </c>
      <c r="E159" s="218" t="s">
        <v>2910</v>
      </c>
      <c r="F159" s="219" t="s">
        <v>2911</v>
      </c>
      <c r="G159" s="220" t="s">
        <v>129</v>
      </c>
      <c r="H159" s="221">
        <v>9.1600000000000001</v>
      </c>
      <c r="I159" s="222"/>
      <c r="J159" s="221">
        <f>ROUND(I159*H159,2)</f>
        <v>0</v>
      </c>
      <c r="K159" s="219" t="s">
        <v>214</v>
      </c>
      <c r="L159" s="48"/>
      <c r="M159" s="223" t="s">
        <v>18</v>
      </c>
      <c r="N159" s="224" t="s">
        <v>42</v>
      </c>
      <c r="O159" s="88"/>
      <c r="P159" s="225">
        <f>O159*H159</f>
        <v>0</v>
      </c>
      <c r="Q159" s="225">
        <v>0.056000000000000001</v>
      </c>
      <c r="R159" s="225">
        <f>Q159*H159</f>
        <v>0.51295999999999997</v>
      </c>
      <c r="S159" s="225">
        <v>0</v>
      </c>
      <c r="T159" s="226">
        <f>S159*H159</f>
        <v>0</v>
      </c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R159" s="227" t="s">
        <v>89</v>
      </c>
      <c r="AT159" s="227" t="s">
        <v>211</v>
      </c>
      <c r="AU159" s="227" t="s">
        <v>83</v>
      </c>
      <c r="AY159" s="21" t="s">
        <v>207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1" t="s">
        <v>76</v>
      </c>
      <c r="BK159" s="228">
        <f>ROUND(I159*H159,2)</f>
        <v>0</v>
      </c>
      <c r="BL159" s="21" t="s">
        <v>89</v>
      </c>
      <c r="BM159" s="227" t="s">
        <v>3225</v>
      </c>
    </row>
    <row r="160" s="2" customFormat="1">
      <c r="A160" s="42"/>
      <c r="B160" s="43"/>
      <c r="C160" s="44"/>
      <c r="D160" s="229" t="s">
        <v>216</v>
      </c>
      <c r="E160" s="44"/>
      <c r="F160" s="230" t="s">
        <v>2913</v>
      </c>
      <c r="G160" s="44"/>
      <c r="H160" s="44"/>
      <c r="I160" s="231"/>
      <c r="J160" s="44"/>
      <c r="K160" s="44"/>
      <c r="L160" s="48"/>
      <c r="M160" s="232"/>
      <c r="N160" s="233"/>
      <c r="O160" s="88"/>
      <c r="P160" s="88"/>
      <c r="Q160" s="88"/>
      <c r="R160" s="88"/>
      <c r="S160" s="88"/>
      <c r="T160" s="89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T160" s="21" t="s">
        <v>216</v>
      </c>
      <c r="AU160" s="21" t="s">
        <v>83</v>
      </c>
    </row>
    <row r="161" s="14" customFormat="1">
      <c r="A161" s="14"/>
      <c r="B161" s="245"/>
      <c r="C161" s="246"/>
      <c r="D161" s="236" t="s">
        <v>218</v>
      </c>
      <c r="E161" s="247" t="s">
        <v>18</v>
      </c>
      <c r="F161" s="248" t="s">
        <v>3226</v>
      </c>
      <c r="G161" s="246"/>
      <c r="H161" s="249">
        <v>9.1600000000000001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218</v>
      </c>
      <c r="AU161" s="255" t="s">
        <v>83</v>
      </c>
      <c r="AV161" s="14" t="s">
        <v>80</v>
      </c>
      <c r="AW161" s="14" t="s">
        <v>33</v>
      </c>
      <c r="AX161" s="14" t="s">
        <v>76</v>
      </c>
      <c r="AY161" s="255" t="s">
        <v>207</v>
      </c>
    </row>
    <row r="162" s="2" customFormat="1" ht="16.5" customHeight="1">
      <c r="A162" s="42"/>
      <c r="B162" s="43"/>
      <c r="C162" s="217" t="s">
        <v>309</v>
      </c>
      <c r="D162" s="217" t="s">
        <v>211</v>
      </c>
      <c r="E162" s="218" t="s">
        <v>1230</v>
      </c>
      <c r="F162" s="219" t="s">
        <v>1231</v>
      </c>
      <c r="G162" s="220" t="s">
        <v>129</v>
      </c>
      <c r="H162" s="221">
        <v>9.1600000000000001</v>
      </c>
      <c r="I162" s="222"/>
      <c r="J162" s="221">
        <f>ROUND(I162*H162,2)</f>
        <v>0</v>
      </c>
      <c r="K162" s="219" t="s">
        <v>214</v>
      </c>
      <c r="L162" s="48"/>
      <c r="M162" s="223" t="s">
        <v>18</v>
      </c>
      <c r="N162" s="224" t="s">
        <v>42</v>
      </c>
      <c r="O162" s="88"/>
      <c r="P162" s="225">
        <f>O162*H162</f>
        <v>0</v>
      </c>
      <c r="Q162" s="225">
        <v>0.041200000000000001</v>
      </c>
      <c r="R162" s="225">
        <f>Q162*H162</f>
        <v>0.37739200000000001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89</v>
      </c>
      <c r="AT162" s="227" t="s">
        <v>211</v>
      </c>
      <c r="AU162" s="227" t="s">
        <v>83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89</v>
      </c>
      <c r="BM162" s="227" t="s">
        <v>3227</v>
      </c>
    </row>
    <row r="163" s="2" customFormat="1">
      <c r="A163" s="42"/>
      <c r="B163" s="43"/>
      <c r="C163" s="44"/>
      <c r="D163" s="229" t="s">
        <v>216</v>
      </c>
      <c r="E163" s="44"/>
      <c r="F163" s="230" t="s">
        <v>1233</v>
      </c>
      <c r="G163" s="44"/>
      <c r="H163" s="44"/>
      <c r="I163" s="231"/>
      <c r="J163" s="44"/>
      <c r="K163" s="44"/>
      <c r="L163" s="48"/>
      <c r="M163" s="232"/>
      <c r="N163" s="233"/>
      <c r="O163" s="88"/>
      <c r="P163" s="88"/>
      <c r="Q163" s="88"/>
      <c r="R163" s="88"/>
      <c r="S163" s="88"/>
      <c r="T163" s="89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T163" s="21" t="s">
        <v>216</v>
      </c>
      <c r="AU163" s="21" t="s">
        <v>83</v>
      </c>
    </row>
    <row r="164" s="14" customFormat="1">
      <c r="A164" s="14"/>
      <c r="B164" s="245"/>
      <c r="C164" s="246"/>
      <c r="D164" s="236" t="s">
        <v>218</v>
      </c>
      <c r="E164" s="247" t="s">
        <v>18</v>
      </c>
      <c r="F164" s="248" t="s">
        <v>3228</v>
      </c>
      <c r="G164" s="246"/>
      <c r="H164" s="249">
        <v>6.5999999999999996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218</v>
      </c>
      <c r="AU164" s="255" t="s">
        <v>83</v>
      </c>
      <c r="AV164" s="14" t="s">
        <v>80</v>
      </c>
      <c r="AW164" s="14" t="s">
        <v>33</v>
      </c>
      <c r="AX164" s="14" t="s">
        <v>71</v>
      </c>
      <c r="AY164" s="255" t="s">
        <v>207</v>
      </c>
    </row>
    <row r="165" s="14" customFormat="1">
      <c r="A165" s="14"/>
      <c r="B165" s="245"/>
      <c r="C165" s="246"/>
      <c r="D165" s="236" t="s">
        <v>218</v>
      </c>
      <c r="E165" s="247" t="s">
        <v>18</v>
      </c>
      <c r="F165" s="248" t="s">
        <v>3229</v>
      </c>
      <c r="G165" s="246"/>
      <c r="H165" s="249">
        <v>0.01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218</v>
      </c>
      <c r="AU165" s="255" t="s">
        <v>83</v>
      </c>
      <c r="AV165" s="14" t="s">
        <v>80</v>
      </c>
      <c r="AW165" s="14" t="s">
        <v>33</v>
      </c>
      <c r="AX165" s="14" t="s">
        <v>71</v>
      </c>
      <c r="AY165" s="255" t="s">
        <v>207</v>
      </c>
    </row>
    <row r="166" s="14" customFormat="1">
      <c r="A166" s="14"/>
      <c r="B166" s="245"/>
      <c r="C166" s="246"/>
      <c r="D166" s="236" t="s">
        <v>218</v>
      </c>
      <c r="E166" s="247" t="s">
        <v>18</v>
      </c>
      <c r="F166" s="248" t="s">
        <v>3230</v>
      </c>
      <c r="G166" s="246"/>
      <c r="H166" s="249">
        <v>2.5499999999999998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218</v>
      </c>
      <c r="AU166" s="255" t="s">
        <v>83</v>
      </c>
      <c r="AV166" s="14" t="s">
        <v>80</v>
      </c>
      <c r="AW166" s="14" t="s">
        <v>33</v>
      </c>
      <c r="AX166" s="14" t="s">
        <v>71</v>
      </c>
      <c r="AY166" s="255" t="s">
        <v>207</v>
      </c>
    </row>
    <row r="167" s="16" customFormat="1">
      <c r="A167" s="16"/>
      <c r="B167" s="267"/>
      <c r="C167" s="268"/>
      <c r="D167" s="236" t="s">
        <v>218</v>
      </c>
      <c r="E167" s="269" t="s">
        <v>18</v>
      </c>
      <c r="F167" s="270" t="s">
        <v>244</v>
      </c>
      <c r="G167" s="268"/>
      <c r="H167" s="271">
        <v>9.1600000000000001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T167" s="277" t="s">
        <v>218</v>
      </c>
      <c r="AU167" s="277" t="s">
        <v>83</v>
      </c>
      <c r="AV167" s="16" t="s">
        <v>89</v>
      </c>
      <c r="AW167" s="16" t="s">
        <v>33</v>
      </c>
      <c r="AX167" s="16" t="s">
        <v>76</v>
      </c>
      <c r="AY167" s="277" t="s">
        <v>207</v>
      </c>
    </row>
    <row r="168" s="12" customFormat="1" ht="22.8" customHeight="1">
      <c r="A168" s="12"/>
      <c r="B168" s="201"/>
      <c r="C168" s="202"/>
      <c r="D168" s="203" t="s">
        <v>70</v>
      </c>
      <c r="E168" s="215" t="s">
        <v>124</v>
      </c>
      <c r="F168" s="215" t="s">
        <v>3231</v>
      </c>
      <c r="G168" s="202"/>
      <c r="H168" s="202"/>
      <c r="I168" s="205"/>
      <c r="J168" s="216">
        <f>BK168</f>
        <v>0</v>
      </c>
      <c r="K168" s="202"/>
      <c r="L168" s="207"/>
      <c r="M168" s="208"/>
      <c r="N168" s="209"/>
      <c r="O168" s="209"/>
      <c r="P168" s="210">
        <v>0</v>
      </c>
      <c r="Q168" s="209"/>
      <c r="R168" s="210">
        <v>0</v>
      </c>
      <c r="S168" s="209"/>
      <c r="T168" s="211"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2" t="s">
        <v>76</v>
      </c>
      <c r="AT168" s="213" t="s">
        <v>70</v>
      </c>
      <c r="AU168" s="213" t="s">
        <v>76</v>
      </c>
      <c r="AY168" s="212" t="s">
        <v>207</v>
      </c>
      <c r="BK168" s="214">
        <v>0</v>
      </c>
    </row>
    <row r="169" s="12" customFormat="1" ht="22.8" customHeight="1">
      <c r="A169" s="12"/>
      <c r="B169" s="201"/>
      <c r="C169" s="202"/>
      <c r="D169" s="203" t="s">
        <v>70</v>
      </c>
      <c r="E169" s="215" t="s">
        <v>245</v>
      </c>
      <c r="F169" s="215" t="s">
        <v>1446</v>
      </c>
      <c r="G169" s="202"/>
      <c r="H169" s="202"/>
      <c r="I169" s="205"/>
      <c r="J169" s="216">
        <f>BK169</f>
        <v>0</v>
      </c>
      <c r="K169" s="202"/>
      <c r="L169" s="207"/>
      <c r="M169" s="208"/>
      <c r="N169" s="209"/>
      <c r="O169" s="209"/>
      <c r="P169" s="210">
        <f>P170+P180+P199</f>
        <v>0</v>
      </c>
      <c r="Q169" s="209"/>
      <c r="R169" s="210">
        <f>R170+R180+R199</f>
        <v>0</v>
      </c>
      <c r="S169" s="209"/>
      <c r="T169" s="211">
        <f>T170+T180+T199</f>
        <v>2.1379999999999999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12" t="s">
        <v>76</v>
      </c>
      <c r="AT169" s="213" t="s">
        <v>70</v>
      </c>
      <c r="AU169" s="213" t="s">
        <v>76</v>
      </c>
      <c r="AY169" s="212" t="s">
        <v>207</v>
      </c>
      <c r="BK169" s="214">
        <f>BK170+BK180+BK199</f>
        <v>0</v>
      </c>
    </row>
    <row r="170" s="12" customFormat="1" ht="20.88" customHeight="1">
      <c r="A170" s="12"/>
      <c r="B170" s="201"/>
      <c r="C170" s="202"/>
      <c r="D170" s="203" t="s">
        <v>70</v>
      </c>
      <c r="E170" s="215" t="s">
        <v>388</v>
      </c>
      <c r="F170" s="215" t="s">
        <v>389</v>
      </c>
      <c r="G170" s="202"/>
      <c r="H170" s="202"/>
      <c r="I170" s="205"/>
      <c r="J170" s="216">
        <f>BK170</f>
        <v>0</v>
      </c>
      <c r="K170" s="202"/>
      <c r="L170" s="207"/>
      <c r="M170" s="208"/>
      <c r="N170" s="209"/>
      <c r="O170" s="209"/>
      <c r="P170" s="210">
        <f>SUM(P171:P179)</f>
        <v>0</v>
      </c>
      <c r="Q170" s="209"/>
      <c r="R170" s="210">
        <f>SUM(R171:R179)</f>
        <v>0</v>
      </c>
      <c r="S170" s="209"/>
      <c r="T170" s="211">
        <f>SUM(T171:T179)</f>
        <v>2.1379999999999999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12" t="s">
        <v>76</v>
      </c>
      <c r="AT170" s="213" t="s">
        <v>70</v>
      </c>
      <c r="AU170" s="213" t="s">
        <v>80</v>
      </c>
      <c r="AY170" s="212" t="s">
        <v>207</v>
      </c>
      <c r="BK170" s="214">
        <f>SUM(BK171:BK179)</f>
        <v>0</v>
      </c>
    </row>
    <row r="171" s="2" customFormat="1" ht="21.75" customHeight="1">
      <c r="A171" s="42"/>
      <c r="B171" s="43"/>
      <c r="C171" s="217" t="s">
        <v>314</v>
      </c>
      <c r="D171" s="217" t="s">
        <v>211</v>
      </c>
      <c r="E171" s="218" t="s">
        <v>3232</v>
      </c>
      <c r="F171" s="219" t="s">
        <v>3233</v>
      </c>
      <c r="G171" s="220" t="s">
        <v>317</v>
      </c>
      <c r="H171" s="221">
        <v>34</v>
      </c>
      <c r="I171" s="222"/>
      <c r="J171" s="221">
        <f>ROUND(I171*H171,2)</f>
        <v>0</v>
      </c>
      <c r="K171" s="219" t="s">
        <v>214</v>
      </c>
      <c r="L171" s="48"/>
      <c r="M171" s="223" t="s">
        <v>18</v>
      </c>
      <c r="N171" s="224" t="s">
        <v>42</v>
      </c>
      <c r="O171" s="88"/>
      <c r="P171" s="225">
        <f>O171*H171</f>
        <v>0</v>
      </c>
      <c r="Q171" s="225">
        <v>0</v>
      </c>
      <c r="R171" s="225">
        <f>Q171*H171</f>
        <v>0</v>
      </c>
      <c r="S171" s="225">
        <v>0.0089999999999999993</v>
      </c>
      <c r="T171" s="226">
        <f>S171*H171</f>
        <v>0.30599999999999999</v>
      </c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R171" s="227" t="s">
        <v>89</v>
      </c>
      <c r="AT171" s="227" t="s">
        <v>211</v>
      </c>
      <c r="AU171" s="227" t="s">
        <v>83</v>
      </c>
      <c r="AY171" s="21" t="s">
        <v>207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1" t="s">
        <v>76</v>
      </c>
      <c r="BK171" s="228">
        <f>ROUND(I171*H171,2)</f>
        <v>0</v>
      </c>
      <c r="BL171" s="21" t="s">
        <v>89</v>
      </c>
      <c r="BM171" s="227" t="s">
        <v>3234</v>
      </c>
    </row>
    <row r="172" s="2" customFormat="1">
      <c r="A172" s="42"/>
      <c r="B172" s="43"/>
      <c r="C172" s="44"/>
      <c r="D172" s="229" t="s">
        <v>216</v>
      </c>
      <c r="E172" s="44"/>
      <c r="F172" s="230" t="s">
        <v>3235</v>
      </c>
      <c r="G172" s="44"/>
      <c r="H172" s="44"/>
      <c r="I172" s="231"/>
      <c r="J172" s="44"/>
      <c r="K172" s="44"/>
      <c r="L172" s="48"/>
      <c r="M172" s="232"/>
      <c r="N172" s="233"/>
      <c r="O172" s="88"/>
      <c r="P172" s="88"/>
      <c r="Q172" s="88"/>
      <c r="R172" s="88"/>
      <c r="S172" s="88"/>
      <c r="T172" s="89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T172" s="21" t="s">
        <v>216</v>
      </c>
      <c r="AU172" s="21" t="s">
        <v>83</v>
      </c>
    </row>
    <row r="173" s="14" customFormat="1">
      <c r="A173" s="14"/>
      <c r="B173" s="245"/>
      <c r="C173" s="246"/>
      <c r="D173" s="236" t="s">
        <v>218</v>
      </c>
      <c r="E173" s="247" t="s">
        <v>18</v>
      </c>
      <c r="F173" s="248" t="s">
        <v>524</v>
      </c>
      <c r="G173" s="246"/>
      <c r="H173" s="249">
        <v>34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218</v>
      </c>
      <c r="AU173" s="255" t="s">
        <v>83</v>
      </c>
      <c r="AV173" s="14" t="s">
        <v>80</v>
      </c>
      <c r="AW173" s="14" t="s">
        <v>33</v>
      </c>
      <c r="AX173" s="14" t="s">
        <v>76</v>
      </c>
      <c r="AY173" s="255" t="s">
        <v>207</v>
      </c>
    </row>
    <row r="174" s="2" customFormat="1" ht="24.15" customHeight="1">
      <c r="A174" s="42"/>
      <c r="B174" s="43"/>
      <c r="C174" s="217" t="s">
        <v>320</v>
      </c>
      <c r="D174" s="217" t="s">
        <v>211</v>
      </c>
      <c r="E174" s="218" t="s">
        <v>2921</v>
      </c>
      <c r="F174" s="219" t="s">
        <v>2922</v>
      </c>
      <c r="G174" s="220" t="s">
        <v>317</v>
      </c>
      <c r="H174" s="221">
        <v>4</v>
      </c>
      <c r="I174" s="222"/>
      <c r="J174" s="221">
        <f>ROUND(I174*H174,2)</f>
        <v>0</v>
      </c>
      <c r="K174" s="219" t="s">
        <v>214</v>
      </c>
      <c r="L174" s="48"/>
      <c r="M174" s="223" t="s">
        <v>18</v>
      </c>
      <c r="N174" s="224" t="s">
        <v>42</v>
      </c>
      <c r="O174" s="88"/>
      <c r="P174" s="225">
        <f>O174*H174</f>
        <v>0</v>
      </c>
      <c r="Q174" s="225">
        <v>0</v>
      </c>
      <c r="R174" s="225">
        <f>Q174*H174</f>
        <v>0</v>
      </c>
      <c r="S174" s="225">
        <v>0.017999999999999999</v>
      </c>
      <c r="T174" s="226">
        <f>S174*H174</f>
        <v>0.071999999999999995</v>
      </c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R174" s="227" t="s">
        <v>89</v>
      </c>
      <c r="AT174" s="227" t="s">
        <v>211</v>
      </c>
      <c r="AU174" s="227" t="s">
        <v>83</v>
      </c>
      <c r="AY174" s="21" t="s">
        <v>207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1" t="s">
        <v>76</v>
      </c>
      <c r="BK174" s="228">
        <f>ROUND(I174*H174,2)</f>
        <v>0</v>
      </c>
      <c r="BL174" s="21" t="s">
        <v>89</v>
      </c>
      <c r="BM174" s="227" t="s">
        <v>3236</v>
      </c>
    </row>
    <row r="175" s="2" customFormat="1">
      <c r="A175" s="42"/>
      <c r="B175" s="43"/>
      <c r="C175" s="44"/>
      <c r="D175" s="229" t="s">
        <v>216</v>
      </c>
      <c r="E175" s="44"/>
      <c r="F175" s="230" t="s">
        <v>2924</v>
      </c>
      <c r="G175" s="44"/>
      <c r="H175" s="44"/>
      <c r="I175" s="231"/>
      <c r="J175" s="44"/>
      <c r="K175" s="44"/>
      <c r="L175" s="48"/>
      <c r="M175" s="232"/>
      <c r="N175" s="233"/>
      <c r="O175" s="88"/>
      <c r="P175" s="88"/>
      <c r="Q175" s="88"/>
      <c r="R175" s="88"/>
      <c r="S175" s="88"/>
      <c r="T175" s="89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T175" s="21" t="s">
        <v>216</v>
      </c>
      <c r="AU175" s="21" t="s">
        <v>83</v>
      </c>
    </row>
    <row r="176" s="14" customFormat="1">
      <c r="A176" s="14"/>
      <c r="B176" s="245"/>
      <c r="C176" s="246"/>
      <c r="D176" s="236" t="s">
        <v>218</v>
      </c>
      <c r="E176" s="247" t="s">
        <v>18</v>
      </c>
      <c r="F176" s="248" t="s">
        <v>89</v>
      </c>
      <c r="G176" s="246"/>
      <c r="H176" s="249">
        <v>4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218</v>
      </c>
      <c r="AU176" s="255" t="s">
        <v>83</v>
      </c>
      <c r="AV176" s="14" t="s">
        <v>80</v>
      </c>
      <c r="AW176" s="14" t="s">
        <v>33</v>
      </c>
      <c r="AX176" s="14" t="s">
        <v>76</v>
      </c>
      <c r="AY176" s="255" t="s">
        <v>207</v>
      </c>
    </row>
    <row r="177" s="2" customFormat="1" ht="24.15" customHeight="1">
      <c r="A177" s="42"/>
      <c r="B177" s="43"/>
      <c r="C177" s="217" t="s">
        <v>327</v>
      </c>
      <c r="D177" s="217" t="s">
        <v>211</v>
      </c>
      <c r="E177" s="218" t="s">
        <v>3237</v>
      </c>
      <c r="F177" s="219" t="s">
        <v>3238</v>
      </c>
      <c r="G177" s="220" t="s">
        <v>317</v>
      </c>
      <c r="H177" s="221">
        <v>44</v>
      </c>
      <c r="I177" s="222"/>
      <c r="J177" s="221">
        <f>ROUND(I177*H177,2)</f>
        <v>0</v>
      </c>
      <c r="K177" s="219" t="s">
        <v>214</v>
      </c>
      <c r="L177" s="48"/>
      <c r="M177" s="223" t="s">
        <v>18</v>
      </c>
      <c r="N177" s="224" t="s">
        <v>42</v>
      </c>
      <c r="O177" s="88"/>
      <c r="P177" s="225">
        <f>O177*H177</f>
        <v>0</v>
      </c>
      <c r="Q177" s="225">
        <v>0</v>
      </c>
      <c r="R177" s="225">
        <f>Q177*H177</f>
        <v>0</v>
      </c>
      <c r="S177" s="225">
        <v>0.040000000000000001</v>
      </c>
      <c r="T177" s="226">
        <f>S177*H177</f>
        <v>1.76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89</v>
      </c>
      <c r="AT177" s="227" t="s">
        <v>211</v>
      </c>
      <c r="AU177" s="227" t="s">
        <v>83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89</v>
      </c>
      <c r="BM177" s="227" t="s">
        <v>3239</v>
      </c>
    </row>
    <row r="178" s="2" customFormat="1">
      <c r="A178" s="42"/>
      <c r="B178" s="43"/>
      <c r="C178" s="44"/>
      <c r="D178" s="229" t="s">
        <v>216</v>
      </c>
      <c r="E178" s="44"/>
      <c r="F178" s="230" t="s">
        <v>3240</v>
      </c>
      <c r="G178" s="44"/>
      <c r="H178" s="44"/>
      <c r="I178" s="231"/>
      <c r="J178" s="44"/>
      <c r="K178" s="44"/>
      <c r="L178" s="48"/>
      <c r="M178" s="232"/>
      <c r="N178" s="233"/>
      <c r="O178" s="88"/>
      <c r="P178" s="88"/>
      <c r="Q178" s="88"/>
      <c r="R178" s="88"/>
      <c r="S178" s="88"/>
      <c r="T178" s="89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T178" s="21" t="s">
        <v>216</v>
      </c>
      <c r="AU178" s="21" t="s">
        <v>83</v>
      </c>
    </row>
    <row r="179" s="14" customFormat="1">
      <c r="A179" s="14"/>
      <c r="B179" s="245"/>
      <c r="C179" s="246"/>
      <c r="D179" s="236" t="s">
        <v>218</v>
      </c>
      <c r="E179" s="247" t="s">
        <v>18</v>
      </c>
      <c r="F179" s="248" t="s">
        <v>597</v>
      </c>
      <c r="G179" s="246"/>
      <c r="H179" s="249">
        <v>44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218</v>
      </c>
      <c r="AU179" s="255" t="s">
        <v>83</v>
      </c>
      <c r="AV179" s="14" t="s">
        <v>80</v>
      </c>
      <c r="AW179" s="14" t="s">
        <v>33</v>
      </c>
      <c r="AX179" s="14" t="s">
        <v>76</v>
      </c>
      <c r="AY179" s="255" t="s">
        <v>207</v>
      </c>
    </row>
    <row r="180" s="12" customFormat="1" ht="20.88" customHeight="1">
      <c r="A180" s="12"/>
      <c r="B180" s="201"/>
      <c r="C180" s="202"/>
      <c r="D180" s="203" t="s">
        <v>70</v>
      </c>
      <c r="E180" s="215" t="s">
        <v>511</v>
      </c>
      <c r="F180" s="215" t="s">
        <v>512</v>
      </c>
      <c r="G180" s="202"/>
      <c r="H180" s="202"/>
      <c r="I180" s="205"/>
      <c r="J180" s="216">
        <f>BK180</f>
        <v>0</v>
      </c>
      <c r="K180" s="202"/>
      <c r="L180" s="207"/>
      <c r="M180" s="208"/>
      <c r="N180" s="209"/>
      <c r="O180" s="209"/>
      <c r="P180" s="210">
        <f>SUM(P181:P198)</f>
        <v>0</v>
      </c>
      <c r="Q180" s="209"/>
      <c r="R180" s="210">
        <f>SUM(R181:R198)</f>
        <v>0</v>
      </c>
      <c r="S180" s="209"/>
      <c r="T180" s="211">
        <f>SUM(T181:T198)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2" t="s">
        <v>76</v>
      </c>
      <c r="AT180" s="213" t="s">
        <v>70</v>
      </c>
      <c r="AU180" s="213" t="s">
        <v>80</v>
      </c>
      <c r="AY180" s="212" t="s">
        <v>207</v>
      </c>
      <c r="BK180" s="214">
        <f>SUM(BK181:BK198)</f>
        <v>0</v>
      </c>
    </row>
    <row r="181" s="2" customFormat="1" ht="24.15" customHeight="1">
      <c r="A181" s="42"/>
      <c r="B181" s="43"/>
      <c r="C181" s="217" t="s">
        <v>340</v>
      </c>
      <c r="D181" s="217" t="s">
        <v>211</v>
      </c>
      <c r="E181" s="218" t="s">
        <v>520</v>
      </c>
      <c r="F181" s="219" t="s">
        <v>521</v>
      </c>
      <c r="G181" s="220" t="s">
        <v>516</v>
      </c>
      <c r="H181" s="221">
        <v>2.3799999999999999</v>
      </c>
      <c r="I181" s="222"/>
      <c r="J181" s="221">
        <f>ROUND(I181*H181,2)</f>
        <v>0</v>
      </c>
      <c r="K181" s="219" t="s">
        <v>214</v>
      </c>
      <c r="L181" s="48"/>
      <c r="M181" s="223" t="s">
        <v>18</v>
      </c>
      <c r="N181" s="224" t="s">
        <v>42</v>
      </c>
      <c r="O181" s="88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R181" s="227" t="s">
        <v>89</v>
      </c>
      <c r="AT181" s="227" t="s">
        <v>211</v>
      </c>
      <c r="AU181" s="227" t="s">
        <v>83</v>
      </c>
      <c r="AY181" s="21" t="s">
        <v>207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1" t="s">
        <v>76</v>
      </c>
      <c r="BK181" s="228">
        <f>ROUND(I181*H181,2)</f>
        <v>0</v>
      </c>
      <c r="BL181" s="21" t="s">
        <v>89</v>
      </c>
      <c r="BM181" s="227" t="s">
        <v>3241</v>
      </c>
    </row>
    <row r="182" s="2" customFormat="1">
      <c r="A182" s="42"/>
      <c r="B182" s="43"/>
      <c r="C182" s="44"/>
      <c r="D182" s="229" t="s">
        <v>216</v>
      </c>
      <c r="E182" s="44"/>
      <c r="F182" s="230" t="s">
        <v>523</v>
      </c>
      <c r="G182" s="44"/>
      <c r="H182" s="44"/>
      <c r="I182" s="231"/>
      <c r="J182" s="44"/>
      <c r="K182" s="44"/>
      <c r="L182" s="48"/>
      <c r="M182" s="232"/>
      <c r="N182" s="233"/>
      <c r="O182" s="88"/>
      <c r="P182" s="88"/>
      <c r="Q182" s="88"/>
      <c r="R182" s="88"/>
      <c r="S182" s="88"/>
      <c r="T182" s="89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T182" s="21" t="s">
        <v>216</v>
      </c>
      <c r="AU182" s="21" t="s">
        <v>83</v>
      </c>
    </row>
    <row r="183" s="2" customFormat="1" ht="37.8" customHeight="1">
      <c r="A183" s="42"/>
      <c r="B183" s="43"/>
      <c r="C183" s="217" t="s">
        <v>347</v>
      </c>
      <c r="D183" s="217" t="s">
        <v>211</v>
      </c>
      <c r="E183" s="218" t="s">
        <v>525</v>
      </c>
      <c r="F183" s="219" t="s">
        <v>526</v>
      </c>
      <c r="G183" s="220" t="s">
        <v>516</v>
      </c>
      <c r="H183" s="221">
        <v>4.7599999999999998</v>
      </c>
      <c r="I183" s="222"/>
      <c r="J183" s="221">
        <f>ROUND(I183*H183,2)</f>
        <v>0</v>
      </c>
      <c r="K183" s="219" t="s">
        <v>214</v>
      </c>
      <c r="L183" s="48"/>
      <c r="M183" s="223" t="s">
        <v>18</v>
      </c>
      <c r="N183" s="224" t="s">
        <v>42</v>
      </c>
      <c r="O183" s="88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R183" s="227" t="s">
        <v>89</v>
      </c>
      <c r="AT183" s="227" t="s">
        <v>211</v>
      </c>
      <c r="AU183" s="227" t="s">
        <v>83</v>
      </c>
      <c r="AY183" s="21" t="s">
        <v>207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1" t="s">
        <v>76</v>
      </c>
      <c r="BK183" s="228">
        <f>ROUND(I183*H183,2)</f>
        <v>0</v>
      </c>
      <c r="BL183" s="21" t="s">
        <v>89</v>
      </c>
      <c r="BM183" s="227" t="s">
        <v>3242</v>
      </c>
    </row>
    <row r="184" s="2" customFormat="1">
      <c r="A184" s="42"/>
      <c r="B184" s="43"/>
      <c r="C184" s="44"/>
      <c r="D184" s="229" t="s">
        <v>216</v>
      </c>
      <c r="E184" s="44"/>
      <c r="F184" s="230" t="s">
        <v>528</v>
      </c>
      <c r="G184" s="44"/>
      <c r="H184" s="44"/>
      <c r="I184" s="231"/>
      <c r="J184" s="44"/>
      <c r="K184" s="44"/>
      <c r="L184" s="48"/>
      <c r="M184" s="232"/>
      <c r="N184" s="233"/>
      <c r="O184" s="88"/>
      <c r="P184" s="88"/>
      <c r="Q184" s="88"/>
      <c r="R184" s="88"/>
      <c r="S184" s="88"/>
      <c r="T184" s="89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T184" s="21" t="s">
        <v>216</v>
      </c>
      <c r="AU184" s="21" t="s">
        <v>83</v>
      </c>
    </row>
    <row r="185" s="14" customFormat="1">
      <c r="A185" s="14"/>
      <c r="B185" s="245"/>
      <c r="C185" s="246"/>
      <c r="D185" s="236" t="s">
        <v>218</v>
      </c>
      <c r="E185" s="246"/>
      <c r="F185" s="248" t="s">
        <v>3243</v>
      </c>
      <c r="G185" s="246"/>
      <c r="H185" s="249">
        <v>4.7599999999999998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218</v>
      </c>
      <c r="AU185" s="255" t="s">
        <v>83</v>
      </c>
      <c r="AV185" s="14" t="s">
        <v>80</v>
      </c>
      <c r="AW185" s="14" t="s">
        <v>4</v>
      </c>
      <c r="AX185" s="14" t="s">
        <v>76</v>
      </c>
      <c r="AY185" s="255" t="s">
        <v>207</v>
      </c>
    </row>
    <row r="186" s="2" customFormat="1" ht="21.75" customHeight="1">
      <c r="A186" s="42"/>
      <c r="B186" s="43"/>
      <c r="C186" s="217" t="s">
        <v>360</v>
      </c>
      <c r="D186" s="217" t="s">
        <v>211</v>
      </c>
      <c r="E186" s="218" t="s">
        <v>530</v>
      </c>
      <c r="F186" s="219" t="s">
        <v>531</v>
      </c>
      <c r="G186" s="220" t="s">
        <v>516</v>
      </c>
      <c r="H186" s="221">
        <v>2.3799999999999999</v>
      </c>
      <c r="I186" s="222"/>
      <c r="J186" s="221">
        <f>ROUND(I186*H186,2)</f>
        <v>0</v>
      </c>
      <c r="K186" s="219" t="s">
        <v>214</v>
      </c>
      <c r="L186" s="48"/>
      <c r="M186" s="223" t="s">
        <v>18</v>
      </c>
      <c r="N186" s="224" t="s">
        <v>42</v>
      </c>
      <c r="O186" s="88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R186" s="227" t="s">
        <v>89</v>
      </c>
      <c r="AT186" s="227" t="s">
        <v>211</v>
      </c>
      <c r="AU186" s="227" t="s">
        <v>83</v>
      </c>
      <c r="AY186" s="21" t="s">
        <v>207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1" t="s">
        <v>76</v>
      </c>
      <c r="BK186" s="228">
        <f>ROUND(I186*H186,2)</f>
        <v>0</v>
      </c>
      <c r="BL186" s="21" t="s">
        <v>89</v>
      </c>
      <c r="BM186" s="227" t="s">
        <v>3244</v>
      </c>
    </row>
    <row r="187" s="2" customFormat="1">
      <c r="A187" s="42"/>
      <c r="B187" s="43"/>
      <c r="C187" s="44"/>
      <c r="D187" s="229" t="s">
        <v>216</v>
      </c>
      <c r="E187" s="44"/>
      <c r="F187" s="230" t="s">
        <v>533</v>
      </c>
      <c r="G187" s="44"/>
      <c r="H187" s="44"/>
      <c r="I187" s="231"/>
      <c r="J187" s="44"/>
      <c r="K187" s="44"/>
      <c r="L187" s="48"/>
      <c r="M187" s="232"/>
      <c r="N187" s="233"/>
      <c r="O187" s="88"/>
      <c r="P187" s="88"/>
      <c r="Q187" s="88"/>
      <c r="R187" s="88"/>
      <c r="S187" s="88"/>
      <c r="T187" s="89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T187" s="21" t="s">
        <v>216</v>
      </c>
      <c r="AU187" s="21" t="s">
        <v>83</v>
      </c>
    </row>
    <row r="188" s="2" customFormat="1" ht="24.15" customHeight="1">
      <c r="A188" s="42"/>
      <c r="B188" s="43"/>
      <c r="C188" s="217" t="s">
        <v>370</v>
      </c>
      <c r="D188" s="217" t="s">
        <v>211</v>
      </c>
      <c r="E188" s="218" t="s">
        <v>535</v>
      </c>
      <c r="F188" s="219" t="s">
        <v>536</v>
      </c>
      <c r="G188" s="220" t="s">
        <v>516</v>
      </c>
      <c r="H188" s="221">
        <v>47.600000000000001</v>
      </c>
      <c r="I188" s="222"/>
      <c r="J188" s="221">
        <f>ROUND(I188*H188,2)</f>
        <v>0</v>
      </c>
      <c r="K188" s="219" t="s">
        <v>214</v>
      </c>
      <c r="L188" s="48"/>
      <c r="M188" s="223" t="s">
        <v>18</v>
      </c>
      <c r="N188" s="224" t="s">
        <v>42</v>
      </c>
      <c r="O188" s="88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R188" s="227" t="s">
        <v>89</v>
      </c>
      <c r="AT188" s="227" t="s">
        <v>211</v>
      </c>
      <c r="AU188" s="227" t="s">
        <v>83</v>
      </c>
      <c r="AY188" s="21" t="s">
        <v>207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1" t="s">
        <v>76</v>
      </c>
      <c r="BK188" s="228">
        <f>ROUND(I188*H188,2)</f>
        <v>0</v>
      </c>
      <c r="BL188" s="21" t="s">
        <v>89</v>
      </c>
      <c r="BM188" s="227" t="s">
        <v>3245</v>
      </c>
    </row>
    <row r="189" s="2" customFormat="1">
      <c r="A189" s="42"/>
      <c r="B189" s="43"/>
      <c r="C189" s="44"/>
      <c r="D189" s="229" t="s">
        <v>216</v>
      </c>
      <c r="E189" s="44"/>
      <c r="F189" s="230" t="s">
        <v>538</v>
      </c>
      <c r="G189" s="44"/>
      <c r="H189" s="44"/>
      <c r="I189" s="231"/>
      <c r="J189" s="44"/>
      <c r="K189" s="44"/>
      <c r="L189" s="48"/>
      <c r="M189" s="232"/>
      <c r="N189" s="233"/>
      <c r="O189" s="88"/>
      <c r="P189" s="88"/>
      <c r="Q189" s="88"/>
      <c r="R189" s="88"/>
      <c r="S189" s="88"/>
      <c r="T189" s="89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T189" s="21" t="s">
        <v>216</v>
      </c>
      <c r="AU189" s="21" t="s">
        <v>83</v>
      </c>
    </row>
    <row r="190" s="14" customFormat="1">
      <c r="A190" s="14"/>
      <c r="B190" s="245"/>
      <c r="C190" s="246"/>
      <c r="D190" s="236" t="s">
        <v>218</v>
      </c>
      <c r="E190" s="246"/>
      <c r="F190" s="248" t="s">
        <v>3246</v>
      </c>
      <c r="G190" s="246"/>
      <c r="H190" s="249">
        <v>47.600000000000001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218</v>
      </c>
      <c r="AU190" s="255" t="s">
        <v>83</v>
      </c>
      <c r="AV190" s="14" t="s">
        <v>80</v>
      </c>
      <c r="AW190" s="14" t="s">
        <v>4</v>
      </c>
      <c r="AX190" s="14" t="s">
        <v>76</v>
      </c>
      <c r="AY190" s="255" t="s">
        <v>207</v>
      </c>
    </row>
    <row r="191" s="2" customFormat="1" ht="24.15" customHeight="1">
      <c r="A191" s="42"/>
      <c r="B191" s="43"/>
      <c r="C191" s="217" t="s">
        <v>7</v>
      </c>
      <c r="D191" s="217" t="s">
        <v>211</v>
      </c>
      <c r="E191" s="218" t="s">
        <v>541</v>
      </c>
      <c r="F191" s="219" t="s">
        <v>542</v>
      </c>
      <c r="G191" s="220" t="s">
        <v>516</v>
      </c>
      <c r="H191" s="221">
        <v>2.1400000000000001</v>
      </c>
      <c r="I191" s="222"/>
      <c r="J191" s="221">
        <f>ROUND(I191*H191,2)</f>
        <v>0</v>
      </c>
      <c r="K191" s="219" t="s">
        <v>214</v>
      </c>
      <c r="L191" s="48"/>
      <c r="M191" s="223" t="s">
        <v>18</v>
      </c>
      <c r="N191" s="224" t="s">
        <v>42</v>
      </c>
      <c r="O191" s="88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R191" s="227" t="s">
        <v>89</v>
      </c>
      <c r="AT191" s="227" t="s">
        <v>211</v>
      </c>
      <c r="AU191" s="227" t="s">
        <v>83</v>
      </c>
      <c r="AY191" s="21" t="s">
        <v>207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1" t="s">
        <v>76</v>
      </c>
      <c r="BK191" s="228">
        <f>ROUND(I191*H191,2)</f>
        <v>0</v>
      </c>
      <c r="BL191" s="21" t="s">
        <v>89</v>
      </c>
      <c r="BM191" s="227" t="s">
        <v>3247</v>
      </c>
    </row>
    <row r="192" s="2" customFormat="1">
      <c r="A192" s="42"/>
      <c r="B192" s="43"/>
      <c r="C192" s="44"/>
      <c r="D192" s="229" t="s">
        <v>216</v>
      </c>
      <c r="E192" s="44"/>
      <c r="F192" s="230" t="s">
        <v>544</v>
      </c>
      <c r="G192" s="44"/>
      <c r="H192" s="44"/>
      <c r="I192" s="231"/>
      <c r="J192" s="44"/>
      <c r="K192" s="44"/>
      <c r="L192" s="48"/>
      <c r="M192" s="232"/>
      <c r="N192" s="233"/>
      <c r="O192" s="88"/>
      <c r="P192" s="88"/>
      <c r="Q192" s="88"/>
      <c r="R192" s="88"/>
      <c r="S192" s="88"/>
      <c r="T192" s="89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T192" s="21" t="s">
        <v>216</v>
      </c>
      <c r="AU192" s="21" t="s">
        <v>83</v>
      </c>
    </row>
    <row r="193" s="14" customFormat="1">
      <c r="A193" s="14"/>
      <c r="B193" s="245"/>
      <c r="C193" s="246"/>
      <c r="D193" s="236" t="s">
        <v>218</v>
      </c>
      <c r="E193" s="247" t="s">
        <v>18</v>
      </c>
      <c r="F193" s="248" t="s">
        <v>3248</v>
      </c>
      <c r="G193" s="246"/>
      <c r="H193" s="249">
        <v>2.3799999999999999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218</v>
      </c>
      <c r="AU193" s="255" t="s">
        <v>83</v>
      </c>
      <c r="AV193" s="14" t="s">
        <v>80</v>
      </c>
      <c r="AW193" s="14" t="s">
        <v>33</v>
      </c>
      <c r="AX193" s="14" t="s">
        <v>71</v>
      </c>
      <c r="AY193" s="255" t="s">
        <v>207</v>
      </c>
    </row>
    <row r="194" s="14" customFormat="1">
      <c r="A194" s="14"/>
      <c r="B194" s="245"/>
      <c r="C194" s="246"/>
      <c r="D194" s="236" t="s">
        <v>218</v>
      </c>
      <c r="E194" s="247" t="s">
        <v>18</v>
      </c>
      <c r="F194" s="248" t="s">
        <v>3249</v>
      </c>
      <c r="G194" s="246"/>
      <c r="H194" s="249">
        <v>-0.23999999999999999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218</v>
      </c>
      <c r="AU194" s="255" t="s">
        <v>83</v>
      </c>
      <c r="AV194" s="14" t="s">
        <v>80</v>
      </c>
      <c r="AW194" s="14" t="s">
        <v>33</v>
      </c>
      <c r="AX194" s="14" t="s">
        <v>71</v>
      </c>
      <c r="AY194" s="255" t="s">
        <v>207</v>
      </c>
    </row>
    <row r="195" s="16" customFormat="1">
      <c r="A195" s="16"/>
      <c r="B195" s="267"/>
      <c r="C195" s="268"/>
      <c r="D195" s="236" t="s">
        <v>218</v>
      </c>
      <c r="E195" s="269" t="s">
        <v>18</v>
      </c>
      <c r="F195" s="270" t="s">
        <v>244</v>
      </c>
      <c r="G195" s="268"/>
      <c r="H195" s="271">
        <v>2.1399999999999997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77" t="s">
        <v>218</v>
      </c>
      <c r="AU195" s="277" t="s">
        <v>83</v>
      </c>
      <c r="AV195" s="16" t="s">
        <v>89</v>
      </c>
      <c r="AW195" s="16" t="s">
        <v>33</v>
      </c>
      <c r="AX195" s="16" t="s">
        <v>76</v>
      </c>
      <c r="AY195" s="277" t="s">
        <v>207</v>
      </c>
    </row>
    <row r="196" s="2" customFormat="1" ht="24.15" customHeight="1">
      <c r="A196" s="42"/>
      <c r="B196" s="43"/>
      <c r="C196" s="217" t="s">
        <v>390</v>
      </c>
      <c r="D196" s="217" t="s">
        <v>211</v>
      </c>
      <c r="E196" s="218" t="s">
        <v>585</v>
      </c>
      <c r="F196" s="219" t="s">
        <v>586</v>
      </c>
      <c r="G196" s="220" t="s">
        <v>516</v>
      </c>
      <c r="H196" s="221">
        <v>0.23999999999999999</v>
      </c>
      <c r="I196" s="222"/>
      <c r="J196" s="221">
        <f>ROUND(I196*H196,2)</f>
        <v>0</v>
      </c>
      <c r="K196" s="219" t="s">
        <v>214</v>
      </c>
      <c r="L196" s="48"/>
      <c r="M196" s="223" t="s">
        <v>18</v>
      </c>
      <c r="N196" s="224" t="s">
        <v>42</v>
      </c>
      <c r="O196" s="88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R196" s="227" t="s">
        <v>89</v>
      </c>
      <c r="AT196" s="227" t="s">
        <v>211</v>
      </c>
      <c r="AU196" s="227" t="s">
        <v>83</v>
      </c>
      <c r="AY196" s="21" t="s">
        <v>207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1" t="s">
        <v>76</v>
      </c>
      <c r="BK196" s="228">
        <f>ROUND(I196*H196,2)</f>
        <v>0</v>
      </c>
      <c r="BL196" s="21" t="s">
        <v>89</v>
      </c>
      <c r="BM196" s="227" t="s">
        <v>3250</v>
      </c>
    </row>
    <row r="197" s="2" customFormat="1">
      <c r="A197" s="42"/>
      <c r="B197" s="43"/>
      <c r="C197" s="44"/>
      <c r="D197" s="229" t="s">
        <v>216</v>
      </c>
      <c r="E197" s="44"/>
      <c r="F197" s="230" t="s">
        <v>588</v>
      </c>
      <c r="G197" s="44"/>
      <c r="H197" s="44"/>
      <c r="I197" s="231"/>
      <c r="J197" s="44"/>
      <c r="K197" s="44"/>
      <c r="L197" s="48"/>
      <c r="M197" s="232"/>
      <c r="N197" s="233"/>
      <c r="O197" s="88"/>
      <c r="P197" s="88"/>
      <c r="Q197" s="88"/>
      <c r="R197" s="88"/>
      <c r="S197" s="88"/>
      <c r="T197" s="89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T197" s="21" t="s">
        <v>216</v>
      </c>
      <c r="AU197" s="21" t="s">
        <v>83</v>
      </c>
    </row>
    <row r="198" s="14" customFormat="1">
      <c r="A198" s="14"/>
      <c r="B198" s="245"/>
      <c r="C198" s="246"/>
      <c r="D198" s="236" t="s">
        <v>218</v>
      </c>
      <c r="E198" s="247" t="s">
        <v>18</v>
      </c>
      <c r="F198" s="248" t="s">
        <v>3251</v>
      </c>
      <c r="G198" s="246"/>
      <c r="H198" s="249">
        <v>0.23999999999999999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218</v>
      </c>
      <c r="AU198" s="255" t="s">
        <v>83</v>
      </c>
      <c r="AV198" s="14" t="s">
        <v>80</v>
      </c>
      <c r="AW198" s="14" t="s">
        <v>33</v>
      </c>
      <c r="AX198" s="14" t="s">
        <v>76</v>
      </c>
      <c r="AY198" s="255" t="s">
        <v>207</v>
      </c>
    </row>
    <row r="199" s="12" customFormat="1" ht="20.88" customHeight="1">
      <c r="A199" s="12"/>
      <c r="B199" s="201"/>
      <c r="C199" s="202"/>
      <c r="D199" s="203" t="s">
        <v>70</v>
      </c>
      <c r="E199" s="215" t="s">
        <v>603</v>
      </c>
      <c r="F199" s="215" t="s">
        <v>1519</v>
      </c>
      <c r="G199" s="202"/>
      <c r="H199" s="202"/>
      <c r="I199" s="205"/>
      <c r="J199" s="216">
        <f>BK199</f>
        <v>0</v>
      </c>
      <c r="K199" s="202"/>
      <c r="L199" s="207"/>
      <c r="M199" s="208"/>
      <c r="N199" s="209"/>
      <c r="O199" s="209"/>
      <c r="P199" s="210">
        <f>SUM(P200:P201)</f>
        <v>0</v>
      </c>
      <c r="Q199" s="209"/>
      <c r="R199" s="210">
        <f>SUM(R200:R201)</f>
        <v>0</v>
      </c>
      <c r="S199" s="209"/>
      <c r="T199" s="211">
        <f>SUM(T200:T201)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12" t="s">
        <v>76</v>
      </c>
      <c r="AT199" s="213" t="s">
        <v>70</v>
      </c>
      <c r="AU199" s="213" t="s">
        <v>80</v>
      </c>
      <c r="AY199" s="212" t="s">
        <v>207</v>
      </c>
      <c r="BK199" s="214">
        <f>SUM(BK200:BK201)</f>
        <v>0</v>
      </c>
    </row>
    <row r="200" s="2" customFormat="1" ht="33" customHeight="1">
      <c r="A200" s="42"/>
      <c r="B200" s="43"/>
      <c r="C200" s="217" t="s">
        <v>397</v>
      </c>
      <c r="D200" s="217" t="s">
        <v>211</v>
      </c>
      <c r="E200" s="218" t="s">
        <v>606</v>
      </c>
      <c r="F200" s="219" t="s">
        <v>607</v>
      </c>
      <c r="G200" s="220" t="s">
        <v>516</v>
      </c>
      <c r="H200" s="221">
        <v>14.66</v>
      </c>
      <c r="I200" s="222"/>
      <c r="J200" s="221">
        <f>ROUND(I200*H200,2)</f>
        <v>0</v>
      </c>
      <c r="K200" s="219" t="s">
        <v>214</v>
      </c>
      <c r="L200" s="48"/>
      <c r="M200" s="223" t="s">
        <v>18</v>
      </c>
      <c r="N200" s="224" t="s">
        <v>42</v>
      </c>
      <c r="O200" s="88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R200" s="227" t="s">
        <v>89</v>
      </c>
      <c r="AT200" s="227" t="s">
        <v>211</v>
      </c>
      <c r="AU200" s="227" t="s">
        <v>83</v>
      </c>
      <c r="AY200" s="21" t="s">
        <v>207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1" t="s">
        <v>76</v>
      </c>
      <c r="BK200" s="228">
        <f>ROUND(I200*H200,2)</f>
        <v>0</v>
      </c>
      <c r="BL200" s="21" t="s">
        <v>89</v>
      </c>
      <c r="BM200" s="227" t="s">
        <v>3252</v>
      </c>
    </row>
    <row r="201" s="2" customFormat="1">
      <c r="A201" s="42"/>
      <c r="B201" s="43"/>
      <c r="C201" s="44"/>
      <c r="D201" s="229" t="s">
        <v>216</v>
      </c>
      <c r="E201" s="44"/>
      <c r="F201" s="230" t="s">
        <v>609</v>
      </c>
      <c r="G201" s="44"/>
      <c r="H201" s="44"/>
      <c r="I201" s="231"/>
      <c r="J201" s="44"/>
      <c r="K201" s="44"/>
      <c r="L201" s="48"/>
      <c r="M201" s="232"/>
      <c r="N201" s="233"/>
      <c r="O201" s="88"/>
      <c r="P201" s="88"/>
      <c r="Q201" s="88"/>
      <c r="R201" s="88"/>
      <c r="S201" s="88"/>
      <c r="T201" s="89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T201" s="21" t="s">
        <v>216</v>
      </c>
      <c r="AU201" s="21" t="s">
        <v>83</v>
      </c>
    </row>
    <row r="202" s="12" customFormat="1" ht="25.92" customHeight="1">
      <c r="A202" s="12"/>
      <c r="B202" s="201"/>
      <c r="C202" s="202"/>
      <c r="D202" s="203" t="s">
        <v>70</v>
      </c>
      <c r="E202" s="204" t="s">
        <v>610</v>
      </c>
      <c r="F202" s="204" t="s">
        <v>1527</v>
      </c>
      <c r="G202" s="202"/>
      <c r="H202" s="202"/>
      <c r="I202" s="205"/>
      <c r="J202" s="206">
        <f>BK202</f>
        <v>0</v>
      </c>
      <c r="K202" s="202"/>
      <c r="L202" s="207"/>
      <c r="M202" s="208"/>
      <c r="N202" s="209"/>
      <c r="O202" s="209"/>
      <c r="P202" s="210">
        <f>P203+P214+P316+P324</f>
        <v>0</v>
      </c>
      <c r="Q202" s="209"/>
      <c r="R202" s="210">
        <f>R203+R214+R316+R324</f>
        <v>0.41081000000000006</v>
      </c>
      <c r="S202" s="209"/>
      <c r="T202" s="211">
        <f>T203+T214+T316+T324</f>
        <v>0.24023999999999998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12" t="s">
        <v>80</v>
      </c>
      <c r="AT202" s="213" t="s">
        <v>70</v>
      </c>
      <c r="AU202" s="213" t="s">
        <v>71</v>
      </c>
      <c r="AY202" s="212" t="s">
        <v>207</v>
      </c>
      <c r="BK202" s="214">
        <f>BK203+BK214+BK316+BK324</f>
        <v>0</v>
      </c>
    </row>
    <row r="203" s="12" customFormat="1" ht="22.8" customHeight="1">
      <c r="A203" s="12"/>
      <c r="B203" s="201"/>
      <c r="C203" s="202"/>
      <c r="D203" s="203" t="s">
        <v>70</v>
      </c>
      <c r="E203" s="215" t="s">
        <v>612</v>
      </c>
      <c r="F203" s="215" t="s">
        <v>613</v>
      </c>
      <c r="G203" s="202"/>
      <c r="H203" s="202"/>
      <c r="I203" s="205"/>
      <c r="J203" s="216">
        <f>BK203</f>
        <v>0</v>
      </c>
      <c r="K203" s="202"/>
      <c r="L203" s="207"/>
      <c r="M203" s="208"/>
      <c r="N203" s="209"/>
      <c r="O203" s="209"/>
      <c r="P203" s="210">
        <f>SUM(P204:P213)</f>
        <v>0</v>
      </c>
      <c r="Q203" s="209"/>
      <c r="R203" s="210">
        <f>SUM(R204:R213)</f>
        <v>0.01457</v>
      </c>
      <c r="S203" s="209"/>
      <c r="T203" s="211">
        <f>SUM(T204:T213)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12" t="s">
        <v>80</v>
      </c>
      <c r="AT203" s="213" t="s">
        <v>70</v>
      </c>
      <c r="AU203" s="213" t="s">
        <v>76</v>
      </c>
      <c r="AY203" s="212" t="s">
        <v>207</v>
      </c>
      <c r="BK203" s="214">
        <f>SUM(BK204:BK213)</f>
        <v>0</v>
      </c>
    </row>
    <row r="204" s="2" customFormat="1" ht="24.15" customHeight="1">
      <c r="A204" s="42"/>
      <c r="B204" s="43"/>
      <c r="C204" s="217" t="s">
        <v>404</v>
      </c>
      <c r="D204" s="217" t="s">
        <v>211</v>
      </c>
      <c r="E204" s="218" t="s">
        <v>2937</v>
      </c>
      <c r="F204" s="219" t="s">
        <v>2938</v>
      </c>
      <c r="G204" s="220" t="s">
        <v>381</v>
      </c>
      <c r="H204" s="221">
        <v>31</v>
      </c>
      <c r="I204" s="222"/>
      <c r="J204" s="221">
        <f>ROUND(I204*H204,2)</f>
        <v>0</v>
      </c>
      <c r="K204" s="219" t="s">
        <v>214</v>
      </c>
      <c r="L204" s="48"/>
      <c r="M204" s="223" t="s">
        <v>18</v>
      </c>
      <c r="N204" s="224" t="s">
        <v>42</v>
      </c>
      <c r="O204" s="88"/>
      <c r="P204" s="225">
        <f>O204*H204</f>
        <v>0</v>
      </c>
      <c r="Q204" s="225">
        <v>0.00017000000000000001</v>
      </c>
      <c r="R204" s="225">
        <f>Q204*H204</f>
        <v>0.0052700000000000004</v>
      </c>
      <c r="S204" s="225">
        <v>0</v>
      </c>
      <c r="T204" s="226">
        <f>S204*H204</f>
        <v>0</v>
      </c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R204" s="227" t="s">
        <v>327</v>
      </c>
      <c r="AT204" s="227" t="s">
        <v>211</v>
      </c>
      <c r="AU204" s="227" t="s">
        <v>80</v>
      </c>
      <c r="AY204" s="21" t="s">
        <v>207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1" t="s">
        <v>76</v>
      </c>
      <c r="BK204" s="228">
        <f>ROUND(I204*H204,2)</f>
        <v>0</v>
      </c>
      <c r="BL204" s="21" t="s">
        <v>327</v>
      </c>
      <c r="BM204" s="227" t="s">
        <v>3253</v>
      </c>
    </row>
    <row r="205" s="2" customFormat="1">
      <c r="A205" s="42"/>
      <c r="B205" s="43"/>
      <c r="C205" s="44"/>
      <c r="D205" s="229" t="s">
        <v>216</v>
      </c>
      <c r="E205" s="44"/>
      <c r="F205" s="230" t="s">
        <v>2940</v>
      </c>
      <c r="G205" s="44"/>
      <c r="H205" s="44"/>
      <c r="I205" s="231"/>
      <c r="J205" s="44"/>
      <c r="K205" s="44"/>
      <c r="L205" s="48"/>
      <c r="M205" s="232"/>
      <c r="N205" s="233"/>
      <c r="O205" s="88"/>
      <c r="P205" s="88"/>
      <c r="Q205" s="88"/>
      <c r="R205" s="88"/>
      <c r="S205" s="88"/>
      <c r="T205" s="89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T205" s="21" t="s">
        <v>216</v>
      </c>
      <c r="AU205" s="21" t="s">
        <v>80</v>
      </c>
    </row>
    <row r="206" s="14" customFormat="1">
      <c r="A206" s="14"/>
      <c r="B206" s="245"/>
      <c r="C206" s="246"/>
      <c r="D206" s="236" t="s">
        <v>218</v>
      </c>
      <c r="E206" s="247" t="s">
        <v>18</v>
      </c>
      <c r="F206" s="248" t="s">
        <v>94</v>
      </c>
      <c r="G206" s="246"/>
      <c r="H206" s="249">
        <v>5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218</v>
      </c>
      <c r="AU206" s="255" t="s">
        <v>80</v>
      </c>
      <c r="AV206" s="14" t="s">
        <v>80</v>
      </c>
      <c r="AW206" s="14" t="s">
        <v>33</v>
      </c>
      <c r="AX206" s="14" t="s">
        <v>71</v>
      </c>
      <c r="AY206" s="255" t="s">
        <v>207</v>
      </c>
    </row>
    <row r="207" s="14" customFormat="1">
      <c r="A207" s="14"/>
      <c r="B207" s="245"/>
      <c r="C207" s="246"/>
      <c r="D207" s="236" t="s">
        <v>218</v>
      </c>
      <c r="E207" s="247" t="s">
        <v>18</v>
      </c>
      <c r="F207" s="248" t="s">
        <v>417</v>
      </c>
      <c r="G207" s="246"/>
      <c r="H207" s="249">
        <v>26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218</v>
      </c>
      <c r="AU207" s="255" t="s">
        <v>80</v>
      </c>
      <c r="AV207" s="14" t="s">
        <v>80</v>
      </c>
      <c r="AW207" s="14" t="s">
        <v>33</v>
      </c>
      <c r="AX207" s="14" t="s">
        <v>71</v>
      </c>
      <c r="AY207" s="255" t="s">
        <v>207</v>
      </c>
    </row>
    <row r="208" s="2" customFormat="1" ht="16.5" customHeight="1">
      <c r="A208" s="42"/>
      <c r="B208" s="43"/>
      <c r="C208" s="283" t="s">
        <v>410</v>
      </c>
      <c r="D208" s="283" t="s">
        <v>1282</v>
      </c>
      <c r="E208" s="284" t="s">
        <v>3254</v>
      </c>
      <c r="F208" s="285" t="s">
        <v>3255</v>
      </c>
      <c r="G208" s="286" t="s">
        <v>381</v>
      </c>
      <c r="H208" s="287">
        <v>5</v>
      </c>
      <c r="I208" s="288"/>
      <c r="J208" s="287">
        <f>ROUND(I208*H208,2)</f>
        <v>0</v>
      </c>
      <c r="K208" s="285" t="s">
        <v>18</v>
      </c>
      <c r="L208" s="289"/>
      <c r="M208" s="290" t="s">
        <v>18</v>
      </c>
      <c r="N208" s="291" t="s">
        <v>42</v>
      </c>
      <c r="O208" s="88"/>
      <c r="P208" s="225">
        <f>O208*H208</f>
        <v>0</v>
      </c>
      <c r="Q208" s="225">
        <v>0.00029999999999999997</v>
      </c>
      <c r="R208" s="225">
        <f>Q208*H208</f>
        <v>0.0014999999999999998</v>
      </c>
      <c r="S208" s="225">
        <v>0</v>
      </c>
      <c r="T208" s="226">
        <f>S208*H208</f>
        <v>0</v>
      </c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R208" s="227" t="s">
        <v>513</v>
      </c>
      <c r="AT208" s="227" t="s">
        <v>1282</v>
      </c>
      <c r="AU208" s="227" t="s">
        <v>80</v>
      </c>
      <c r="AY208" s="21" t="s">
        <v>207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1" t="s">
        <v>76</v>
      </c>
      <c r="BK208" s="228">
        <f>ROUND(I208*H208,2)</f>
        <v>0</v>
      </c>
      <c r="BL208" s="21" t="s">
        <v>327</v>
      </c>
      <c r="BM208" s="227" t="s">
        <v>3256</v>
      </c>
    </row>
    <row r="209" s="2" customFormat="1" ht="16.5" customHeight="1">
      <c r="A209" s="42"/>
      <c r="B209" s="43"/>
      <c r="C209" s="283" t="s">
        <v>417</v>
      </c>
      <c r="D209" s="283" t="s">
        <v>1282</v>
      </c>
      <c r="E209" s="284" t="s">
        <v>3257</v>
      </c>
      <c r="F209" s="285" t="s">
        <v>3258</v>
      </c>
      <c r="G209" s="286" t="s">
        <v>381</v>
      </c>
      <c r="H209" s="287">
        <v>26</v>
      </c>
      <c r="I209" s="288"/>
      <c r="J209" s="287">
        <f>ROUND(I209*H209,2)</f>
        <v>0</v>
      </c>
      <c r="K209" s="285" t="s">
        <v>214</v>
      </c>
      <c r="L209" s="289"/>
      <c r="M209" s="290" t="s">
        <v>18</v>
      </c>
      <c r="N209" s="291" t="s">
        <v>42</v>
      </c>
      <c r="O209" s="88"/>
      <c r="P209" s="225">
        <f>O209*H209</f>
        <v>0</v>
      </c>
      <c r="Q209" s="225">
        <v>0.00029999999999999997</v>
      </c>
      <c r="R209" s="225">
        <f>Q209*H209</f>
        <v>0.0077999999999999996</v>
      </c>
      <c r="S209" s="225">
        <v>0</v>
      </c>
      <c r="T209" s="226">
        <f>S209*H209</f>
        <v>0</v>
      </c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R209" s="227" t="s">
        <v>513</v>
      </c>
      <c r="AT209" s="227" t="s">
        <v>1282</v>
      </c>
      <c r="AU209" s="227" t="s">
        <v>80</v>
      </c>
      <c r="AY209" s="21" t="s">
        <v>207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1" t="s">
        <v>76</v>
      </c>
      <c r="BK209" s="228">
        <f>ROUND(I209*H209,2)</f>
        <v>0</v>
      </c>
      <c r="BL209" s="21" t="s">
        <v>327</v>
      </c>
      <c r="BM209" s="227" t="s">
        <v>3259</v>
      </c>
    </row>
    <row r="210" s="2" customFormat="1" ht="24.15" customHeight="1">
      <c r="A210" s="42"/>
      <c r="B210" s="43"/>
      <c r="C210" s="217" t="s">
        <v>425</v>
      </c>
      <c r="D210" s="217" t="s">
        <v>211</v>
      </c>
      <c r="E210" s="218" t="s">
        <v>2944</v>
      </c>
      <c r="F210" s="219" t="s">
        <v>2945</v>
      </c>
      <c r="G210" s="220" t="s">
        <v>697</v>
      </c>
      <c r="H210" s="222"/>
      <c r="I210" s="222"/>
      <c r="J210" s="221">
        <f>ROUND(I210*H210,2)</f>
        <v>0</v>
      </c>
      <c r="K210" s="219" t="s">
        <v>214</v>
      </c>
      <c r="L210" s="48"/>
      <c r="M210" s="223" t="s">
        <v>18</v>
      </c>
      <c r="N210" s="224" t="s">
        <v>42</v>
      </c>
      <c r="O210" s="88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R210" s="227" t="s">
        <v>327</v>
      </c>
      <c r="AT210" s="227" t="s">
        <v>211</v>
      </c>
      <c r="AU210" s="227" t="s">
        <v>80</v>
      </c>
      <c r="AY210" s="21" t="s">
        <v>207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21" t="s">
        <v>76</v>
      </c>
      <c r="BK210" s="228">
        <f>ROUND(I210*H210,2)</f>
        <v>0</v>
      </c>
      <c r="BL210" s="21" t="s">
        <v>327</v>
      </c>
      <c r="BM210" s="227" t="s">
        <v>3260</v>
      </c>
    </row>
    <row r="211" s="2" customFormat="1">
      <c r="A211" s="42"/>
      <c r="B211" s="43"/>
      <c r="C211" s="44"/>
      <c r="D211" s="229" t="s">
        <v>216</v>
      </c>
      <c r="E211" s="44"/>
      <c r="F211" s="230" t="s">
        <v>2947</v>
      </c>
      <c r="G211" s="44"/>
      <c r="H211" s="44"/>
      <c r="I211" s="231"/>
      <c r="J211" s="44"/>
      <c r="K211" s="44"/>
      <c r="L211" s="48"/>
      <c r="M211" s="232"/>
      <c r="N211" s="233"/>
      <c r="O211" s="88"/>
      <c r="P211" s="88"/>
      <c r="Q211" s="88"/>
      <c r="R211" s="88"/>
      <c r="S211" s="88"/>
      <c r="T211" s="89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T211" s="21" t="s">
        <v>216</v>
      </c>
      <c r="AU211" s="21" t="s">
        <v>80</v>
      </c>
    </row>
    <row r="212" s="2" customFormat="1" ht="37.8" customHeight="1">
      <c r="A212" s="42"/>
      <c r="B212" s="43"/>
      <c r="C212" s="217" t="s">
        <v>431</v>
      </c>
      <c r="D212" s="217" t="s">
        <v>211</v>
      </c>
      <c r="E212" s="218" t="s">
        <v>2948</v>
      </c>
      <c r="F212" s="219" t="s">
        <v>2949</v>
      </c>
      <c r="G212" s="220" t="s">
        <v>697</v>
      </c>
      <c r="H212" s="222"/>
      <c r="I212" s="222"/>
      <c r="J212" s="221">
        <f>ROUND(I212*H212,2)</f>
        <v>0</v>
      </c>
      <c r="K212" s="219" t="s">
        <v>214</v>
      </c>
      <c r="L212" s="48"/>
      <c r="M212" s="223" t="s">
        <v>18</v>
      </c>
      <c r="N212" s="224" t="s">
        <v>42</v>
      </c>
      <c r="O212" s="88"/>
      <c r="P212" s="225">
        <f>O212*H212</f>
        <v>0</v>
      </c>
      <c r="Q212" s="225">
        <v>0</v>
      </c>
      <c r="R212" s="225">
        <f>Q212*H212</f>
        <v>0</v>
      </c>
      <c r="S212" s="225">
        <v>0</v>
      </c>
      <c r="T212" s="226">
        <f>S212*H212</f>
        <v>0</v>
      </c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R212" s="227" t="s">
        <v>327</v>
      </c>
      <c r="AT212" s="227" t="s">
        <v>211</v>
      </c>
      <c r="AU212" s="227" t="s">
        <v>80</v>
      </c>
      <c r="AY212" s="21" t="s">
        <v>207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1" t="s">
        <v>76</v>
      </c>
      <c r="BK212" s="228">
        <f>ROUND(I212*H212,2)</f>
        <v>0</v>
      </c>
      <c r="BL212" s="21" t="s">
        <v>327</v>
      </c>
      <c r="BM212" s="227" t="s">
        <v>3261</v>
      </c>
    </row>
    <row r="213" s="2" customFormat="1">
      <c r="A213" s="42"/>
      <c r="B213" s="43"/>
      <c r="C213" s="44"/>
      <c r="D213" s="229" t="s">
        <v>216</v>
      </c>
      <c r="E213" s="44"/>
      <c r="F213" s="230" t="s">
        <v>2951</v>
      </c>
      <c r="G213" s="44"/>
      <c r="H213" s="44"/>
      <c r="I213" s="231"/>
      <c r="J213" s="44"/>
      <c r="K213" s="44"/>
      <c r="L213" s="48"/>
      <c r="M213" s="232"/>
      <c r="N213" s="233"/>
      <c r="O213" s="88"/>
      <c r="P213" s="88"/>
      <c r="Q213" s="88"/>
      <c r="R213" s="88"/>
      <c r="S213" s="88"/>
      <c r="T213" s="89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T213" s="21" t="s">
        <v>216</v>
      </c>
      <c r="AU213" s="21" t="s">
        <v>80</v>
      </c>
    </row>
    <row r="214" s="12" customFormat="1" ht="22.8" customHeight="1">
      <c r="A214" s="12"/>
      <c r="B214" s="201"/>
      <c r="C214" s="202"/>
      <c r="D214" s="203" t="s">
        <v>70</v>
      </c>
      <c r="E214" s="215" t="s">
        <v>2811</v>
      </c>
      <c r="F214" s="215" t="s">
        <v>2812</v>
      </c>
      <c r="G214" s="202"/>
      <c r="H214" s="202"/>
      <c r="I214" s="205"/>
      <c r="J214" s="216">
        <f>BK214</f>
        <v>0</v>
      </c>
      <c r="K214" s="202"/>
      <c r="L214" s="207"/>
      <c r="M214" s="208"/>
      <c r="N214" s="209"/>
      <c r="O214" s="209"/>
      <c r="P214" s="210">
        <f>SUM(P215:P315)</f>
        <v>0</v>
      </c>
      <c r="Q214" s="209"/>
      <c r="R214" s="210">
        <f>SUM(R215:R315)</f>
        <v>0.36666000000000004</v>
      </c>
      <c r="S214" s="209"/>
      <c r="T214" s="211">
        <f>SUM(T215:T315)</f>
        <v>0.24023999999999998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2" t="s">
        <v>80</v>
      </c>
      <c r="AT214" s="213" t="s">
        <v>70</v>
      </c>
      <c r="AU214" s="213" t="s">
        <v>76</v>
      </c>
      <c r="AY214" s="212" t="s">
        <v>207</v>
      </c>
      <c r="BK214" s="214">
        <f>SUM(BK215:BK315)</f>
        <v>0</v>
      </c>
    </row>
    <row r="215" s="2" customFormat="1" ht="16.5" customHeight="1">
      <c r="A215" s="42"/>
      <c r="B215" s="43"/>
      <c r="C215" s="217" t="s">
        <v>436</v>
      </c>
      <c r="D215" s="217" t="s">
        <v>211</v>
      </c>
      <c r="E215" s="218" t="s">
        <v>3262</v>
      </c>
      <c r="F215" s="219" t="s">
        <v>3263</v>
      </c>
      <c r="G215" s="220" t="s">
        <v>317</v>
      </c>
      <c r="H215" s="221">
        <v>22</v>
      </c>
      <c r="I215" s="222"/>
      <c r="J215" s="221">
        <f>ROUND(I215*H215,2)</f>
        <v>0</v>
      </c>
      <c r="K215" s="219" t="s">
        <v>214</v>
      </c>
      <c r="L215" s="48"/>
      <c r="M215" s="223" t="s">
        <v>18</v>
      </c>
      <c r="N215" s="224" t="s">
        <v>42</v>
      </c>
      <c r="O215" s="88"/>
      <c r="P215" s="225">
        <f>O215*H215</f>
        <v>0</v>
      </c>
      <c r="Q215" s="225">
        <v>0</v>
      </c>
      <c r="R215" s="225">
        <f>Q215*H215</f>
        <v>0</v>
      </c>
      <c r="S215" s="225">
        <v>0.0020999999999999999</v>
      </c>
      <c r="T215" s="226">
        <f>S215*H215</f>
        <v>0.046199999999999998</v>
      </c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R215" s="227" t="s">
        <v>327</v>
      </c>
      <c r="AT215" s="227" t="s">
        <v>211</v>
      </c>
      <c r="AU215" s="227" t="s">
        <v>80</v>
      </c>
      <c r="AY215" s="21" t="s">
        <v>207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21" t="s">
        <v>76</v>
      </c>
      <c r="BK215" s="228">
        <f>ROUND(I215*H215,2)</f>
        <v>0</v>
      </c>
      <c r="BL215" s="21" t="s">
        <v>327</v>
      </c>
      <c r="BM215" s="227" t="s">
        <v>3264</v>
      </c>
    </row>
    <row r="216" s="2" customFormat="1">
      <c r="A216" s="42"/>
      <c r="B216" s="43"/>
      <c r="C216" s="44"/>
      <c r="D216" s="229" t="s">
        <v>216</v>
      </c>
      <c r="E216" s="44"/>
      <c r="F216" s="230" t="s">
        <v>3265</v>
      </c>
      <c r="G216" s="44"/>
      <c r="H216" s="44"/>
      <c r="I216" s="231"/>
      <c r="J216" s="44"/>
      <c r="K216" s="44"/>
      <c r="L216" s="48"/>
      <c r="M216" s="232"/>
      <c r="N216" s="233"/>
      <c r="O216" s="88"/>
      <c r="P216" s="88"/>
      <c r="Q216" s="88"/>
      <c r="R216" s="88"/>
      <c r="S216" s="88"/>
      <c r="T216" s="89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T216" s="21" t="s">
        <v>216</v>
      </c>
      <c r="AU216" s="21" t="s">
        <v>80</v>
      </c>
    </row>
    <row r="217" s="2" customFormat="1" ht="16.5" customHeight="1">
      <c r="A217" s="42"/>
      <c r="B217" s="43"/>
      <c r="C217" s="217" t="s">
        <v>499</v>
      </c>
      <c r="D217" s="217" t="s">
        <v>211</v>
      </c>
      <c r="E217" s="218" t="s">
        <v>3266</v>
      </c>
      <c r="F217" s="219" t="s">
        <v>3267</v>
      </c>
      <c r="G217" s="220" t="s">
        <v>317</v>
      </c>
      <c r="H217" s="221">
        <v>98</v>
      </c>
      <c r="I217" s="222"/>
      <c r="J217" s="221">
        <f>ROUND(I217*H217,2)</f>
        <v>0</v>
      </c>
      <c r="K217" s="219" t="s">
        <v>214</v>
      </c>
      <c r="L217" s="48"/>
      <c r="M217" s="223" t="s">
        <v>18</v>
      </c>
      <c r="N217" s="224" t="s">
        <v>42</v>
      </c>
      <c r="O217" s="88"/>
      <c r="P217" s="225">
        <f>O217*H217</f>
        <v>0</v>
      </c>
      <c r="Q217" s="225">
        <v>0</v>
      </c>
      <c r="R217" s="225">
        <f>Q217*H217</f>
        <v>0</v>
      </c>
      <c r="S217" s="225">
        <v>0.00198</v>
      </c>
      <c r="T217" s="226">
        <f>S217*H217</f>
        <v>0.19403999999999999</v>
      </c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R217" s="227" t="s">
        <v>327</v>
      </c>
      <c r="AT217" s="227" t="s">
        <v>211</v>
      </c>
      <c r="AU217" s="227" t="s">
        <v>80</v>
      </c>
      <c r="AY217" s="21" t="s">
        <v>207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1" t="s">
        <v>76</v>
      </c>
      <c r="BK217" s="228">
        <f>ROUND(I217*H217,2)</f>
        <v>0</v>
      </c>
      <c r="BL217" s="21" t="s">
        <v>327</v>
      </c>
      <c r="BM217" s="227" t="s">
        <v>3268</v>
      </c>
    </row>
    <row r="218" s="2" customFormat="1">
      <c r="A218" s="42"/>
      <c r="B218" s="43"/>
      <c r="C218" s="44"/>
      <c r="D218" s="229" t="s">
        <v>216</v>
      </c>
      <c r="E218" s="44"/>
      <c r="F218" s="230" t="s">
        <v>3269</v>
      </c>
      <c r="G218" s="44"/>
      <c r="H218" s="44"/>
      <c r="I218" s="231"/>
      <c r="J218" s="44"/>
      <c r="K218" s="44"/>
      <c r="L218" s="48"/>
      <c r="M218" s="232"/>
      <c r="N218" s="233"/>
      <c r="O218" s="88"/>
      <c r="P218" s="88"/>
      <c r="Q218" s="88"/>
      <c r="R218" s="88"/>
      <c r="S218" s="88"/>
      <c r="T218" s="89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T218" s="21" t="s">
        <v>216</v>
      </c>
      <c r="AU218" s="21" t="s">
        <v>80</v>
      </c>
    </row>
    <row r="219" s="2" customFormat="1" ht="16.5" customHeight="1">
      <c r="A219" s="42"/>
      <c r="B219" s="43"/>
      <c r="C219" s="217" t="s">
        <v>504</v>
      </c>
      <c r="D219" s="217" t="s">
        <v>211</v>
      </c>
      <c r="E219" s="218" t="s">
        <v>2813</v>
      </c>
      <c r="F219" s="219" t="s">
        <v>2814</v>
      </c>
      <c r="G219" s="220" t="s">
        <v>381</v>
      </c>
      <c r="H219" s="221">
        <v>14</v>
      </c>
      <c r="I219" s="222"/>
      <c r="J219" s="221">
        <f>ROUND(I219*H219,2)</f>
        <v>0</v>
      </c>
      <c r="K219" s="219" t="s">
        <v>214</v>
      </c>
      <c r="L219" s="48"/>
      <c r="M219" s="223" t="s">
        <v>18</v>
      </c>
      <c r="N219" s="224" t="s">
        <v>42</v>
      </c>
      <c r="O219" s="88"/>
      <c r="P219" s="225">
        <f>O219*H219</f>
        <v>0</v>
      </c>
      <c r="Q219" s="225">
        <v>0.001</v>
      </c>
      <c r="R219" s="225">
        <f>Q219*H219</f>
        <v>0.014</v>
      </c>
      <c r="S219" s="225">
        <v>0</v>
      </c>
      <c r="T219" s="226">
        <f>S219*H219</f>
        <v>0</v>
      </c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R219" s="227" t="s">
        <v>327</v>
      </c>
      <c r="AT219" s="227" t="s">
        <v>211</v>
      </c>
      <c r="AU219" s="227" t="s">
        <v>80</v>
      </c>
      <c r="AY219" s="21" t="s">
        <v>207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1" t="s">
        <v>76</v>
      </c>
      <c r="BK219" s="228">
        <f>ROUND(I219*H219,2)</f>
        <v>0</v>
      </c>
      <c r="BL219" s="21" t="s">
        <v>327</v>
      </c>
      <c r="BM219" s="227" t="s">
        <v>3270</v>
      </c>
    </row>
    <row r="220" s="2" customFormat="1">
      <c r="A220" s="42"/>
      <c r="B220" s="43"/>
      <c r="C220" s="44"/>
      <c r="D220" s="229" t="s">
        <v>216</v>
      </c>
      <c r="E220" s="44"/>
      <c r="F220" s="230" t="s">
        <v>2816</v>
      </c>
      <c r="G220" s="44"/>
      <c r="H220" s="44"/>
      <c r="I220" s="231"/>
      <c r="J220" s="44"/>
      <c r="K220" s="44"/>
      <c r="L220" s="48"/>
      <c r="M220" s="232"/>
      <c r="N220" s="233"/>
      <c r="O220" s="88"/>
      <c r="P220" s="88"/>
      <c r="Q220" s="88"/>
      <c r="R220" s="88"/>
      <c r="S220" s="88"/>
      <c r="T220" s="89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T220" s="21" t="s">
        <v>216</v>
      </c>
      <c r="AU220" s="21" t="s">
        <v>80</v>
      </c>
    </row>
    <row r="221" s="14" customFormat="1">
      <c r="A221" s="14"/>
      <c r="B221" s="245"/>
      <c r="C221" s="246"/>
      <c r="D221" s="236" t="s">
        <v>218</v>
      </c>
      <c r="E221" s="247" t="s">
        <v>18</v>
      </c>
      <c r="F221" s="248" t="s">
        <v>314</v>
      </c>
      <c r="G221" s="246"/>
      <c r="H221" s="249">
        <v>14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218</v>
      </c>
      <c r="AU221" s="255" t="s">
        <v>80</v>
      </c>
      <c r="AV221" s="14" t="s">
        <v>80</v>
      </c>
      <c r="AW221" s="14" t="s">
        <v>33</v>
      </c>
      <c r="AX221" s="14" t="s">
        <v>76</v>
      </c>
      <c r="AY221" s="255" t="s">
        <v>207</v>
      </c>
    </row>
    <row r="222" s="2" customFormat="1" ht="16.5" customHeight="1">
      <c r="A222" s="42"/>
      <c r="B222" s="43"/>
      <c r="C222" s="217" t="s">
        <v>513</v>
      </c>
      <c r="D222" s="217" t="s">
        <v>211</v>
      </c>
      <c r="E222" s="218" t="s">
        <v>3271</v>
      </c>
      <c r="F222" s="219" t="s">
        <v>3272</v>
      </c>
      <c r="G222" s="220" t="s">
        <v>317</v>
      </c>
      <c r="H222" s="221">
        <v>100</v>
      </c>
      <c r="I222" s="222"/>
      <c r="J222" s="221">
        <f>ROUND(I222*H222,2)</f>
        <v>0</v>
      </c>
      <c r="K222" s="219" t="s">
        <v>214</v>
      </c>
      <c r="L222" s="48"/>
      <c r="M222" s="223" t="s">
        <v>18</v>
      </c>
      <c r="N222" s="224" t="s">
        <v>42</v>
      </c>
      <c r="O222" s="88"/>
      <c r="P222" s="225">
        <f>O222*H222</f>
        <v>0</v>
      </c>
      <c r="Q222" s="225">
        <v>0.0014400000000000001</v>
      </c>
      <c r="R222" s="225">
        <f>Q222*H222</f>
        <v>0.14400000000000002</v>
      </c>
      <c r="S222" s="225">
        <v>0</v>
      </c>
      <c r="T222" s="226">
        <f>S222*H222</f>
        <v>0</v>
      </c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R222" s="227" t="s">
        <v>327</v>
      </c>
      <c r="AT222" s="227" t="s">
        <v>211</v>
      </c>
      <c r="AU222" s="227" t="s">
        <v>80</v>
      </c>
      <c r="AY222" s="21" t="s">
        <v>207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1" t="s">
        <v>76</v>
      </c>
      <c r="BK222" s="228">
        <f>ROUND(I222*H222,2)</f>
        <v>0</v>
      </c>
      <c r="BL222" s="21" t="s">
        <v>327</v>
      </c>
      <c r="BM222" s="227" t="s">
        <v>3273</v>
      </c>
    </row>
    <row r="223" s="2" customFormat="1">
      <c r="A223" s="42"/>
      <c r="B223" s="43"/>
      <c r="C223" s="44"/>
      <c r="D223" s="229" t="s">
        <v>216</v>
      </c>
      <c r="E223" s="44"/>
      <c r="F223" s="230" t="s">
        <v>3274</v>
      </c>
      <c r="G223" s="44"/>
      <c r="H223" s="44"/>
      <c r="I223" s="231"/>
      <c r="J223" s="44"/>
      <c r="K223" s="44"/>
      <c r="L223" s="48"/>
      <c r="M223" s="232"/>
      <c r="N223" s="233"/>
      <c r="O223" s="88"/>
      <c r="P223" s="88"/>
      <c r="Q223" s="88"/>
      <c r="R223" s="88"/>
      <c r="S223" s="88"/>
      <c r="T223" s="89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T223" s="21" t="s">
        <v>216</v>
      </c>
      <c r="AU223" s="21" t="s">
        <v>80</v>
      </c>
    </row>
    <row r="224" s="14" customFormat="1">
      <c r="A224" s="14"/>
      <c r="B224" s="245"/>
      <c r="C224" s="246"/>
      <c r="D224" s="236" t="s">
        <v>218</v>
      </c>
      <c r="E224" s="247" t="s">
        <v>18</v>
      </c>
      <c r="F224" s="248" t="s">
        <v>1592</v>
      </c>
      <c r="G224" s="246"/>
      <c r="H224" s="249">
        <v>98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218</v>
      </c>
      <c r="AU224" s="255" t="s">
        <v>80</v>
      </c>
      <c r="AV224" s="14" t="s">
        <v>80</v>
      </c>
      <c r="AW224" s="14" t="s">
        <v>33</v>
      </c>
      <c r="AX224" s="14" t="s">
        <v>71</v>
      </c>
      <c r="AY224" s="255" t="s">
        <v>207</v>
      </c>
    </row>
    <row r="225" s="14" customFormat="1">
      <c r="A225" s="14"/>
      <c r="B225" s="245"/>
      <c r="C225" s="246"/>
      <c r="D225" s="236" t="s">
        <v>218</v>
      </c>
      <c r="E225" s="247" t="s">
        <v>18</v>
      </c>
      <c r="F225" s="248" t="s">
        <v>80</v>
      </c>
      <c r="G225" s="246"/>
      <c r="H225" s="249">
        <v>2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218</v>
      </c>
      <c r="AU225" s="255" t="s">
        <v>80</v>
      </c>
      <c r="AV225" s="14" t="s">
        <v>80</v>
      </c>
      <c r="AW225" s="14" t="s">
        <v>33</v>
      </c>
      <c r="AX225" s="14" t="s">
        <v>71</v>
      </c>
      <c r="AY225" s="255" t="s">
        <v>207</v>
      </c>
    </row>
    <row r="226" s="16" customFormat="1">
      <c r="A226" s="16"/>
      <c r="B226" s="267"/>
      <c r="C226" s="268"/>
      <c r="D226" s="236" t="s">
        <v>218</v>
      </c>
      <c r="E226" s="269" t="s">
        <v>18</v>
      </c>
      <c r="F226" s="270" t="s">
        <v>244</v>
      </c>
      <c r="G226" s="268"/>
      <c r="H226" s="271">
        <v>100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T226" s="277" t="s">
        <v>218</v>
      </c>
      <c r="AU226" s="277" t="s">
        <v>80</v>
      </c>
      <c r="AV226" s="16" t="s">
        <v>89</v>
      </c>
      <c r="AW226" s="16" t="s">
        <v>33</v>
      </c>
      <c r="AX226" s="16" t="s">
        <v>76</v>
      </c>
      <c r="AY226" s="277" t="s">
        <v>207</v>
      </c>
    </row>
    <row r="227" s="2" customFormat="1" ht="16.5" customHeight="1">
      <c r="A227" s="42"/>
      <c r="B227" s="43"/>
      <c r="C227" s="217" t="s">
        <v>519</v>
      </c>
      <c r="D227" s="217" t="s">
        <v>211</v>
      </c>
      <c r="E227" s="218" t="s">
        <v>3275</v>
      </c>
      <c r="F227" s="219" t="s">
        <v>3276</v>
      </c>
      <c r="G227" s="220" t="s">
        <v>317</v>
      </c>
      <c r="H227" s="221">
        <v>11</v>
      </c>
      <c r="I227" s="222"/>
      <c r="J227" s="221">
        <f>ROUND(I227*H227,2)</f>
        <v>0</v>
      </c>
      <c r="K227" s="219" t="s">
        <v>214</v>
      </c>
      <c r="L227" s="48"/>
      <c r="M227" s="223" t="s">
        <v>18</v>
      </c>
      <c r="N227" s="224" t="s">
        <v>42</v>
      </c>
      <c r="O227" s="88"/>
      <c r="P227" s="225">
        <f>O227*H227</f>
        <v>0</v>
      </c>
      <c r="Q227" s="225">
        <v>0.0030400000000000002</v>
      </c>
      <c r="R227" s="225">
        <f>Q227*H227</f>
        <v>0.033440000000000004</v>
      </c>
      <c r="S227" s="225">
        <v>0</v>
      </c>
      <c r="T227" s="226">
        <f>S227*H227</f>
        <v>0</v>
      </c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R227" s="227" t="s">
        <v>327</v>
      </c>
      <c r="AT227" s="227" t="s">
        <v>211</v>
      </c>
      <c r="AU227" s="227" t="s">
        <v>80</v>
      </c>
      <c r="AY227" s="21" t="s">
        <v>207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1" t="s">
        <v>76</v>
      </c>
      <c r="BK227" s="228">
        <f>ROUND(I227*H227,2)</f>
        <v>0</v>
      </c>
      <c r="BL227" s="21" t="s">
        <v>327</v>
      </c>
      <c r="BM227" s="227" t="s">
        <v>3277</v>
      </c>
    </row>
    <row r="228" s="2" customFormat="1">
      <c r="A228" s="42"/>
      <c r="B228" s="43"/>
      <c r="C228" s="44"/>
      <c r="D228" s="229" t="s">
        <v>216</v>
      </c>
      <c r="E228" s="44"/>
      <c r="F228" s="230" t="s">
        <v>3278</v>
      </c>
      <c r="G228" s="44"/>
      <c r="H228" s="44"/>
      <c r="I228" s="231"/>
      <c r="J228" s="44"/>
      <c r="K228" s="44"/>
      <c r="L228" s="48"/>
      <c r="M228" s="232"/>
      <c r="N228" s="233"/>
      <c r="O228" s="88"/>
      <c r="P228" s="88"/>
      <c r="Q228" s="88"/>
      <c r="R228" s="88"/>
      <c r="S228" s="88"/>
      <c r="T228" s="89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T228" s="21" t="s">
        <v>216</v>
      </c>
      <c r="AU228" s="21" t="s">
        <v>80</v>
      </c>
    </row>
    <row r="229" s="14" customFormat="1">
      <c r="A229" s="14"/>
      <c r="B229" s="245"/>
      <c r="C229" s="246"/>
      <c r="D229" s="236" t="s">
        <v>218</v>
      </c>
      <c r="E229" s="247" t="s">
        <v>18</v>
      </c>
      <c r="F229" s="248" t="s">
        <v>297</v>
      </c>
      <c r="G229" s="246"/>
      <c r="H229" s="249">
        <v>11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218</v>
      </c>
      <c r="AU229" s="255" t="s">
        <v>80</v>
      </c>
      <c r="AV229" s="14" t="s">
        <v>80</v>
      </c>
      <c r="AW229" s="14" t="s">
        <v>33</v>
      </c>
      <c r="AX229" s="14" t="s">
        <v>76</v>
      </c>
      <c r="AY229" s="255" t="s">
        <v>207</v>
      </c>
    </row>
    <row r="230" s="2" customFormat="1" ht="16.5" customHeight="1">
      <c r="A230" s="42"/>
      <c r="B230" s="43"/>
      <c r="C230" s="217" t="s">
        <v>524</v>
      </c>
      <c r="D230" s="217" t="s">
        <v>211</v>
      </c>
      <c r="E230" s="218" t="s">
        <v>3279</v>
      </c>
      <c r="F230" s="219" t="s">
        <v>3280</v>
      </c>
      <c r="G230" s="220" t="s">
        <v>317</v>
      </c>
      <c r="H230" s="221">
        <v>3</v>
      </c>
      <c r="I230" s="222"/>
      <c r="J230" s="221">
        <f>ROUND(I230*H230,2)</f>
        <v>0</v>
      </c>
      <c r="K230" s="219" t="s">
        <v>214</v>
      </c>
      <c r="L230" s="48"/>
      <c r="M230" s="223" t="s">
        <v>18</v>
      </c>
      <c r="N230" s="224" t="s">
        <v>42</v>
      </c>
      <c r="O230" s="88"/>
      <c r="P230" s="225">
        <f>O230*H230</f>
        <v>0</v>
      </c>
      <c r="Q230" s="225">
        <v>0.00042999999999999999</v>
      </c>
      <c r="R230" s="225">
        <f>Q230*H230</f>
        <v>0.0012899999999999999</v>
      </c>
      <c r="S230" s="225">
        <v>0</v>
      </c>
      <c r="T230" s="226">
        <f>S230*H230</f>
        <v>0</v>
      </c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R230" s="227" t="s">
        <v>327</v>
      </c>
      <c r="AT230" s="227" t="s">
        <v>211</v>
      </c>
      <c r="AU230" s="227" t="s">
        <v>80</v>
      </c>
      <c r="AY230" s="21" t="s">
        <v>207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1" t="s">
        <v>76</v>
      </c>
      <c r="BK230" s="228">
        <f>ROUND(I230*H230,2)</f>
        <v>0</v>
      </c>
      <c r="BL230" s="21" t="s">
        <v>327</v>
      </c>
      <c r="BM230" s="227" t="s">
        <v>3281</v>
      </c>
    </row>
    <row r="231" s="2" customFormat="1">
      <c r="A231" s="42"/>
      <c r="B231" s="43"/>
      <c r="C231" s="44"/>
      <c r="D231" s="229" t="s">
        <v>216</v>
      </c>
      <c r="E231" s="44"/>
      <c r="F231" s="230" t="s">
        <v>3282</v>
      </c>
      <c r="G231" s="44"/>
      <c r="H231" s="44"/>
      <c r="I231" s="231"/>
      <c r="J231" s="44"/>
      <c r="K231" s="44"/>
      <c r="L231" s="48"/>
      <c r="M231" s="232"/>
      <c r="N231" s="233"/>
      <c r="O231" s="88"/>
      <c r="P231" s="88"/>
      <c r="Q231" s="88"/>
      <c r="R231" s="88"/>
      <c r="S231" s="88"/>
      <c r="T231" s="89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T231" s="21" t="s">
        <v>216</v>
      </c>
      <c r="AU231" s="21" t="s">
        <v>80</v>
      </c>
    </row>
    <row r="232" s="14" customFormat="1">
      <c r="A232" s="14"/>
      <c r="B232" s="245"/>
      <c r="C232" s="246"/>
      <c r="D232" s="236" t="s">
        <v>218</v>
      </c>
      <c r="E232" s="247" t="s">
        <v>18</v>
      </c>
      <c r="F232" s="248" t="s">
        <v>83</v>
      </c>
      <c r="G232" s="246"/>
      <c r="H232" s="249">
        <v>3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218</v>
      </c>
      <c r="AU232" s="255" t="s">
        <v>80</v>
      </c>
      <c r="AV232" s="14" t="s">
        <v>80</v>
      </c>
      <c r="AW232" s="14" t="s">
        <v>33</v>
      </c>
      <c r="AX232" s="14" t="s">
        <v>76</v>
      </c>
      <c r="AY232" s="255" t="s">
        <v>207</v>
      </c>
    </row>
    <row r="233" s="2" customFormat="1" ht="16.5" customHeight="1">
      <c r="A233" s="42"/>
      <c r="B233" s="43"/>
      <c r="C233" s="217" t="s">
        <v>529</v>
      </c>
      <c r="D233" s="217" t="s">
        <v>211</v>
      </c>
      <c r="E233" s="218" t="s">
        <v>3283</v>
      </c>
      <c r="F233" s="219" t="s">
        <v>3284</v>
      </c>
      <c r="G233" s="220" t="s">
        <v>317</v>
      </c>
      <c r="H233" s="221">
        <v>34</v>
      </c>
      <c r="I233" s="222"/>
      <c r="J233" s="221">
        <f>ROUND(I233*H233,2)</f>
        <v>0</v>
      </c>
      <c r="K233" s="219" t="s">
        <v>214</v>
      </c>
      <c r="L233" s="48"/>
      <c r="M233" s="223" t="s">
        <v>18</v>
      </c>
      <c r="N233" s="224" t="s">
        <v>42</v>
      </c>
      <c r="O233" s="88"/>
      <c r="P233" s="225">
        <f>O233*H233</f>
        <v>0</v>
      </c>
      <c r="Q233" s="225">
        <v>0.00050000000000000001</v>
      </c>
      <c r="R233" s="225">
        <f>Q233*H233</f>
        <v>0.017000000000000001</v>
      </c>
      <c r="S233" s="225">
        <v>0</v>
      </c>
      <c r="T233" s="226">
        <f>S233*H233</f>
        <v>0</v>
      </c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R233" s="227" t="s">
        <v>327</v>
      </c>
      <c r="AT233" s="227" t="s">
        <v>211</v>
      </c>
      <c r="AU233" s="227" t="s">
        <v>80</v>
      </c>
      <c r="AY233" s="21" t="s">
        <v>207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21" t="s">
        <v>76</v>
      </c>
      <c r="BK233" s="228">
        <f>ROUND(I233*H233,2)</f>
        <v>0</v>
      </c>
      <c r="BL233" s="21" t="s">
        <v>327</v>
      </c>
      <c r="BM233" s="227" t="s">
        <v>3285</v>
      </c>
    </row>
    <row r="234" s="2" customFormat="1">
      <c r="A234" s="42"/>
      <c r="B234" s="43"/>
      <c r="C234" s="44"/>
      <c r="D234" s="229" t="s">
        <v>216</v>
      </c>
      <c r="E234" s="44"/>
      <c r="F234" s="230" t="s">
        <v>3286</v>
      </c>
      <c r="G234" s="44"/>
      <c r="H234" s="44"/>
      <c r="I234" s="231"/>
      <c r="J234" s="44"/>
      <c r="K234" s="44"/>
      <c r="L234" s="48"/>
      <c r="M234" s="232"/>
      <c r="N234" s="233"/>
      <c r="O234" s="88"/>
      <c r="P234" s="88"/>
      <c r="Q234" s="88"/>
      <c r="R234" s="88"/>
      <c r="S234" s="88"/>
      <c r="T234" s="89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T234" s="21" t="s">
        <v>216</v>
      </c>
      <c r="AU234" s="21" t="s">
        <v>80</v>
      </c>
    </row>
    <row r="235" s="14" customFormat="1">
      <c r="A235" s="14"/>
      <c r="B235" s="245"/>
      <c r="C235" s="246"/>
      <c r="D235" s="236" t="s">
        <v>218</v>
      </c>
      <c r="E235" s="247" t="s">
        <v>18</v>
      </c>
      <c r="F235" s="248" t="s">
        <v>524</v>
      </c>
      <c r="G235" s="246"/>
      <c r="H235" s="249">
        <v>34</v>
      </c>
      <c r="I235" s="250"/>
      <c r="J235" s="246"/>
      <c r="K235" s="246"/>
      <c r="L235" s="251"/>
      <c r="M235" s="252"/>
      <c r="N235" s="253"/>
      <c r="O235" s="253"/>
      <c r="P235" s="253"/>
      <c r="Q235" s="253"/>
      <c r="R235" s="253"/>
      <c r="S235" s="253"/>
      <c r="T235" s="25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5" t="s">
        <v>218</v>
      </c>
      <c r="AU235" s="255" t="s">
        <v>80</v>
      </c>
      <c r="AV235" s="14" t="s">
        <v>80</v>
      </c>
      <c r="AW235" s="14" t="s">
        <v>33</v>
      </c>
      <c r="AX235" s="14" t="s">
        <v>71</v>
      </c>
      <c r="AY235" s="255" t="s">
        <v>207</v>
      </c>
    </row>
    <row r="236" s="16" customFormat="1">
      <c r="A236" s="16"/>
      <c r="B236" s="267"/>
      <c r="C236" s="268"/>
      <c r="D236" s="236" t="s">
        <v>218</v>
      </c>
      <c r="E236" s="269" t="s">
        <v>18</v>
      </c>
      <c r="F236" s="270" t="s">
        <v>244</v>
      </c>
      <c r="G236" s="268"/>
      <c r="H236" s="271">
        <v>34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T236" s="277" t="s">
        <v>218</v>
      </c>
      <c r="AU236" s="277" t="s">
        <v>80</v>
      </c>
      <c r="AV236" s="16" t="s">
        <v>89</v>
      </c>
      <c r="AW236" s="16" t="s">
        <v>33</v>
      </c>
      <c r="AX236" s="16" t="s">
        <v>76</v>
      </c>
      <c r="AY236" s="277" t="s">
        <v>207</v>
      </c>
    </row>
    <row r="237" s="2" customFormat="1" ht="16.5" customHeight="1">
      <c r="A237" s="42"/>
      <c r="B237" s="43"/>
      <c r="C237" s="217" t="s">
        <v>534</v>
      </c>
      <c r="D237" s="217" t="s">
        <v>211</v>
      </c>
      <c r="E237" s="218" t="s">
        <v>3287</v>
      </c>
      <c r="F237" s="219" t="s">
        <v>3288</v>
      </c>
      <c r="G237" s="220" t="s">
        <v>317</v>
      </c>
      <c r="H237" s="221">
        <v>22</v>
      </c>
      <c r="I237" s="222"/>
      <c r="J237" s="221">
        <f>ROUND(I237*H237,2)</f>
        <v>0</v>
      </c>
      <c r="K237" s="219" t="s">
        <v>214</v>
      </c>
      <c r="L237" s="48"/>
      <c r="M237" s="223" t="s">
        <v>18</v>
      </c>
      <c r="N237" s="224" t="s">
        <v>42</v>
      </c>
      <c r="O237" s="88"/>
      <c r="P237" s="225">
        <f>O237*H237</f>
        <v>0</v>
      </c>
      <c r="Q237" s="225">
        <v>0.00076000000000000004</v>
      </c>
      <c r="R237" s="225">
        <f>Q237*H237</f>
        <v>0.016720000000000002</v>
      </c>
      <c r="S237" s="225">
        <v>0</v>
      </c>
      <c r="T237" s="226">
        <f>S237*H237</f>
        <v>0</v>
      </c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R237" s="227" t="s">
        <v>327</v>
      </c>
      <c r="AT237" s="227" t="s">
        <v>211</v>
      </c>
      <c r="AU237" s="227" t="s">
        <v>80</v>
      </c>
      <c r="AY237" s="21" t="s">
        <v>207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1" t="s">
        <v>76</v>
      </c>
      <c r="BK237" s="228">
        <f>ROUND(I237*H237,2)</f>
        <v>0</v>
      </c>
      <c r="BL237" s="21" t="s">
        <v>327</v>
      </c>
      <c r="BM237" s="227" t="s">
        <v>3289</v>
      </c>
    </row>
    <row r="238" s="2" customFormat="1">
      <c r="A238" s="42"/>
      <c r="B238" s="43"/>
      <c r="C238" s="44"/>
      <c r="D238" s="229" t="s">
        <v>216</v>
      </c>
      <c r="E238" s="44"/>
      <c r="F238" s="230" t="s">
        <v>3290</v>
      </c>
      <c r="G238" s="44"/>
      <c r="H238" s="44"/>
      <c r="I238" s="231"/>
      <c r="J238" s="44"/>
      <c r="K238" s="44"/>
      <c r="L238" s="48"/>
      <c r="M238" s="232"/>
      <c r="N238" s="233"/>
      <c r="O238" s="88"/>
      <c r="P238" s="88"/>
      <c r="Q238" s="88"/>
      <c r="R238" s="88"/>
      <c r="S238" s="88"/>
      <c r="T238" s="89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T238" s="21" t="s">
        <v>216</v>
      </c>
      <c r="AU238" s="21" t="s">
        <v>80</v>
      </c>
    </row>
    <row r="239" s="14" customFormat="1">
      <c r="A239" s="14"/>
      <c r="B239" s="245"/>
      <c r="C239" s="246"/>
      <c r="D239" s="236" t="s">
        <v>218</v>
      </c>
      <c r="E239" s="247" t="s">
        <v>18</v>
      </c>
      <c r="F239" s="248" t="s">
        <v>390</v>
      </c>
      <c r="G239" s="246"/>
      <c r="H239" s="249">
        <v>22</v>
      </c>
      <c r="I239" s="250"/>
      <c r="J239" s="246"/>
      <c r="K239" s="246"/>
      <c r="L239" s="251"/>
      <c r="M239" s="252"/>
      <c r="N239" s="253"/>
      <c r="O239" s="253"/>
      <c r="P239" s="253"/>
      <c r="Q239" s="253"/>
      <c r="R239" s="253"/>
      <c r="S239" s="253"/>
      <c r="T239" s="25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5" t="s">
        <v>218</v>
      </c>
      <c r="AU239" s="255" t="s">
        <v>80</v>
      </c>
      <c r="AV239" s="14" t="s">
        <v>80</v>
      </c>
      <c r="AW239" s="14" t="s">
        <v>33</v>
      </c>
      <c r="AX239" s="14" t="s">
        <v>76</v>
      </c>
      <c r="AY239" s="255" t="s">
        <v>207</v>
      </c>
    </row>
    <row r="240" s="2" customFormat="1" ht="16.5" customHeight="1">
      <c r="A240" s="42"/>
      <c r="B240" s="43"/>
      <c r="C240" s="217" t="s">
        <v>540</v>
      </c>
      <c r="D240" s="217" t="s">
        <v>211</v>
      </c>
      <c r="E240" s="218" t="s">
        <v>3291</v>
      </c>
      <c r="F240" s="219" t="s">
        <v>3292</v>
      </c>
      <c r="G240" s="220" t="s">
        <v>381</v>
      </c>
      <c r="H240" s="221">
        <v>5</v>
      </c>
      <c r="I240" s="222"/>
      <c r="J240" s="221">
        <f>ROUND(I240*H240,2)</f>
        <v>0</v>
      </c>
      <c r="K240" s="219" t="s">
        <v>214</v>
      </c>
      <c r="L240" s="48"/>
      <c r="M240" s="223" t="s">
        <v>18</v>
      </c>
      <c r="N240" s="224" t="s">
        <v>42</v>
      </c>
      <c r="O240" s="88"/>
      <c r="P240" s="225">
        <f>O240*H240</f>
        <v>0</v>
      </c>
      <c r="Q240" s="225">
        <v>0</v>
      </c>
      <c r="R240" s="225">
        <f>Q240*H240</f>
        <v>0</v>
      </c>
      <c r="S240" s="225">
        <v>0</v>
      </c>
      <c r="T240" s="226">
        <f>S240*H240</f>
        <v>0</v>
      </c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R240" s="227" t="s">
        <v>327</v>
      </c>
      <c r="AT240" s="227" t="s">
        <v>211</v>
      </c>
      <c r="AU240" s="227" t="s">
        <v>80</v>
      </c>
      <c r="AY240" s="21" t="s">
        <v>207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1" t="s">
        <v>76</v>
      </c>
      <c r="BK240" s="228">
        <f>ROUND(I240*H240,2)</f>
        <v>0</v>
      </c>
      <c r="BL240" s="21" t="s">
        <v>327</v>
      </c>
      <c r="BM240" s="227" t="s">
        <v>3293</v>
      </c>
    </row>
    <row r="241" s="2" customFormat="1">
      <c r="A241" s="42"/>
      <c r="B241" s="43"/>
      <c r="C241" s="44"/>
      <c r="D241" s="229" t="s">
        <v>216</v>
      </c>
      <c r="E241" s="44"/>
      <c r="F241" s="230" t="s">
        <v>3294</v>
      </c>
      <c r="G241" s="44"/>
      <c r="H241" s="44"/>
      <c r="I241" s="231"/>
      <c r="J241" s="44"/>
      <c r="K241" s="44"/>
      <c r="L241" s="48"/>
      <c r="M241" s="232"/>
      <c r="N241" s="233"/>
      <c r="O241" s="88"/>
      <c r="P241" s="88"/>
      <c r="Q241" s="88"/>
      <c r="R241" s="88"/>
      <c r="S241" s="88"/>
      <c r="T241" s="89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T241" s="21" t="s">
        <v>216</v>
      </c>
      <c r="AU241" s="21" t="s">
        <v>80</v>
      </c>
    </row>
    <row r="242" s="14" customFormat="1">
      <c r="A242" s="14"/>
      <c r="B242" s="245"/>
      <c r="C242" s="246"/>
      <c r="D242" s="236" t="s">
        <v>218</v>
      </c>
      <c r="E242" s="247" t="s">
        <v>18</v>
      </c>
      <c r="F242" s="248" t="s">
        <v>76</v>
      </c>
      <c r="G242" s="246"/>
      <c r="H242" s="249">
        <v>1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218</v>
      </c>
      <c r="AU242" s="255" t="s">
        <v>80</v>
      </c>
      <c r="AV242" s="14" t="s">
        <v>80</v>
      </c>
      <c r="AW242" s="14" t="s">
        <v>33</v>
      </c>
      <c r="AX242" s="14" t="s">
        <v>71</v>
      </c>
      <c r="AY242" s="255" t="s">
        <v>207</v>
      </c>
    </row>
    <row r="243" s="14" customFormat="1">
      <c r="A243" s="14"/>
      <c r="B243" s="245"/>
      <c r="C243" s="246"/>
      <c r="D243" s="236" t="s">
        <v>218</v>
      </c>
      <c r="E243" s="247" t="s">
        <v>18</v>
      </c>
      <c r="F243" s="248" t="s">
        <v>76</v>
      </c>
      <c r="G243" s="246"/>
      <c r="H243" s="249">
        <v>1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218</v>
      </c>
      <c r="AU243" s="255" t="s">
        <v>80</v>
      </c>
      <c r="AV243" s="14" t="s">
        <v>80</v>
      </c>
      <c r="AW243" s="14" t="s">
        <v>33</v>
      </c>
      <c r="AX243" s="14" t="s">
        <v>71</v>
      </c>
      <c r="AY243" s="255" t="s">
        <v>207</v>
      </c>
    </row>
    <row r="244" s="14" customFormat="1">
      <c r="A244" s="14"/>
      <c r="B244" s="245"/>
      <c r="C244" s="246"/>
      <c r="D244" s="236" t="s">
        <v>218</v>
      </c>
      <c r="E244" s="247" t="s">
        <v>18</v>
      </c>
      <c r="F244" s="248" t="s">
        <v>80</v>
      </c>
      <c r="G244" s="246"/>
      <c r="H244" s="249">
        <v>2</v>
      </c>
      <c r="I244" s="250"/>
      <c r="J244" s="246"/>
      <c r="K244" s="246"/>
      <c r="L244" s="251"/>
      <c r="M244" s="252"/>
      <c r="N244" s="253"/>
      <c r="O244" s="253"/>
      <c r="P244" s="253"/>
      <c r="Q244" s="253"/>
      <c r="R244" s="253"/>
      <c r="S244" s="253"/>
      <c r="T244" s="25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5" t="s">
        <v>218</v>
      </c>
      <c r="AU244" s="255" t="s">
        <v>80</v>
      </c>
      <c r="AV244" s="14" t="s">
        <v>80</v>
      </c>
      <c r="AW244" s="14" t="s">
        <v>33</v>
      </c>
      <c r="AX244" s="14" t="s">
        <v>71</v>
      </c>
      <c r="AY244" s="255" t="s">
        <v>207</v>
      </c>
    </row>
    <row r="245" s="14" customFormat="1">
      <c r="A245" s="14"/>
      <c r="B245" s="245"/>
      <c r="C245" s="246"/>
      <c r="D245" s="236" t="s">
        <v>218</v>
      </c>
      <c r="E245" s="247" t="s">
        <v>18</v>
      </c>
      <c r="F245" s="248" t="s">
        <v>76</v>
      </c>
      <c r="G245" s="246"/>
      <c r="H245" s="249">
        <v>1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218</v>
      </c>
      <c r="AU245" s="255" t="s">
        <v>80</v>
      </c>
      <c r="AV245" s="14" t="s">
        <v>80</v>
      </c>
      <c r="AW245" s="14" t="s">
        <v>33</v>
      </c>
      <c r="AX245" s="14" t="s">
        <v>71</v>
      </c>
      <c r="AY245" s="255" t="s">
        <v>207</v>
      </c>
    </row>
    <row r="246" s="16" customFormat="1">
      <c r="A246" s="16"/>
      <c r="B246" s="267"/>
      <c r="C246" s="268"/>
      <c r="D246" s="236" t="s">
        <v>218</v>
      </c>
      <c r="E246" s="269" t="s">
        <v>18</v>
      </c>
      <c r="F246" s="270" t="s">
        <v>244</v>
      </c>
      <c r="G246" s="268"/>
      <c r="H246" s="271">
        <v>5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77" t="s">
        <v>218</v>
      </c>
      <c r="AU246" s="277" t="s">
        <v>80</v>
      </c>
      <c r="AV246" s="16" t="s">
        <v>89</v>
      </c>
      <c r="AW246" s="16" t="s">
        <v>33</v>
      </c>
      <c r="AX246" s="16" t="s">
        <v>76</v>
      </c>
      <c r="AY246" s="277" t="s">
        <v>207</v>
      </c>
    </row>
    <row r="247" s="2" customFormat="1" ht="16.5" customHeight="1">
      <c r="A247" s="42"/>
      <c r="B247" s="43"/>
      <c r="C247" s="283" t="s">
        <v>563</v>
      </c>
      <c r="D247" s="283" t="s">
        <v>1282</v>
      </c>
      <c r="E247" s="284" t="s">
        <v>3295</v>
      </c>
      <c r="F247" s="285" t="s">
        <v>3296</v>
      </c>
      <c r="G247" s="286" t="s">
        <v>381</v>
      </c>
      <c r="H247" s="287">
        <v>1</v>
      </c>
      <c r="I247" s="288"/>
      <c r="J247" s="287">
        <f>ROUND(I247*H247,2)</f>
        <v>0</v>
      </c>
      <c r="K247" s="285" t="s">
        <v>214</v>
      </c>
      <c r="L247" s="289"/>
      <c r="M247" s="290" t="s">
        <v>18</v>
      </c>
      <c r="N247" s="291" t="s">
        <v>42</v>
      </c>
      <c r="O247" s="88"/>
      <c r="P247" s="225">
        <f>O247*H247</f>
        <v>0</v>
      </c>
      <c r="Q247" s="225">
        <v>0.00014999999999999999</v>
      </c>
      <c r="R247" s="225">
        <f>Q247*H247</f>
        <v>0.00014999999999999999</v>
      </c>
      <c r="S247" s="225">
        <v>0</v>
      </c>
      <c r="T247" s="226">
        <f>S247*H247</f>
        <v>0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R247" s="227" t="s">
        <v>513</v>
      </c>
      <c r="AT247" s="227" t="s">
        <v>1282</v>
      </c>
      <c r="AU247" s="227" t="s">
        <v>80</v>
      </c>
      <c r="AY247" s="21" t="s">
        <v>207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1" t="s">
        <v>76</v>
      </c>
      <c r="BK247" s="228">
        <f>ROUND(I247*H247,2)</f>
        <v>0</v>
      </c>
      <c r="BL247" s="21" t="s">
        <v>327</v>
      </c>
      <c r="BM247" s="227" t="s">
        <v>3297</v>
      </c>
    </row>
    <row r="248" s="2" customFormat="1" ht="16.5" customHeight="1">
      <c r="A248" s="42"/>
      <c r="B248" s="43"/>
      <c r="C248" s="283" t="s">
        <v>569</v>
      </c>
      <c r="D248" s="283" t="s">
        <v>1282</v>
      </c>
      <c r="E248" s="284" t="s">
        <v>3298</v>
      </c>
      <c r="F248" s="285" t="s">
        <v>3299</v>
      </c>
      <c r="G248" s="286" t="s">
        <v>381</v>
      </c>
      <c r="H248" s="287">
        <v>1</v>
      </c>
      <c r="I248" s="288"/>
      <c r="J248" s="287">
        <f>ROUND(I248*H248,2)</f>
        <v>0</v>
      </c>
      <c r="K248" s="285" t="s">
        <v>214</v>
      </c>
      <c r="L248" s="289"/>
      <c r="M248" s="290" t="s">
        <v>18</v>
      </c>
      <c r="N248" s="291" t="s">
        <v>42</v>
      </c>
      <c r="O248" s="88"/>
      <c r="P248" s="225">
        <f>O248*H248</f>
        <v>0</v>
      </c>
      <c r="Q248" s="225">
        <v>2.0000000000000002E-05</v>
      </c>
      <c r="R248" s="225">
        <f>Q248*H248</f>
        <v>2.0000000000000002E-05</v>
      </c>
      <c r="S248" s="225">
        <v>0</v>
      </c>
      <c r="T248" s="226">
        <f>S248*H248</f>
        <v>0</v>
      </c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R248" s="227" t="s">
        <v>513</v>
      </c>
      <c r="AT248" s="227" t="s">
        <v>1282</v>
      </c>
      <c r="AU248" s="227" t="s">
        <v>80</v>
      </c>
      <c r="AY248" s="21" t="s">
        <v>207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21" t="s">
        <v>76</v>
      </c>
      <c r="BK248" s="228">
        <f>ROUND(I248*H248,2)</f>
        <v>0</v>
      </c>
      <c r="BL248" s="21" t="s">
        <v>327</v>
      </c>
      <c r="BM248" s="227" t="s">
        <v>3300</v>
      </c>
    </row>
    <row r="249" s="2" customFormat="1" ht="16.5" customHeight="1">
      <c r="A249" s="42"/>
      <c r="B249" s="43"/>
      <c r="C249" s="283" t="s">
        <v>575</v>
      </c>
      <c r="D249" s="283" t="s">
        <v>1282</v>
      </c>
      <c r="E249" s="284" t="s">
        <v>3301</v>
      </c>
      <c r="F249" s="285" t="s">
        <v>3302</v>
      </c>
      <c r="G249" s="286" t="s">
        <v>381</v>
      </c>
      <c r="H249" s="287">
        <v>2</v>
      </c>
      <c r="I249" s="288"/>
      <c r="J249" s="287">
        <f>ROUND(I249*H249,2)</f>
        <v>0</v>
      </c>
      <c r="K249" s="285" t="s">
        <v>214</v>
      </c>
      <c r="L249" s="289"/>
      <c r="M249" s="290" t="s">
        <v>18</v>
      </c>
      <c r="N249" s="291" t="s">
        <v>42</v>
      </c>
      <c r="O249" s="88"/>
      <c r="P249" s="225">
        <f>O249*H249</f>
        <v>0</v>
      </c>
      <c r="Q249" s="225">
        <v>4.0000000000000003E-05</v>
      </c>
      <c r="R249" s="225">
        <f>Q249*H249</f>
        <v>8.0000000000000007E-05</v>
      </c>
      <c r="S249" s="225">
        <v>0</v>
      </c>
      <c r="T249" s="226">
        <f>S249*H249</f>
        <v>0</v>
      </c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R249" s="227" t="s">
        <v>513</v>
      </c>
      <c r="AT249" s="227" t="s">
        <v>1282</v>
      </c>
      <c r="AU249" s="227" t="s">
        <v>80</v>
      </c>
      <c r="AY249" s="21" t="s">
        <v>207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1" t="s">
        <v>76</v>
      </c>
      <c r="BK249" s="228">
        <f>ROUND(I249*H249,2)</f>
        <v>0</v>
      </c>
      <c r="BL249" s="21" t="s">
        <v>327</v>
      </c>
      <c r="BM249" s="227" t="s">
        <v>3303</v>
      </c>
    </row>
    <row r="250" s="2" customFormat="1" ht="16.5" customHeight="1">
      <c r="A250" s="42"/>
      <c r="B250" s="43"/>
      <c r="C250" s="283" t="s">
        <v>580</v>
      </c>
      <c r="D250" s="283" t="s">
        <v>1282</v>
      </c>
      <c r="E250" s="284" t="s">
        <v>3304</v>
      </c>
      <c r="F250" s="285" t="s">
        <v>3305</v>
      </c>
      <c r="G250" s="286" t="s">
        <v>381</v>
      </c>
      <c r="H250" s="287">
        <v>1</v>
      </c>
      <c r="I250" s="288"/>
      <c r="J250" s="287">
        <f>ROUND(I250*H250,2)</f>
        <v>0</v>
      </c>
      <c r="K250" s="285" t="s">
        <v>214</v>
      </c>
      <c r="L250" s="289"/>
      <c r="M250" s="290" t="s">
        <v>18</v>
      </c>
      <c r="N250" s="291" t="s">
        <v>42</v>
      </c>
      <c r="O250" s="88"/>
      <c r="P250" s="225">
        <f>O250*H250</f>
        <v>0</v>
      </c>
      <c r="Q250" s="225">
        <v>0.00023000000000000001</v>
      </c>
      <c r="R250" s="225">
        <f>Q250*H250</f>
        <v>0.00023000000000000001</v>
      </c>
      <c r="S250" s="225">
        <v>0</v>
      </c>
      <c r="T250" s="226">
        <f>S250*H250</f>
        <v>0</v>
      </c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R250" s="227" t="s">
        <v>513</v>
      </c>
      <c r="AT250" s="227" t="s">
        <v>1282</v>
      </c>
      <c r="AU250" s="227" t="s">
        <v>80</v>
      </c>
      <c r="AY250" s="21" t="s">
        <v>207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1" t="s">
        <v>76</v>
      </c>
      <c r="BK250" s="228">
        <f>ROUND(I250*H250,2)</f>
        <v>0</v>
      </c>
      <c r="BL250" s="21" t="s">
        <v>327</v>
      </c>
      <c r="BM250" s="227" t="s">
        <v>3306</v>
      </c>
    </row>
    <row r="251" s="2" customFormat="1" ht="16.5" customHeight="1">
      <c r="A251" s="42"/>
      <c r="B251" s="43"/>
      <c r="C251" s="217" t="s">
        <v>584</v>
      </c>
      <c r="D251" s="217" t="s">
        <v>211</v>
      </c>
      <c r="E251" s="218" t="s">
        <v>3307</v>
      </c>
      <c r="F251" s="219" t="s">
        <v>3308</v>
      </c>
      <c r="G251" s="220" t="s">
        <v>381</v>
      </c>
      <c r="H251" s="221">
        <v>38</v>
      </c>
      <c r="I251" s="222"/>
      <c r="J251" s="221">
        <f>ROUND(I251*H251,2)</f>
        <v>0</v>
      </c>
      <c r="K251" s="219" t="s">
        <v>214</v>
      </c>
      <c r="L251" s="48"/>
      <c r="M251" s="223" t="s">
        <v>18</v>
      </c>
      <c r="N251" s="224" t="s">
        <v>42</v>
      </c>
      <c r="O251" s="88"/>
      <c r="P251" s="225">
        <f>O251*H251</f>
        <v>0</v>
      </c>
      <c r="Q251" s="225">
        <v>0</v>
      </c>
      <c r="R251" s="225">
        <f>Q251*H251</f>
        <v>0</v>
      </c>
      <c r="S251" s="225">
        <v>0</v>
      </c>
      <c r="T251" s="226">
        <f>S251*H251</f>
        <v>0</v>
      </c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R251" s="227" t="s">
        <v>327</v>
      </c>
      <c r="AT251" s="227" t="s">
        <v>211</v>
      </c>
      <c r="AU251" s="227" t="s">
        <v>80</v>
      </c>
      <c r="AY251" s="21" t="s">
        <v>207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1" t="s">
        <v>76</v>
      </c>
      <c r="BK251" s="228">
        <f>ROUND(I251*H251,2)</f>
        <v>0</v>
      </c>
      <c r="BL251" s="21" t="s">
        <v>327</v>
      </c>
      <c r="BM251" s="227" t="s">
        <v>3309</v>
      </c>
    </row>
    <row r="252" s="2" customFormat="1">
      <c r="A252" s="42"/>
      <c r="B252" s="43"/>
      <c r="C252" s="44"/>
      <c r="D252" s="229" t="s">
        <v>216</v>
      </c>
      <c r="E252" s="44"/>
      <c r="F252" s="230" t="s">
        <v>3310</v>
      </c>
      <c r="G252" s="44"/>
      <c r="H252" s="44"/>
      <c r="I252" s="231"/>
      <c r="J252" s="44"/>
      <c r="K252" s="44"/>
      <c r="L252" s="48"/>
      <c r="M252" s="232"/>
      <c r="N252" s="233"/>
      <c r="O252" s="88"/>
      <c r="P252" s="88"/>
      <c r="Q252" s="88"/>
      <c r="R252" s="88"/>
      <c r="S252" s="88"/>
      <c r="T252" s="89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T252" s="21" t="s">
        <v>216</v>
      </c>
      <c r="AU252" s="21" t="s">
        <v>80</v>
      </c>
    </row>
    <row r="253" s="14" customFormat="1">
      <c r="A253" s="14"/>
      <c r="B253" s="245"/>
      <c r="C253" s="246"/>
      <c r="D253" s="236" t="s">
        <v>218</v>
      </c>
      <c r="E253" s="247" t="s">
        <v>18</v>
      </c>
      <c r="F253" s="248" t="s">
        <v>80</v>
      </c>
      <c r="G253" s="246"/>
      <c r="H253" s="249">
        <v>2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218</v>
      </c>
      <c r="AU253" s="255" t="s">
        <v>80</v>
      </c>
      <c r="AV253" s="14" t="s">
        <v>80</v>
      </c>
      <c r="AW253" s="14" t="s">
        <v>33</v>
      </c>
      <c r="AX253" s="14" t="s">
        <v>71</v>
      </c>
      <c r="AY253" s="255" t="s">
        <v>207</v>
      </c>
    </row>
    <row r="254" s="14" customFormat="1">
      <c r="A254" s="14"/>
      <c r="B254" s="245"/>
      <c r="C254" s="246"/>
      <c r="D254" s="236" t="s">
        <v>218</v>
      </c>
      <c r="E254" s="247" t="s">
        <v>18</v>
      </c>
      <c r="F254" s="248" t="s">
        <v>534</v>
      </c>
      <c r="G254" s="246"/>
      <c r="H254" s="249">
        <v>36</v>
      </c>
      <c r="I254" s="250"/>
      <c r="J254" s="246"/>
      <c r="K254" s="246"/>
      <c r="L254" s="251"/>
      <c r="M254" s="252"/>
      <c r="N254" s="253"/>
      <c r="O254" s="253"/>
      <c r="P254" s="253"/>
      <c r="Q254" s="253"/>
      <c r="R254" s="253"/>
      <c r="S254" s="253"/>
      <c r="T254" s="25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5" t="s">
        <v>218</v>
      </c>
      <c r="AU254" s="255" t="s">
        <v>80</v>
      </c>
      <c r="AV254" s="14" t="s">
        <v>80</v>
      </c>
      <c r="AW254" s="14" t="s">
        <v>33</v>
      </c>
      <c r="AX254" s="14" t="s">
        <v>71</v>
      </c>
      <c r="AY254" s="255" t="s">
        <v>207</v>
      </c>
    </row>
    <row r="255" s="16" customFormat="1">
      <c r="A255" s="16"/>
      <c r="B255" s="267"/>
      <c r="C255" s="268"/>
      <c r="D255" s="236" t="s">
        <v>218</v>
      </c>
      <c r="E255" s="269" t="s">
        <v>18</v>
      </c>
      <c r="F255" s="270" t="s">
        <v>244</v>
      </c>
      <c r="G255" s="268"/>
      <c r="H255" s="271">
        <v>38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T255" s="277" t="s">
        <v>218</v>
      </c>
      <c r="AU255" s="277" t="s">
        <v>80</v>
      </c>
      <c r="AV255" s="16" t="s">
        <v>89</v>
      </c>
      <c r="AW255" s="16" t="s">
        <v>33</v>
      </c>
      <c r="AX255" s="16" t="s">
        <v>76</v>
      </c>
      <c r="AY255" s="277" t="s">
        <v>207</v>
      </c>
    </row>
    <row r="256" s="2" customFormat="1" ht="16.5" customHeight="1">
      <c r="A256" s="42"/>
      <c r="B256" s="43"/>
      <c r="C256" s="283" t="s">
        <v>590</v>
      </c>
      <c r="D256" s="283" t="s">
        <v>1282</v>
      </c>
      <c r="E256" s="284" t="s">
        <v>3311</v>
      </c>
      <c r="F256" s="285" t="s">
        <v>3312</v>
      </c>
      <c r="G256" s="286" t="s">
        <v>381</v>
      </c>
      <c r="H256" s="287">
        <v>2</v>
      </c>
      <c r="I256" s="288"/>
      <c r="J256" s="287">
        <f>ROUND(I256*H256,2)</f>
        <v>0</v>
      </c>
      <c r="K256" s="285" t="s">
        <v>214</v>
      </c>
      <c r="L256" s="289"/>
      <c r="M256" s="290" t="s">
        <v>18</v>
      </c>
      <c r="N256" s="291" t="s">
        <v>42</v>
      </c>
      <c r="O256" s="88"/>
      <c r="P256" s="225">
        <f>O256*H256</f>
        <v>0</v>
      </c>
      <c r="Q256" s="225">
        <v>8.0000000000000007E-05</v>
      </c>
      <c r="R256" s="225">
        <f>Q256*H256</f>
        <v>0.00016000000000000001</v>
      </c>
      <c r="S256" s="225">
        <v>0</v>
      </c>
      <c r="T256" s="226">
        <f>S256*H256</f>
        <v>0</v>
      </c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R256" s="227" t="s">
        <v>513</v>
      </c>
      <c r="AT256" s="227" t="s">
        <v>1282</v>
      </c>
      <c r="AU256" s="227" t="s">
        <v>80</v>
      </c>
      <c r="AY256" s="21" t="s">
        <v>207</v>
      </c>
      <c r="BE256" s="228">
        <f>IF(N256="základní",J256,0)</f>
        <v>0</v>
      </c>
      <c r="BF256" s="228">
        <f>IF(N256="snížená",J256,0)</f>
        <v>0</v>
      </c>
      <c r="BG256" s="228">
        <f>IF(N256="zákl. přenesená",J256,0)</f>
        <v>0</v>
      </c>
      <c r="BH256" s="228">
        <f>IF(N256="sníž. přenesená",J256,0)</f>
        <v>0</v>
      </c>
      <c r="BI256" s="228">
        <f>IF(N256="nulová",J256,0)</f>
        <v>0</v>
      </c>
      <c r="BJ256" s="21" t="s">
        <v>76</v>
      </c>
      <c r="BK256" s="228">
        <f>ROUND(I256*H256,2)</f>
        <v>0</v>
      </c>
      <c r="BL256" s="21" t="s">
        <v>327</v>
      </c>
      <c r="BM256" s="227" t="s">
        <v>3313</v>
      </c>
    </row>
    <row r="257" s="2" customFormat="1" ht="16.5" customHeight="1">
      <c r="A257" s="42"/>
      <c r="B257" s="43"/>
      <c r="C257" s="283" t="s">
        <v>597</v>
      </c>
      <c r="D257" s="283" t="s">
        <v>1282</v>
      </c>
      <c r="E257" s="284" t="s">
        <v>3314</v>
      </c>
      <c r="F257" s="285" t="s">
        <v>3315</v>
      </c>
      <c r="G257" s="286" t="s">
        <v>381</v>
      </c>
      <c r="H257" s="287">
        <v>36</v>
      </c>
      <c r="I257" s="288"/>
      <c r="J257" s="287">
        <f>ROUND(I257*H257,2)</f>
        <v>0</v>
      </c>
      <c r="K257" s="285" t="s">
        <v>214</v>
      </c>
      <c r="L257" s="289"/>
      <c r="M257" s="290" t="s">
        <v>18</v>
      </c>
      <c r="N257" s="291" t="s">
        <v>42</v>
      </c>
      <c r="O257" s="88"/>
      <c r="P257" s="225">
        <f>O257*H257</f>
        <v>0</v>
      </c>
      <c r="Q257" s="225">
        <v>5.0000000000000002E-05</v>
      </c>
      <c r="R257" s="225">
        <f>Q257*H257</f>
        <v>0.0018000000000000002</v>
      </c>
      <c r="S257" s="225">
        <v>0</v>
      </c>
      <c r="T257" s="226">
        <f>S257*H257</f>
        <v>0</v>
      </c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R257" s="227" t="s">
        <v>513</v>
      </c>
      <c r="AT257" s="227" t="s">
        <v>1282</v>
      </c>
      <c r="AU257" s="227" t="s">
        <v>80</v>
      </c>
      <c r="AY257" s="21" t="s">
        <v>207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21" t="s">
        <v>76</v>
      </c>
      <c r="BK257" s="228">
        <f>ROUND(I257*H257,2)</f>
        <v>0</v>
      </c>
      <c r="BL257" s="21" t="s">
        <v>327</v>
      </c>
      <c r="BM257" s="227" t="s">
        <v>3316</v>
      </c>
    </row>
    <row r="258" s="2" customFormat="1" ht="16.5" customHeight="1">
      <c r="A258" s="42"/>
      <c r="B258" s="43"/>
      <c r="C258" s="217" t="s">
        <v>605</v>
      </c>
      <c r="D258" s="217" t="s">
        <v>211</v>
      </c>
      <c r="E258" s="218" t="s">
        <v>3317</v>
      </c>
      <c r="F258" s="219" t="s">
        <v>3318</v>
      </c>
      <c r="G258" s="220" t="s">
        <v>381</v>
      </c>
      <c r="H258" s="221">
        <v>0</v>
      </c>
      <c r="I258" s="222"/>
      <c r="J258" s="221">
        <f>ROUND(I258*H258,2)</f>
        <v>0</v>
      </c>
      <c r="K258" s="219" t="s">
        <v>214</v>
      </c>
      <c r="L258" s="48"/>
      <c r="M258" s="223" t="s">
        <v>18</v>
      </c>
      <c r="N258" s="224" t="s">
        <v>42</v>
      </c>
      <c r="O258" s="88"/>
      <c r="P258" s="225">
        <f>O258*H258</f>
        <v>0</v>
      </c>
      <c r="Q258" s="225">
        <v>0</v>
      </c>
      <c r="R258" s="225">
        <f>Q258*H258</f>
        <v>0</v>
      </c>
      <c r="S258" s="225">
        <v>0</v>
      </c>
      <c r="T258" s="226">
        <f>S258*H258</f>
        <v>0</v>
      </c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R258" s="227" t="s">
        <v>327</v>
      </c>
      <c r="AT258" s="227" t="s">
        <v>211</v>
      </c>
      <c r="AU258" s="227" t="s">
        <v>80</v>
      </c>
      <c r="AY258" s="21" t="s">
        <v>207</v>
      </c>
      <c r="BE258" s="228">
        <f>IF(N258="základní",J258,0)</f>
        <v>0</v>
      </c>
      <c r="BF258" s="228">
        <f>IF(N258="snížená",J258,0)</f>
        <v>0</v>
      </c>
      <c r="BG258" s="228">
        <f>IF(N258="zákl. přenesená",J258,0)</f>
        <v>0</v>
      </c>
      <c r="BH258" s="228">
        <f>IF(N258="sníž. přenesená",J258,0)</f>
        <v>0</v>
      </c>
      <c r="BI258" s="228">
        <f>IF(N258="nulová",J258,0)</f>
        <v>0</v>
      </c>
      <c r="BJ258" s="21" t="s">
        <v>76</v>
      </c>
      <c r="BK258" s="228">
        <f>ROUND(I258*H258,2)</f>
        <v>0</v>
      </c>
      <c r="BL258" s="21" t="s">
        <v>327</v>
      </c>
      <c r="BM258" s="227" t="s">
        <v>3319</v>
      </c>
    </row>
    <row r="259" s="2" customFormat="1">
      <c r="A259" s="42"/>
      <c r="B259" s="43"/>
      <c r="C259" s="44"/>
      <c r="D259" s="229" t="s">
        <v>216</v>
      </c>
      <c r="E259" s="44"/>
      <c r="F259" s="230" t="s">
        <v>3320</v>
      </c>
      <c r="G259" s="44"/>
      <c r="H259" s="44"/>
      <c r="I259" s="231"/>
      <c r="J259" s="44"/>
      <c r="K259" s="44"/>
      <c r="L259" s="48"/>
      <c r="M259" s="232"/>
      <c r="N259" s="233"/>
      <c r="O259" s="88"/>
      <c r="P259" s="88"/>
      <c r="Q259" s="88"/>
      <c r="R259" s="88"/>
      <c r="S259" s="88"/>
      <c r="T259" s="89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T259" s="21" t="s">
        <v>216</v>
      </c>
      <c r="AU259" s="21" t="s">
        <v>80</v>
      </c>
    </row>
    <row r="260" s="2" customFormat="1" ht="16.5" customHeight="1">
      <c r="A260" s="42"/>
      <c r="B260" s="43"/>
      <c r="C260" s="283" t="s">
        <v>614</v>
      </c>
      <c r="D260" s="283" t="s">
        <v>1282</v>
      </c>
      <c r="E260" s="284" t="s">
        <v>3321</v>
      </c>
      <c r="F260" s="285" t="s">
        <v>3322</v>
      </c>
      <c r="G260" s="286" t="s">
        <v>381</v>
      </c>
      <c r="H260" s="287">
        <v>2</v>
      </c>
      <c r="I260" s="288"/>
      <c r="J260" s="287">
        <f>ROUND(I260*H260,2)</f>
        <v>0</v>
      </c>
      <c r="K260" s="285" t="s">
        <v>214</v>
      </c>
      <c r="L260" s="289"/>
      <c r="M260" s="290" t="s">
        <v>18</v>
      </c>
      <c r="N260" s="291" t="s">
        <v>42</v>
      </c>
      <c r="O260" s="88"/>
      <c r="P260" s="225">
        <f>O260*H260</f>
        <v>0</v>
      </c>
      <c r="Q260" s="225">
        <v>0.00029999999999999997</v>
      </c>
      <c r="R260" s="225">
        <f>Q260*H260</f>
        <v>0.00059999999999999995</v>
      </c>
      <c r="S260" s="225">
        <v>0</v>
      </c>
      <c r="T260" s="226">
        <f>S260*H260</f>
        <v>0</v>
      </c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R260" s="227" t="s">
        <v>513</v>
      </c>
      <c r="AT260" s="227" t="s">
        <v>1282</v>
      </c>
      <c r="AU260" s="227" t="s">
        <v>80</v>
      </c>
      <c r="AY260" s="21" t="s">
        <v>207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21" t="s">
        <v>76</v>
      </c>
      <c r="BK260" s="228">
        <f>ROUND(I260*H260,2)</f>
        <v>0</v>
      </c>
      <c r="BL260" s="21" t="s">
        <v>327</v>
      </c>
      <c r="BM260" s="227" t="s">
        <v>3323</v>
      </c>
    </row>
    <row r="261" s="2" customFormat="1" ht="16.5" customHeight="1">
      <c r="A261" s="42"/>
      <c r="B261" s="43"/>
      <c r="C261" s="283" t="s">
        <v>625</v>
      </c>
      <c r="D261" s="283" t="s">
        <v>1282</v>
      </c>
      <c r="E261" s="284" t="s">
        <v>3324</v>
      </c>
      <c r="F261" s="285" t="s">
        <v>3325</v>
      </c>
      <c r="G261" s="286" t="s">
        <v>381</v>
      </c>
      <c r="H261" s="287">
        <v>4</v>
      </c>
      <c r="I261" s="288"/>
      <c r="J261" s="287">
        <f>ROUND(I261*H261,2)</f>
        <v>0</v>
      </c>
      <c r="K261" s="285" t="s">
        <v>214</v>
      </c>
      <c r="L261" s="289"/>
      <c r="M261" s="290" t="s">
        <v>18</v>
      </c>
      <c r="N261" s="291" t="s">
        <v>42</v>
      </c>
      <c r="O261" s="88"/>
      <c r="P261" s="225">
        <f>O261*H261</f>
        <v>0</v>
      </c>
      <c r="Q261" s="225">
        <v>0.00012999999999999999</v>
      </c>
      <c r="R261" s="225">
        <f>Q261*H261</f>
        <v>0.00051999999999999995</v>
      </c>
      <c r="S261" s="225">
        <v>0</v>
      </c>
      <c r="T261" s="226">
        <f>S261*H261</f>
        <v>0</v>
      </c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R261" s="227" t="s">
        <v>513</v>
      </c>
      <c r="AT261" s="227" t="s">
        <v>1282</v>
      </c>
      <c r="AU261" s="227" t="s">
        <v>80</v>
      </c>
      <c r="AY261" s="21" t="s">
        <v>207</v>
      </c>
      <c r="BE261" s="228">
        <f>IF(N261="základní",J261,0)</f>
        <v>0</v>
      </c>
      <c r="BF261" s="228">
        <f>IF(N261="snížená",J261,0)</f>
        <v>0</v>
      </c>
      <c r="BG261" s="228">
        <f>IF(N261="zákl. přenesená",J261,0)</f>
        <v>0</v>
      </c>
      <c r="BH261" s="228">
        <f>IF(N261="sníž. přenesená",J261,0)</f>
        <v>0</v>
      </c>
      <c r="BI261" s="228">
        <f>IF(N261="nulová",J261,0)</f>
        <v>0</v>
      </c>
      <c r="BJ261" s="21" t="s">
        <v>76</v>
      </c>
      <c r="BK261" s="228">
        <f>ROUND(I261*H261,2)</f>
        <v>0</v>
      </c>
      <c r="BL261" s="21" t="s">
        <v>327</v>
      </c>
      <c r="BM261" s="227" t="s">
        <v>3326</v>
      </c>
    </row>
    <row r="262" s="2" customFormat="1" ht="16.5" customHeight="1">
      <c r="A262" s="42"/>
      <c r="B262" s="43"/>
      <c r="C262" s="283" t="s">
        <v>638</v>
      </c>
      <c r="D262" s="283" t="s">
        <v>1282</v>
      </c>
      <c r="E262" s="284" t="s">
        <v>3327</v>
      </c>
      <c r="F262" s="285" t="s">
        <v>3328</v>
      </c>
      <c r="G262" s="286" t="s">
        <v>381</v>
      </c>
      <c r="H262" s="287">
        <v>1</v>
      </c>
      <c r="I262" s="288"/>
      <c r="J262" s="287">
        <f>ROUND(I262*H262,2)</f>
        <v>0</v>
      </c>
      <c r="K262" s="285" t="s">
        <v>214</v>
      </c>
      <c r="L262" s="289"/>
      <c r="M262" s="290" t="s">
        <v>18</v>
      </c>
      <c r="N262" s="291" t="s">
        <v>42</v>
      </c>
      <c r="O262" s="88"/>
      <c r="P262" s="225">
        <f>O262*H262</f>
        <v>0</v>
      </c>
      <c r="Q262" s="225">
        <v>0.00010000000000000001</v>
      </c>
      <c r="R262" s="225">
        <f>Q262*H262</f>
        <v>0.00010000000000000001</v>
      </c>
      <c r="S262" s="225">
        <v>0</v>
      </c>
      <c r="T262" s="226">
        <f>S262*H262</f>
        <v>0</v>
      </c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R262" s="227" t="s">
        <v>513</v>
      </c>
      <c r="AT262" s="227" t="s">
        <v>1282</v>
      </c>
      <c r="AU262" s="227" t="s">
        <v>80</v>
      </c>
      <c r="AY262" s="21" t="s">
        <v>207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1" t="s">
        <v>76</v>
      </c>
      <c r="BK262" s="228">
        <f>ROUND(I262*H262,2)</f>
        <v>0</v>
      </c>
      <c r="BL262" s="21" t="s">
        <v>327</v>
      </c>
      <c r="BM262" s="227" t="s">
        <v>3329</v>
      </c>
    </row>
    <row r="263" s="2" customFormat="1" ht="16.5" customHeight="1">
      <c r="A263" s="42"/>
      <c r="B263" s="43"/>
      <c r="C263" s="283" t="s">
        <v>644</v>
      </c>
      <c r="D263" s="283" t="s">
        <v>1282</v>
      </c>
      <c r="E263" s="284" t="s">
        <v>3330</v>
      </c>
      <c r="F263" s="285" t="s">
        <v>3331</v>
      </c>
      <c r="G263" s="286" t="s">
        <v>381</v>
      </c>
      <c r="H263" s="287">
        <v>1</v>
      </c>
      <c r="I263" s="288"/>
      <c r="J263" s="287">
        <f>ROUND(I263*H263,2)</f>
        <v>0</v>
      </c>
      <c r="K263" s="285" t="s">
        <v>214</v>
      </c>
      <c r="L263" s="289"/>
      <c r="M263" s="290" t="s">
        <v>18</v>
      </c>
      <c r="N263" s="291" t="s">
        <v>42</v>
      </c>
      <c r="O263" s="88"/>
      <c r="P263" s="225">
        <f>O263*H263</f>
        <v>0</v>
      </c>
      <c r="Q263" s="225">
        <v>8.0000000000000007E-05</v>
      </c>
      <c r="R263" s="225">
        <f>Q263*H263</f>
        <v>8.0000000000000007E-05</v>
      </c>
      <c r="S263" s="225">
        <v>0</v>
      </c>
      <c r="T263" s="226">
        <f>S263*H263</f>
        <v>0</v>
      </c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R263" s="227" t="s">
        <v>513</v>
      </c>
      <c r="AT263" s="227" t="s">
        <v>1282</v>
      </c>
      <c r="AU263" s="227" t="s">
        <v>80</v>
      </c>
      <c r="AY263" s="21" t="s">
        <v>207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1" t="s">
        <v>76</v>
      </c>
      <c r="BK263" s="228">
        <f>ROUND(I263*H263,2)</f>
        <v>0</v>
      </c>
      <c r="BL263" s="21" t="s">
        <v>327</v>
      </c>
      <c r="BM263" s="227" t="s">
        <v>3332</v>
      </c>
    </row>
    <row r="264" s="2" customFormat="1" ht="16.5" customHeight="1">
      <c r="A264" s="42"/>
      <c r="B264" s="43"/>
      <c r="C264" s="283" t="s">
        <v>649</v>
      </c>
      <c r="D264" s="283" t="s">
        <v>1282</v>
      </c>
      <c r="E264" s="284" t="s">
        <v>3333</v>
      </c>
      <c r="F264" s="285" t="s">
        <v>3334</v>
      </c>
      <c r="G264" s="286" t="s">
        <v>381</v>
      </c>
      <c r="H264" s="287">
        <v>4</v>
      </c>
      <c r="I264" s="288"/>
      <c r="J264" s="287">
        <f>ROUND(I264*H264,2)</f>
        <v>0</v>
      </c>
      <c r="K264" s="285" t="s">
        <v>214</v>
      </c>
      <c r="L264" s="289"/>
      <c r="M264" s="290" t="s">
        <v>18</v>
      </c>
      <c r="N264" s="291" t="s">
        <v>42</v>
      </c>
      <c r="O264" s="88"/>
      <c r="P264" s="225">
        <f>O264*H264</f>
        <v>0</v>
      </c>
      <c r="Q264" s="225">
        <v>9.0000000000000006E-05</v>
      </c>
      <c r="R264" s="225">
        <f>Q264*H264</f>
        <v>0.00036000000000000002</v>
      </c>
      <c r="S264" s="225">
        <v>0</v>
      </c>
      <c r="T264" s="226">
        <f>S264*H264</f>
        <v>0</v>
      </c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R264" s="227" t="s">
        <v>513</v>
      </c>
      <c r="AT264" s="227" t="s">
        <v>1282</v>
      </c>
      <c r="AU264" s="227" t="s">
        <v>80</v>
      </c>
      <c r="AY264" s="21" t="s">
        <v>207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1" t="s">
        <v>76</v>
      </c>
      <c r="BK264" s="228">
        <f>ROUND(I264*H264,2)</f>
        <v>0</v>
      </c>
      <c r="BL264" s="21" t="s">
        <v>327</v>
      </c>
      <c r="BM264" s="227" t="s">
        <v>3335</v>
      </c>
    </row>
    <row r="265" s="2" customFormat="1" ht="16.5" customHeight="1">
      <c r="A265" s="42"/>
      <c r="B265" s="43"/>
      <c r="C265" s="283" t="s">
        <v>656</v>
      </c>
      <c r="D265" s="283" t="s">
        <v>1282</v>
      </c>
      <c r="E265" s="284" t="s">
        <v>3336</v>
      </c>
      <c r="F265" s="285" t="s">
        <v>3337</v>
      </c>
      <c r="G265" s="286" t="s">
        <v>381</v>
      </c>
      <c r="H265" s="287">
        <v>8</v>
      </c>
      <c r="I265" s="288"/>
      <c r="J265" s="287">
        <f>ROUND(I265*H265,2)</f>
        <v>0</v>
      </c>
      <c r="K265" s="285" t="s">
        <v>18</v>
      </c>
      <c r="L265" s="289"/>
      <c r="M265" s="290" t="s">
        <v>18</v>
      </c>
      <c r="N265" s="291" t="s">
        <v>42</v>
      </c>
      <c r="O265" s="88"/>
      <c r="P265" s="225">
        <f>O265*H265</f>
        <v>0</v>
      </c>
      <c r="Q265" s="225">
        <v>0.00029999999999999997</v>
      </c>
      <c r="R265" s="225">
        <f>Q265*H265</f>
        <v>0.0023999999999999998</v>
      </c>
      <c r="S265" s="225">
        <v>0</v>
      </c>
      <c r="T265" s="226">
        <f>S265*H265</f>
        <v>0</v>
      </c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R265" s="227" t="s">
        <v>513</v>
      </c>
      <c r="AT265" s="227" t="s">
        <v>1282</v>
      </c>
      <c r="AU265" s="227" t="s">
        <v>80</v>
      </c>
      <c r="AY265" s="21" t="s">
        <v>207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1" t="s">
        <v>76</v>
      </c>
      <c r="BK265" s="228">
        <f>ROUND(I265*H265,2)</f>
        <v>0</v>
      </c>
      <c r="BL265" s="21" t="s">
        <v>327</v>
      </c>
      <c r="BM265" s="227" t="s">
        <v>3338</v>
      </c>
    </row>
    <row r="266" s="2" customFormat="1" ht="16.5" customHeight="1">
      <c r="A266" s="42"/>
      <c r="B266" s="43"/>
      <c r="C266" s="283" t="s">
        <v>661</v>
      </c>
      <c r="D266" s="283" t="s">
        <v>1282</v>
      </c>
      <c r="E266" s="284" t="s">
        <v>3339</v>
      </c>
      <c r="F266" s="285" t="s">
        <v>3340</v>
      </c>
      <c r="G266" s="286" t="s">
        <v>381</v>
      </c>
      <c r="H266" s="287">
        <v>5</v>
      </c>
      <c r="I266" s="288"/>
      <c r="J266" s="287">
        <f>ROUND(I266*H266,2)</f>
        <v>0</v>
      </c>
      <c r="K266" s="285" t="s">
        <v>214</v>
      </c>
      <c r="L266" s="289"/>
      <c r="M266" s="290" t="s">
        <v>18</v>
      </c>
      <c r="N266" s="291" t="s">
        <v>42</v>
      </c>
      <c r="O266" s="88"/>
      <c r="P266" s="225">
        <f>O266*H266</f>
        <v>0</v>
      </c>
      <c r="Q266" s="225">
        <v>0.00021000000000000001</v>
      </c>
      <c r="R266" s="225">
        <f>Q266*H266</f>
        <v>0.0010500000000000002</v>
      </c>
      <c r="S266" s="225">
        <v>0</v>
      </c>
      <c r="T266" s="226">
        <f>S266*H266</f>
        <v>0</v>
      </c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R266" s="227" t="s">
        <v>513</v>
      </c>
      <c r="AT266" s="227" t="s">
        <v>1282</v>
      </c>
      <c r="AU266" s="227" t="s">
        <v>80</v>
      </c>
      <c r="AY266" s="21" t="s">
        <v>207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21" t="s">
        <v>76</v>
      </c>
      <c r="BK266" s="228">
        <f>ROUND(I266*H266,2)</f>
        <v>0</v>
      </c>
      <c r="BL266" s="21" t="s">
        <v>327</v>
      </c>
      <c r="BM266" s="227" t="s">
        <v>3341</v>
      </c>
    </row>
    <row r="267" s="2" customFormat="1" ht="16.5" customHeight="1">
      <c r="A267" s="42"/>
      <c r="B267" s="43"/>
      <c r="C267" s="217" t="s">
        <v>668</v>
      </c>
      <c r="D267" s="217" t="s">
        <v>211</v>
      </c>
      <c r="E267" s="218" t="s">
        <v>3342</v>
      </c>
      <c r="F267" s="219" t="s">
        <v>3343</v>
      </c>
      <c r="G267" s="220" t="s">
        <v>381</v>
      </c>
      <c r="H267" s="221">
        <v>196</v>
      </c>
      <c r="I267" s="222"/>
      <c r="J267" s="221">
        <f>ROUND(I267*H267,2)</f>
        <v>0</v>
      </c>
      <c r="K267" s="219" t="s">
        <v>214</v>
      </c>
      <c r="L267" s="48"/>
      <c r="M267" s="223" t="s">
        <v>18</v>
      </c>
      <c r="N267" s="224" t="s">
        <v>42</v>
      </c>
      <c r="O267" s="88"/>
      <c r="P267" s="225">
        <f>O267*H267</f>
        <v>0</v>
      </c>
      <c r="Q267" s="225">
        <v>0</v>
      </c>
      <c r="R267" s="225">
        <f>Q267*H267</f>
        <v>0</v>
      </c>
      <c r="S267" s="225">
        <v>0</v>
      </c>
      <c r="T267" s="226">
        <f>S267*H267</f>
        <v>0</v>
      </c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R267" s="227" t="s">
        <v>327</v>
      </c>
      <c r="AT267" s="227" t="s">
        <v>211</v>
      </c>
      <c r="AU267" s="227" t="s">
        <v>80</v>
      </c>
      <c r="AY267" s="21" t="s">
        <v>207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21" t="s">
        <v>76</v>
      </c>
      <c r="BK267" s="228">
        <f>ROUND(I267*H267,2)</f>
        <v>0</v>
      </c>
      <c r="BL267" s="21" t="s">
        <v>327</v>
      </c>
      <c r="BM267" s="227" t="s">
        <v>3344</v>
      </c>
    </row>
    <row r="268" s="2" customFormat="1">
      <c r="A268" s="42"/>
      <c r="B268" s="43"/>
      <c r="C268" s="44"/>
      <c r="D268" s="229" t="s">
        <v>216</v>
      </c>
      <c r="E268" s="44"/>
      <c r="F268" s="230" t="s">
        <v>3345</v>
      </c>
      <c r="G268" s="44"/>
      <c r="H268" s="44"/>
      <c r="I268" s="231"/>
      <c r="J268" s="44"/>
      <c r="K268" s="44"/>
      <c r="L268" s="48"/>
      <c r="M268" s="232"/>
      <c r="N268" s="233"/>
      <c r="O268" s="88"/>
      <c r="P268" s="88"/>
      <c r="Q268" s="88"/>
      <c r="R268" s="88"/>
      <c r="S268" s="88"/>
      <c r="T268" s="89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T268" s="21" t="s">
        <v>216</v>
      </c>
      <c r="AU268" s="21" t="s">
        <v>80</v>
      </c>
    </row>
    <row r="269" s="14" customFormat="1">
      <c r="A269" s="14"/>
      <c r="B269" s="245"/>
      <c r="C269" s="246"/>
      <c r="D269" s="236" t="s">
        <v>218</v>
      </c>
      <c r="E269" s="247" t="s">
        <v>18</v>
      </c>
      <c r="F269" s="248" t="s">
        <v>2145</v>
      </c>
      <c r="G269" s="246"/>
      <c r="H269" s="249">
        <v>196</v>
      </c>
      <c r="I269" s="250"/>
      <c r="J269" s="246"/>
      <c r="K269" s="246"/>
      <c r="L269" s="251"/>
      <c r="M269" s="252"/>
      <c r="N269" s="253"/>
      <c r="O269" s="253"/>
      <c r="P269" s="253"/>
      <c r="Q269" s="253"/>
      <c r="R269" s="253"/>
      <c r="S269" s="253"/>
      <c r="T269" s="25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5" t="s">
        <v>218</v>
      </c>
      <c r="AU269" s="255" t="s">
        <v>80</v>
      </c>
      <c r="AV269" s="14" t="s">
        <v>80</v>
      </c>
      <c r="AW269" s="14" t="s">
        <v>33</v>
      </c>
      <c r="AX269" s="14" t="s">
        <v>76</v>
      </c>
      <c r="AY269" s="255" t="s">
        <v>207</v>
      </c>
    </row>
    <row r="270" s="2" customFormat="1" ht="16.5" customHeight="1">
      <c r="A270" s="42"/>
      <c r="B270" s="43"/>
      <c r="C270" s="283" t="s">
        <v>676</v>
      </c>
      <c r="D270" s="283" t="s">
        <v>1282</v>
      </c>
      <c r="E270" s="284" t="s">
        <v>3346</v>
      </c>
      <c r="F270" s="285" t="s">
        <v>3347</v>
      </c>
      <c r="G270" s="286" t="s">
        <v>381</v>
      </c>
      <c r="H270" s="287">
        <v>17</v>
      </c>
      <c r="I270" s="288"/>
      <c r="J270" s="287">
        <f>ROUND(I270*H270,2)</f>
        <v>0</v>
      </c>
      <c r="K270" s="285" t="s">
        <v>214</v>
      </c>
      <c r="L270" s="289"/>
      <c r="M270" s="290" t="s">
        <v>18</v>
      </c>
      <c r="N270" s="291" t="s">
        <v>42</v>
      </c>
      <c r="O270" s="88"/>
      <c r="P270" s="225">
        <f>O270*H270</f>
        <v>0</v>
      </c>
      <c r="Q270" s="225">
        <v>0.00040000000000000002</v>
      </c>
      <c r="R270" s="225">
        <f>Q270*H270</f>
        <v>0.0068000000000000005</v>
      </c>
      <c r="S270" s="225">
        <v>0</v>
      </c>
      <c r="T270" s="226">
        <f>S270*H270</f>
        <v>0</v>
      </c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R270" s="227" t="s">
        <v>513</v>
      </c>
      <c r="AT270" s="227" t="s">
        <v>1282</v>
      </c>
      <c r="AU270" s="227" t="s">
        <v>80</v>
      </c>
      <c r="AY270" s="21" t="s">
        <v>207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1" t="s">
        <v>76</v>
      </c>
      <c r="BK270" s="228">
        <f>ROUND(I270*H270,2)</f>
        <v>0</v>
      </c>
      <c r="BL270" s="21" t="s">
        <v>327</v>
      </c>
      <c r="BM270" s="227" t="s">
        <v>3348</v>
      </c>
    </row>
    <row r="271" s="14" customFormat="1">
      <c r="A271" s="14"/>
      <c r="B271" s="245"/>
      <c r="C271" s="246"/>
      <c r="D271" s="236" t="s">
        <v>218</v>
      </c>
      <c r="E271" s="247" t="s">
        <v>18</v>
      </c>
      <c r="F271" s="248" t="s">
        <v>3349</v>
      </c>
      <c r="G271" s="246"/>
      <c r="H271" s="249">
        <v>17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218</v>
      </c>
      <c r="AU271" s="255" t="s">
        <v>80</v>
      </c>
      <c r="AV271" s="14" t="s">
        <v>80</v>
      </c>
      <c r="AW271" s="14" t="s">
        <v>33</v>
      </c>
      <c r="AX271" s="14" t="s">
        <v>76</v>
      </c>
      <c r="AY271" s="255" t="s">
        <v>207</v>
      </c>
    </row>
    <row r="272" s="2" customFormat="1" ht="16.5" customHeight="1">
      <c r="A272" s="42"/>
      <c r="B272" s="43"/>
      <c r="C272" s="283" t="s">
        <v>681</v>
      </c>
      <c r="D272" s="283" t="s">
        <v>1282</v>
      </c>
      <c r="E272" s="284" t="s">
        <v>3350</v>
      </c>
      <c r="F272" s="285" t="s">
        <v>3351</v>
      </c>
      <c r="G272" s="286" t="s">
        <v>381</v>
      </c>
      <c r="H272" s="287">
        <v>5</v>
      </c>
      <c r="I272" s="288"/>
      <c r="J272" s="287">
        <f>ROUND(I272*H272,2)</f>
        <v>0</v>
      </c>
      <c r="K272" s="285" t="s">
        <v>214</v>
      </c>
      <c r="L272" s="289"/>
      <c r="M272" s="290" t="s">
        <v>18</v>
      </c>
      <c r="N272" s="291" t="s">
        <v>42</v>
      </c>
      <c r="O272" s="88"/>
      <c r="P272" s="225">
        <f>O272*H272</f>
        <v>0</v>
      </c>
      <c r="Q272" s="225">
        <v>0.00062</v>
      </c>
      <c r="R272" s="225">
        <f>Q272*H272</f>
        <v>0.0030999999999999999</v>
      </c>
      <c r="S272" s="225">
        <v>0</v>
      </c>
      <c r="T272" s="226">
        <f>S272*H272</f>
        <v>0</v>
      </c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R272" s="227" t="s">
        <v>513</v>
      </c>
      <c r="AT272" s="227" t="s">
        <v>1282</v>
      </c>
      <c r="AU272" s="227" t="s">
        <v>80</v>
      </c>
      <c r="AY272" s="21" t="s">
        <v>207</v>
      </c>
      <c r="BE272" s="228">
        <f>IF(N272="základní",J272,0)</f>
        <v>0</v>
      </c>
      <c r="BF272" s="228">
        <f>IF(N272="snížená",J272,0)</f>
        <v>0</v>
      </c>
      <c r="BG272" s="228">
        <f>IF(N272="zákl. přenesená",J272,0)</f>
        <v>0</v>
      </c>
      <c r="BH272" s="228">
        <f>IF(N272="sníž. přenesená",J272,0)</f>
        <v>0</v>
      </c>
      <c r="BI272" s="228">
        <f>IF(N272="nulová",J272,0)</f>
        <v>0</v>
      </c>
      <c r="BJ272" s="21" t="s">
        <v>76</v>
      </c>
      <c r="BK272" s="228">
        <f>ROUND(I272*H272,2)</f>
        <v>0</v>
      </c>
      <c r="BL272" s="21" t="s">
        <v>327</v>
      </c>
      <c r="BM272" s="227" t="s">
        <v>3352</v>
      </c>
    </row>
    <row r="273" s="2" customFormat="1" ht="16.5" customHeight="1">
      <c r="A273" s="42"/>
      <c r="B273" s="43"/>
      <c r="C273" s="283" t="s">
        <v>694</v>
      </c>
      <c r="D273" s="283" t="s">
        <v>1282</v>
      </c>
      <c r="E273" s="284" t="s">
        <v>3353</v>
      </c>
      <c r="F273" s="285" t="s">
        <v>3354</v>
      </c>
      <c r="G273" s="286" t="s">
        <v>381</v>
      </c>
      <c r="H273" s="287">
        <v>1</v>
      </c>
      <c r="I273" s="288"/>
      <c r="J273" s="287">
        <f>ROUND(I273*H273,2)</f>
        <v>0</v>
      </c>
      <c r="K273" s="285" t="s">
        <v>214</v>
      </c>
      <c r="L273" s="289"/>
      <c r="M273" s="290" t="s">
        <v>18</v>
      </c>
      <c r="N273" s="291" t="s">
        <v>42</v>
      </c>
      <c r="O273" s="88"/>
      <c r="P273" s="225">
        <f>O273*H273</f>
        <v>0</v>
      </c>
      <c r="Q273" s="225">
        <v>0.00025999999999999998</v>
      </c>
      <c r="R273" s="225">
        <f>Q273*H273</f>
        <v>0.00025999999999999998</v>
      </c>
      <c r="S273" s="225">
        <v>0</v>
      </c>
      <c r="T273" s="226">
        <f>S273*H273</f>
        <v>0</v>
      </c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R273" s="227" t="s">
        <v>513</v>
      </c>
      <c r="AT273" s="227" t="s">
        <v>1282</v>
      </c>
      <c r="AU273" s="227" t="s">
        <v>80</v>
      </c>
      <c r="AY273" s="21" t="s">
        <v>207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1" t="s">
        <v>76</v>
      </c>
      <c r="BK273" s="228">
        <f>ROUND(I273*H273,2)</f>
        <v>0</v>
      </c>
      <c r="BL273" s="21" t="s">
        <v>327</v>
      </c>
      <c r="BM273" s="227" t="s">
        <v>3355</v>
      </c>
    </row>
    <row r="274" s="2" customFormat="1" ht="16.5" customHeight="1">
      <c r="A274" s="42"/>
      <c r="B274" s="43"/>
      <c r="C274" s="283" t="s">
        <v>701</v>
      </c>
      <c r="D274" s="283" t="s">
        <v>1282</v>
      </c>
      <c r="E274" s="284" t="s">
        <v>3356</v>
      </c>
      <c r="F274" s="285" t="s">
        <v>3357</v>
      </c>
      <c r="G274" s="286" t="s">
        <v>381</v>
      </c>
      <c r="H274" s="287">
        <v>6</v>
      </c>
      <c r="I274" s="288"/>
      <c r="J274" s="287">
        <f>ROUND(I274*H274,2)</f>
        <v>0</v>
      </c>
      <c r="K274" s="285" t="s">
        <v>18</v>
      </c>
      <c r="L274" s="289"/>
      <c r="M274" s="290" t="s">
        <v>18</v>
      </c>
      <c r="N274" s="291" t="s">
        <v>42</v>
      </c>
      <c r="O274" s="88"/>
      <c r="P274" s="225">
        <f>O274*H274</f>
        <v>0</v>
      </c>
      <c r="Q274" s="225">
        <v>0.00089999999999999998</v>
      </c>
      <c r="R274" s="225">
        <f>Q274*H274</f>
        <v>0.0054000000000000003</v>
      </c>
      <c r="S274" s="225">
        <v>0</v>
      </c>
      <c r="T274" s="226">
        <f>S274*H274</f>
        <v>0</v>
      </c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R274" s="227" t="s">
        <v>513</v>
      </c>
      <c r="AT274" s="227" t="s">
        <v>1282</v>
      </c>
      <c r="AU274" s="227" t="s">
        <v>80</v>
      </c>
      <c r="AY274" s="21" t="s">
        <v>207</v>
      </c>
      <c r="BE274" s="228">
        <f>IF(N274="základní",J274,0)</f>
        <v>0</v>
      </c>
      <c r="BF274" s="228">
        <f>IF(N274="snížená",J274,0)</f>
        <v>0</v>
      </c>
      <c r="BG274" s="228">
        <f>IF(N274="zákl. přenesená",J274,0)</f>
        <v>0</v>
      </c>
      <c r="BH274" s="228">
        <f>IF(N274="sníž. přenesená",J274,0)</f>
        <v>0</v>
      </c>
      <c r="BI274" s="228">
        <f>IF(N274="nulová",J274,0)</f>
        <v>0</v>
      </c>
      <c r="BJ274" s="21" t="s">
        <v>76</v>
      </c>
      <c r="BK274" s="228">
        <f>ROUND(I274*H274,2)</f>
        <v>0</v>
      </c>
      <c r="BL274" s="21" t="s">
        <v>327</v>
      </c>
      <c r="BM274" s="227" t="s">
        <v>3358</v>
      </c>
    </row>
    <row r="275" s="2" customFormat="1" ht="16.5" customHeight="1">
      <c r="A275" s="42"/>
      <c r="B275" s="43"/>
      <c r="C275" s="283" t="s">
        <v>707</v>
      </c>
      <c r="D275" s="283" t="s">
        <v>1282</v>
      </c>
      <c r="E275" s="284" t="s">
        <v>3359</v>
      </c>
      <c r="F275" s="285" t="s">
        <v>3360</v>
      </c>
      <c r="G275" s="286" t="s">
        <v>381</v>
      </c>
      <c r="H275" s="287">
        <v>16</v>
      </c>
      <c r="I275" s="288"/>
      <c r="J275" s="287">
        <f>ROUND(I275*H275,2)</f>
        <v>0</v>
      </c>
      <c r="K275" s="285" t="s">
        <v>18</v>
      </c>
      <c r="L275" s="289"/>
      <c r="M275" s="290" t="s">
        <v>18</v>
      </c>
      <c r="N275" s="291" t="s">
        <v>42</v>
      </c>
      <c r="O275" s="88"/>
      <c r="P275" s="225">
        <f>O275*H275</f>
        <v>0</v>
      </c>
      <c r="Q275" s="225">
        <v>0.0015</v>
      </c>
      <c r="R275" s="225">
        <f>Q275*H275</f>
        <v>0.024</v>
      </c>
      <c r="S275" s="225">
        <v>0</v>
      </c>
      <c r="T275" s="226">
        <f>S275*H275</f>
        <v>0</v>
      </c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R275" s="227" t="s">
        <v>513</v>
      </c>
      <c r="AT275" s="227" t="s">
        <v>1282</v>
      </c>
      <c r="AU275" s="227" t="s">
        <v>80</v>
      </c>
      <c r="AY275" s="21" t="s">
        <v>207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1" t="s">
        <v>76</v>
      </c>
      <c r="BK275" s="228">
        <f>ROUND(I275*H275,2)</f>
        <v>0</v>
      </c>
      <c r="BL275" s="21" t="s">
        <v>327</v>
      </c>
      <c r="BM275" s="227" t="s">
        <v>3361</v>
      </c>
    </row>
    <row r="276" s="2" customFormat="1" ht="16.5" customHeight="1">
      <c r="A276" s="42"/>
      <c r="B276" s="43"/>
      <c r="C276" s="283" t="s">
        <v>713</v>
      </c>
      <c r="D276" s="283" t="s">
        <v>1282</v>
      </c>
      <c r="E276" s="284" t="s">
        <v>3362</v>
      </c>
      <c r="F276" s="285" t="s">
        <v>3363</v>
      </c>
      <c r="G276" s="286" t="s">
        <v>381</v>
      </c>
      <c r="H276" s="287">
        <v>2</v>
      </c>
      <c r="I276" s="288"/>
      <c r="J276" s="287">
        <f>ROUND(I276*H276,2)</f>
        <v>0</v>
      </c>
      <c r="K276" s="285" t="s">
        <v>214</v>
      </c>
      <c r="L276" s="289"/>
      <c r="M276" s="290" t="s">
        <v>18</v>
      </c>
      <c r="N276" s="291" t="s">
        <v>42</v>
      </c>
      <c r="O276" s="88"/>
      <c r="P276" s="225">
        <f>O276*H276</f>
        <v>0</v>
      </c>
      <c r="Q276" s="225">
        <v>0.00023000000000000001</v>
      </c>
      <c r="R276" s="225">
        <f>Q276*H276</f>
        <v>0.00046000000000000001</v>
      </c>
      <c r="S276" s="225">
        <v>0</v>
      </c>
      <c r="T276" s="226">
        <f>S276*H276</f>
        <v>0</v>
      </c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R276" s="227" t="s">
        <v>513</v>
      </c>
      <c r="AT276" s="227" t="s">
        <v>1282</v>
      </c>
      <c r="AU276" s="227" t="s">
        <v>80</v>
      </c>
      <c r="AY276" s="21" t="s">
        <v>207</v>
      </c>
      <c r="BE276" s="228">
        <f>IF(N276="základní",J276,0)</f>
        <v>0</v>
      </c>
      <c r="BF276" s="228">
        <f>IF(N276="snížená",J276,0)</f>
        <v>0</v>
      </c>
      <c r="BG276" s="228">
        <f>IF(N276="zákl. přenesená",J276,0)</f>
        <v>0</v>
      </c>
      <c r="BH276" s="228">
        <f>IF(N276="sníž. přenesená",J276,0)</f>
        <v>0</v>
      </c>
      <c r="BI276" s="228">
        <f>IF(N276="nulová",J276,0)</f>
        <v>0</v>
      </c>
      <c r="BJ276" s="21" t="s">
        <v>76</v>
      </c>
      <c r="BK276" s="228">
        <f>ROUND(I276*H276,2)</f>
        <v>0</v>
      </c>
      <c r="BL276" s="21" t="s">
        <v>327</v>
      </c>
      <c r="BM276" s="227" t="s">
        <v>3364</v>
      </c>
    </row>
    <row r="277" s="2" customFormat="1" ht="16.5" customHeight="1">
      <c r="A277" s="42"/>
      <c r="B277" s="43"/>
      <c r="C277" s="283" t="s">
        <v>723</v>
      </c>
      <c r="D277" s="283" t="s">
        <v>1282</v>
      </c>
      <c r="E277" s="284" t="s">
        <v>3365</v>
      </c>
      <c r="F277" s="285" t="s">
        <v>3366</v>
      </c>
      <c r="G277" s="286" t="s">
        <v>381</v>
      </c>
      <c r="H277" s="287">
        <v>3</v>
      </c>
      <c r="I277" s="288"/>
      <c r="J277" s="287">
        <f>ROUND(I277*H277,2)</f>
        <v>0</v>
      </c>
      <c r="K277" s="285" t="s">
        <v>18</v>
      </c>
      <c r="L277" s="289"/>
      <c r="M277" s="290" t="s">
        <v>18</v>
      </c>
      <c r="N277" s="291" t="s">
        <v>42</v>
      </c>
      <c r="O277" s="88"/>
      <c r="P277" s="225">
        <f>O277*H277</f>
        <v>0</v>
      </c>
      <c r="Q277" s="225">
        <v>0.00062</v>
      </c>
      <c r="R277" s="225">
        <f>Q277*H277</f>
        <v>0.0018600000000000001</v>
      </c>
      <c r="S277" s="225">
        <v>0</v>
      </c>
      <c r="T277" s="226">
        <f>S277*H277</f>
        <v>0</v>
      </c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R277" s="227" t="s">
        <v>513</v>
      </c>
      <c r="AT277" s="227" t="s">
        <v>1282</v>
      </c>
      <c r="AU277" s="227" t="s">
        <v>80</v>
      </c>
      <c r="AY277" s="21" t="s">
        <v>207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21" t="s">
        <v>76</v>
      </c>
      <c r="BK277" s="228">
        <f>ROUND(I277*H277,2)</f>
        <v>0</v>
      </c>
      <c r="BL277" s="21" t="s">
        <v>327</v>
      </c>
      <c r="BM277" s="227" t="s">
        <v>3367</v>
      </c>
    </row>
    <row r="278" s="2" customFormat="1" ht="16.5" customHeight="1">
      <c r="A278" s="42"/>
      <c r="B278" s="43"/>
      <c r="C278" s="283" t="s">
        <v>209</v>
      </c>
      <c r="D278" s="283" t="s">
        <v>1282</v>
      </c>
      <c r="E278" s="284" t="s">
        <v>3368</v>
      </c>
      <c r="F278" s="285" t="s">
        <v>3369</v>
      </c>
      <c r="G278" s="286" t="s">
        <v>381</v>
      </c>
      <c r="H278" s="287">
        <v>15</v>
      </c>
      <c r="I278" s="288"/>
      <c r="J278" s="287">
        <f>ROUND(I278*H278,2)</f>
        <v>0</v>
      </c>
      <c r="K278" s="285" t="s">
        <v>214</v>
      </c>
      <c r="L278" s="289"/>
      <c r="M278" s="290" t="s">
        <v>18</v>
      </c>
      <c r="N278" s="291" t="s">
        <v>42</v>
      </c>
      <c r="O278" s="88"/>
      <c r="P278" s="225">
        <f>O278*H278</f>
        <v>0</v>
      </c>
      <c r="Q278" s="225">
        <v>0.00080000000000000004</v>
      </c>
      <c r="R278" s="225">
        <f>Q278*H278</f>
        <v>0.012</v>
      </c>
      <c r="S278" s="225">
        <v>0</v>
      </c>
      <c r="T278" s="226">
        <f>S278*H278</f>
        <v>0</v>
      </c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R278" s="227" t="s">
        <v>513</v>
      </c>
      <c r="AT278" s="227" t="s">
        <v>1282</v>
      </c>
      <c r="AU278" s="227" t="s">
        <v>80</v>
      </c>
      <c r="AY278" s="21" t="s">
        <v>207</v>
      </c>
      <c r="BE278" s="228">
        <f>IF(N278="základní",J278,0)</f>
        <v>0</v>
      </c>
      <c r="BF278" s="228">
        <f>IF(N278="snížená",J278,0)</f>
        <v>0</v>
      </c>
      <c r="BG278" s="228">
        <f>IF(N278="zákl. přenesená",J278,0)</f>
        <v>0</v>
      </c>
      <c r="BH278" s="228">
        <f>IF(N278="sníž. přenesená",J278,0)</f>
        <v>0</v>
      </c>
      <c r="BI278" s="228">
        <f>IF(N278="nulová",J278,0)</f>
        <v>0</v>
      </c>
      <c r="BJ278" s="21" t="s">
        <v>76</v>
      </c>
      <c r="BK278" s="228">
        <f>ROUND(I278*H278,2)</f>
        <v>0</v>
      </c>
      <c r="BL278" s="21" t="s">
        <v>327</v>
      </c>
      <c r="BM278" s="227" t="s">
        <v>3370</v>
      </c>
    </row>
    <row r="279" s="2" customFormat="1" ht="16.5" customHeight="1">
      <c r="A279" s="42"/>
      <c r="B279" s="43"/>
      <c r="C279" s="283" t="s">
        <v>738</v>
      </c>
      <c r="D279" s="283" t="s">
        <v>1282</v>
      </c>
      <c r="E279" s="284" t="s">
        <v>3371</v>
      </c>
      <c r="F279" s="285" t="s">
        <v>3372</v>
      </c>
      <c r="G279" s="286" t="s">
        <v>381</v>
      </c>
      <c r="H279" s="287">
        <v>52</v>
      </c>
      <c r="I279" s="288"/>
      <c r="J279" s="287">
        <f>ROUND(I279*H279,2)</f>
        <v>0</v>
      </c>
      <c r="K279" s="285" t="s">
        <v>214</v>
      </c>
      <c r="L279" s="289"/>
      <c r="M279" s="290" t="s">
        <v>18</v>
      </c>
      <c r="N279" s="291" t="s">
        <v>42</v>
      </c>
      <c r="O279" s="88"/>
      <c r="P279" s="225">
        <f>O279*H279</f>
        <v>0</v>
      </c>
      <c r="Q279" s="225">
        <v>0.00034000000000000002</v>
      </c>
      <c r="R279" s="225">
        <f>Q279*H279</f>
        <v>0.017680000000000001</v>
      </c>
      <c r="S279" s="225">
        <v>0</v>
      </c>
      <c r="T279" s="226">
        <f>S279*H279</f>
        <v>0</v>
      </c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R279" s="227" t="s">
        <v>513</v>
      </c>
      <c r="AT279" s="227" t="s">
        <v>1282</v>
      </c>
      <c r="AU279" s="227" t="s">
        <v>80</v>
      </c>
      <c r="AY279" s="21" t="s">
        <v>207</v>
      </c>
      <c r="BE279" s="228">
        <f>IF(N279="základní",J279,0)</f>
        <v>0</v>
      </c>
      <c r="BF279" s="228">
        <f>IF(N279="snížená",J279,0)</f>
        <v>0</v>
      </c>
      <c r="BG279" s="228">
        <f>IF(N279="zákl. přenesená",J279,0)</f>
        <v>0</v>
      </c>
      <c r="BH279" s="228">
        <f>IF(N279="sníž. přenesená",J279,0)</f>
        <v>0</v>
      </c>
      <c r="BI279" s="228">
        <f>IF(N279="nulová",J279,0)</f>
        <v>0</v>
      </c>
      <c r="BJ279" s="21" t="s">
        <v>76</v>
      </c>
      <c r="BK279" s="228">
        <f>ROUND(I279*H279,2)</f>
        <v>0</v>
      </c>
      <c r="BL279" s="21" t="s">
        <v>327</v>
      </c>
      <c r="BM279" s="227" t="s">
        <v>3373</v>
      </c>
    </row>
    <row r="280" s="2" customFormat="1" ht="16.5" customHeight="1">
      <c r="A280" s="42"/>
      <c r="B280" s="43"/>
      <c r="C280" s="283" t="s">
        <v>745</v>
      </c>
      <c r="D280" s="283" t="s">
        <v>1282</v>
      </c>
      <c r="E280" s="284" t="s">
        <v>3374</v>
      </c>
      <c r="F280" s="285" t="s">
        <v>3375</v>
      </c>
      <c r="G280" s="286" t="s">
        <v>381</v>
      </c>
      <c r="H280" s="287">
        <v>6</v>
      </c>
      <c r="I280" s="288"/>
      <c r="J280" s="287">
        <f>ROUND(I280*H280,2)</f>
        <v>0</v>
      </c>
      <c r="K280" s="285" t="s">
        <v>214</v>
      </c>
      <c r="L280" s="289"/>
      <c r="M280" s="290" t="s">
        <v>18</v>
      </c>
      <c r="N280" s="291" t="s">
        <v>42</v>
      </c>
      <c r="O280" s="88"/>
      <c r="P280" s="225">
        <f>O280*H280</f>
        <v>0</v>
      </c>
      <c r="Q280" s="225">
        <v>0.00031</v>
      </c>
      <c r="R280" s="225">
        <f>Q280*H280</f>
        <v>0.0018600000000000001</v>
      </c>
      <c r="S280" s="225">
        <v>0</v>
      </c>
      <c r="T280" s="226">
        <f>S280*H280</f>
        <v>0</v>
      </c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R280" s="227" t="s">
        <v>513</v>
      </c>
      <c r="AT280" s="227" t="s">
        <v>1282</v>
      </c>
      <c r="AU280" s="227" t="s">
        <v>80</v>
      </c>
      <c r="AY280" s="21" t="s">
        <v>207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1" t="s">
        <v>76</v>
      </c>
      <c r="BK280" s="228">
        <f>ROUND(I280*H280,2)</f>
        <v>0</v>
      </c>
      <c r="BL280" s="21" t="s">
        <v>327</v>
      </c>
      <c r="BM280" s="227" t="s">
        <v>3376</v>
      </c>
    </row>
    <row r="281" s="2" customFormat="1" ht="16.5" customHeight="1">
      <c r="A281" s="42"/>
      <c r="B281" s="43"/>
      <c r="C281" s="283" t="s">
        <v>752</v>
      </c>
      <c r="D281" s="283" t="s">
        <v>1282</v>
      </c>
      <c r="E281" s="284" t="s">
        <v>3377</v>
      </c>
      <c r="F281" s="285" t="s">
        <v>3378</v>
      </c>
      <c r="G281" s="286" t="s">
        <v>381</v>
      </c>
      <c r="H281" s="287">
        <v>10</v>
      </c>
      <c r="I281" s="288"/>
      <c r="J281" s="287">
        <f>ROUND(I281*H281,2)</f>
        <v>0</v>
      </c>
      <c r="K281" s="285" t="s">
        <v>214</v>
      </c>
      <c r="L281" s="289"/>
      <c r="M281" s="290" t="s">
        <v>18</v>
      </c>
      <c r="N281" s="291" t="s">
        <v>42</v>
      </c>
      <c r="O281" s="88"/>
      <c r="P281" s="225">
        <f>O281*H281</f>
        <v>0</v>
      </c>
      <c r="Q281" s="225">
        <v>0.00027999999999999998</v>
      </c>
      <c r="R281" s="225">
        <f>Q281*H281</f>
        <v>0.0027999999999999995</v>
      </c>
      <c r="S281" s="225">
        <v>0</v>
      </c>
      <c r="T281" s="226">
        <f>S281*H281</f>
        <v>0</v>
      </c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R281" s="227" t="s">
        <v>513</v>
      </c>
      <c r="AT281" s="227" t="s">
        <v>1282</v>
      </c>
      <c r="AU281" s="227" t="s">
        <v>80</v>
      </c>
      <c r="AY281" s="21" t="s">
        <v>207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21" t="s">
        <v>76</v>
      </c>
      <c r="BK281" s="228">
        <f>ROUND(I281*H281,2)</f>
        <v>0</v>
      </c>
      <c r="BL281" s="21" t="s">
        <v>327</v>
      </c>
      <c r="BM281" s="227" t="s">
        <v>3379</v>
      </c>
    </row>
    <row r="282" s="2" customFormat="1" ht="16.5" customHeight="1">
      <c r="A282" s="42"/>
      <c r="B282" s="43"/>
      <c r="C282" s="283" t="s">
        <v>760</v>
      </c>
      <c r="D282" s="283" t="s">
        <v>1282</v>
      </c>
      <c r="E282" s="284" t="s">
        <v>3380</v>
      </c>
      <c r="F282" s="285" t="s">
        <v>3381</v>
      </c>
      <c r="G282" s="286" t="s">
        <v>381</v>
      </c>
      <c r="H282" s="287">
        <v>30</v>
      </c>
      <c r="I282" s="288"/>
      <c r="J282" s="287">
        <f>ROUND(I282*H282,2)</f>
        <v>0</v>
      </c>
      <c r="K282" s="285" t="s">
        <v>18</v>
      </c>
      <c r="L282" s="289"/>
      <c r="M282" s="290" t="s">
        <v>18</v>
      </c>
      <c r="N282" s="291" t="s">
        <v>42</v>
      </c>
      <c r="O282" s="88"/>
      <c r="P282" s="225">
        <f>O282*H282</f>
        <v>0</v>
      </c>
      <c r="Q282" s="225">
        <v>0.00029999999999999997</v>
      </c>
      <c r="R282" s="225">
        <f>Q282*H282</f>
        <v>0.0089999999999999993</v>
      </c>
      <c r="S282" s="225">
        <v>0</v>
      </c>
      <c r="T282" s="226">
        <f>S282*H282</f>
        <v>0</v>
      </c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R282" s="227" t="s">
        <v>513</v>
      </c>
      <c r="AT282" s="227" t="s">
        <v>1282</v>
      </c>
      <c r="AU282" s="227" t="s">
        <v>80</v>
      </c>
      <c r="AY282" s="21" t="s">
        <v>207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1" t="s">
        <v>76</v>
      </c>
      <c r="BK282" s="228">
        <f>ROUND(I282*H282,2)</f>
        <v>0</v>
      </c>
      <c r="BL282" s="21" t="s">
        <v>327</v>
      </c>
      <c r="BM282" s="227" t="s">
        <v>3382</v>
      </c>
    </row>
    <row r="283" s="2" customFormat="1" ht="16.5" customHeight="1">
      <c r="A283" s="42"/>
      <c r="B283" s="43"/>
      <c r="C283" s="283" t="s">
        <v>768</v>
      </c>
      <c r="D283" s="283" t="s">
        <v>1282</v>
      </c>
      <c r="E283" s="284" t="s">
        <v>3383</v>
      </c>
      <c r="F283" s="285" t="s">
        <v>3384</v>
      </c>
      <c r="G283" s="286" t="s">
        <v>381</v>
      </c>
      <c r="H283" s="287">
        <v>8</v>
      </c>
      <c r="I283" s="288"/>
      <c r="J283" s="287">
        <f>ROUND(I283*H283,2)</f>
        <v>0</v>
      </c>
      <c r="K283" s="285" t="s">
        <v>18</v>
      </c>
      <c r="L283" s="289"/>
      <c r="M283" s="290" t="s">
        <v>18</v>
      </c>
      <c r="N283" s="291" t="s">
        <v>42</v>
      </c>
      <c r="O283" s="88"/>
      <c r="P283" s="225">
        <f>O283*H283</f>
        <v>0</v>
      </c>
      <c r="Q283" s="225">
        <v>0.00029999999999999997</v>
      </c>
      <c r="R283" s="225">
        <f>Q283*H283</f>
        <v>0.0023999999999999998</v>
      </c>
      <c r="S283" s="225">
        <v>0</v>
      </c>
      <c r="T283" s="226">
        <f>S283*H283</f>
        <v>0</v>
      </c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R283" s="227" t="s">
        <v>513</v>
      </c>
      <c r="AT283" s="227" t="s">
        <v>1282</v>
      </c>
      <c r="AU283" s="227" t="s">
        <v>80</v>
      </c>
      <c r="AY283" s="21" t="s">
        <v>207</v>
      </c>
      <c r="BE283" s="228">
        <f>IF(N283="základní",J283,0)</f>
        <v>0</v>
      </c>
      <c r="BF283" s="228">
        <f>IF(N283="snížená",J283,0)</f>
        <v>0</v>
      </c>
      <c r="BG283" s="228">
        <f>IF(N283="zákl. přenesená",J283,0)</f>
        <v>0</v>
      </c>
      <c r="BH283" s="228">
        <f>IF(N283="sníž. přenesená",J283,0)</f>
        <v>0</v>
      </c>
      <c r="BI283" s="228">
        <f>IF(N283="nulová",J283,0)</f>
        <v>0</v>
      </c>
      <c r="BJ283" s="21" t="s">
        <v>76</v>
      </c>
      <c r="BK283" s="228">
        <f>ROUND(I283*H283,2)</f>
        <v>0</v>
      </c>
      <c r="BL283" s="21" t="s">
        <v>327</v>
      </c>
      <c r="BM283" s="227" t="s">
        <v>3385</v>
      </c>
    </row>
    <row r="284" s="2" customFormat="1" ht="16.5" customHeight="1">
      <c r="A284" s="42"/>
      <c r="B284" s="43"/>
      <c r="C284" s="283" t="s">
        <v>775</v>
      </c>
      <c r="D284" s="283" t="s">
        <v>1282</v>
      </c>
      <c r="E284" s="284" t="s">
        <v>3386</v>
      </c>
      <c r="F284" s="285" t="s">
        <v>3387</v>
      </c>
      <c r="G284" s="286" t="s">
        <v>381</v>
      </c>
      <c r="H284" s="287">
        <v>1</v>
      </c>
      <c r="I284" s="288"/>
      <c r="J284" s="287">
        <f>ROUND(I284*H284,2)</f>
        <v>0</v>
      </c>
      <c r="K284" s="285" t="s">
        <v>214</v>
      </c>
      <c r="L284" s="289"/>
      <c r="M284" s="290" t="s">
        <v>18</v>
      </c>
      <c r="N284" s="291" t="s">
        <v>42</v>
      </c>
      <c r="O284" s="88"/>
      <c r="P284" s="225">
        <f>O284*H284</f>
        <v>0</v>
      </c>
      <c r="Q284" s="225">
        <v>0.00072000000000000005</v>
      </c>
      <c r="R284" s="225">
        <f>Q284*H284</f>
        <v>0.00072000000000000005</v>
      </c>
      <c r="S284" s="225">
        <v>0</v>
      </c>
      <c r="T284" s="226">
        <f>S284*H284</f>
        <v>0</v>
      </c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R284" s="227" t="s">
        <v>513</v>
      </c>
      <c r="AT284" s="227" t="s">
        <v>1282</v>
      </c>
      <c r="AU284" s="227" t="s">
        <v>80</v>
      </c>
      <c r="AY284" s="21" t="s">
        <v>207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1" t="s">
        <v>76</v>
      </c>
      <c r="BK284" s="228">
        <f>ROUND(I284*H284,2)</f>
        <v>0</v>
      </c>
      <c r="BL284" s="21" t="s">
        <v>327</v>
      </c>
      <c r="BM284" s="227" t="s">
        <v>3388</v>
      </c>
    </row>
    <row r="285" s="2" customFormat="1" ht="16.5" customHeight="1">
      <c r="A285" s="42"/>
      <c r="B285" s="43"/>
      <c r="C285" s="283" t="s">
        <v>782</v>
      </c>
      <c r="D285" s="283" t="s">
        <v>1282</v>
      </c>
      <c r="E285" s="284" t="s">
        <v>3389</v>
      </c>
      <c r="F285" s="285" t="s">
        <v>3390</v>
      </c>
      <c r="G285" s="286" t="s">
        <v>381</v>
      </c>
      <c r="H285" s="287">
        <v>2</v>
      </c>
      <c r="I285" s="288"/>
      <c r="J285" s="287">
        <f>ROUND(I285*H285,2)</f>
        <v>0</v>
      </c>
      <c r="K285" s="285" t="s">
        <v>214</v>
      </c>
      <c r="L285" s="289"/>
      <c r="M285" s="290" t="s">
        <v>18</v>
      </c>
      <c r="N285" s="291" t="s">
        <v>42</v>
      </c>
      <c r="O285" s="88"/>
      <c r="P285" s="225">
        <f>O285*H285</f>
        <v>0</v>
      </c>
      <c r="Q285" s="225">
        <v>0.00069999999999999999</v>
      </c>
      <c r="R285" s="225">
        <f>Q285*H285</f>
        <v>0.0014</v>
      </c>
      <c r="S285" s="225">
        <v>0</v>
      </c>
      <c r="T285" s="226">
        <f>S285*H285</f>
        <v>0</v>
      </c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R285" s="227" t="s">
        <v>513</v>
      </c>
      <c r="AT285" s="227" t="s">
        <v>1282</v>
      </c>
      <c r="AU285" s="227" t="s">
        <v>80</v>
      </c>
      <c r="AY285" s="21" t="s">
        <v>207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1" t="s">
        <v>76</v>
      </c>
      <c r="BK285" s="228">
        <f>ROUND(I285*H285,2)</f>
        <v>0</v>
      </c>
      <c r="BL285" s="21" t="s">
        <v>327</v>
      </c>
      <c r="BM285" s="227" t="s">
        <v>3391</v>
      </c>
    </row>
    <row r="286" s="2" customFormat="1" ht="16.5" customHeight="1">
      <c r="A286" s="42"/>
      <c r="B286" s="43"/>
      <c r="C286" s="283" t="s">
        <v>789</v>
      </c>
      <c r="D286" s="283" t="s">
        <v>1282</v>
      </c>
      <c r="E286" s="284" t="s">
        <v>3392</v>
      </c>
      <c r="F286" s="285" t="s">
        <v>3393</v>
      </c>
      <c r="G286" s="286" t="s">
        <v>381</v>
      </c>
      <c r="H286" s="287">
        <v>3</v>
      </c>
      <c r="I286" s="288"/>
      <c r="J286" s="287">
        <f>ROUND(I286*H286,2)</f>
        <v>0</v>
      </c>
      <c r="K286" s="285" t="s">
        <v>214</v>
      </c>
      <c r="L286" s="289"/>
      <c r="M286" s="290" t="s">
        <v>18</v>
      </c>
      <c r="N286" s="291" t="s">
        <v>42</v>
      </c>
      <c r="O286" s="88"/>
      <c r="P286" s="225">
        <f>O286*H286</f>
        <v>0</v>
      </c>
      <c r="Q286" s="225">
        <v>0.001</v>
      </c>
      <c r="R286" s="225">
        <f>Q286*H286</f>
        <v>0.0030000000000000001</v>
      </c>
      <c r="S286" s="225">
        <v>0</v>
      </c>
      <c r="T286" s="226">
        <f>S286*H286</f>
        <v>0</v>
      </c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R286" s="227" t="s">
        <v>513</v>
      </c>
      <c r="AT286" s="227" t="s">
        <v>1282</v>
      </c>
      <c r="AU286" s="227" t="s">
        <v>80</v>
      </c>
      <c r="AY286" s="21" t="s">
        <v>207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1" t="s">
        <v>76</v>
      </c>
      <c r="BK286" s="228">
        <f>ROUND(I286*H286,2)</f>
        <v>0</v>
      </c>
      <c r="BL286" s="21" t="s">
        <v>327</v>
      </c>
      <c r="BM286" s="227" t="s">
        <v>3394</v>
      </c>
    </row>
    <row r="287" s="2" customFormat="1" ht="16.5" customHeight="1">
      <c r="A287" s="42"/>
      <c r="B287" s="43"/>
      <c r="C287" s="283" t="s">
        <v>795</v>
      </c>
      <c r="D287" s="283" t="s">
        <v>1282</v>
      </c>
      <c r="E287" s="284" t="s">
        <v>3395</v>
      </c>
      <c r="F287" s="285" t="s">
        <v>3396</v>
      </c>
      <c r="G287" s="286" t="s">
        <v>381</v>
      </c>
      <c r="H287" s="287">
        <v>1</v>
      </c>
      <c r="I287" s="288"/>
      <c r="J287" s="287">
        <f>ROUND(I287*H287,2)</f>
        <v>0</v>
      </c>
      <c r="K287" s="285" t="s">
        <v>18</v>
      </c>
      <c r="L287" s="289"/>
      <c r="M287" s="290" t="s">
        <v>18</v>
      </c>
      <c r="N287" s="291" t="s">
        <v>42</v>
      </c>
      <c r="O287" s="88"/>
      <c r="P287" s="225">
        <f>O287*H287</f>
        <v>0</v>
      </c>
      <c r="Q287" s="225">
        <v>0.001</v>
      </c>
      <c r="R287" s="225">
        <f>Q287*H287</f>
        <v>0.001</v>
      </c>
      <c r="S287" s="225">
        <v>0</v>
      </c>
      <c r="T287" s="226">
        <f>S287*H287</f>
        <v>0</v>
      </c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R287" s="227" t="s">
        <v>513</v>
      </c>
      <c r="AT287" s="227" t="s">
        <v>1282</v>
      </c>
      <c r="AU287" s="227" t="s">
        <v>80</v>
      </c>
      <c r="AY287" s="21" t="s">
        <v>207</v>
      </c>
      <c r="BE287" s="228">
        <f>IF(N287="základní",J287,0)</f>
        <v>0</v>
      </c>
      <c r="BF287" s="228">
        <f>IF(N287="snížená",J287,0)</f>
        <v>0</v>
      </c>
      <c r="BG287" s="228">
        <f>IF(N287="zákl. přenesená",J287,0)</f>
        <v>0</v>
      </c>
      <c r="BH287" s="228">
        <f>IF(N287="sníž. přenesená",J287,0)</f>
        <v>0</v>
      </c>
      <c r="BI287" s="228">
        <f>IF(N287="nulová",J287,0)</f>
        <v>0</v>
      </c>
      <c r="BJ287" s="21" t="s">
        <v>76</v>
      </c>
      <c r="BK287" s="228">
        <f>ROUND(I287*H287,2)</f>
        <v>0</v>
      </c>
      <c r="BL287" s="21" t="s">
        <v>327</v>
      </c>
      <c r="BM287" s="227" t="s">
        <v>3397</v>
      </c>
    </row>
    <row r="288" s="2" customFormat="1" ht="16.5" customHeight="1">
      <c r="A288" s="42"/>
      <c r="B288" s="43"/>
      <c r="C288" s="283" t="s">
        <v>800</v>
      </c>
      <c r="D288" s="283" t="s">
        <v>1282</v>
      </c>
      <c r="E288" s="284" t="s">
        <v>3398</v>
      </c>
      <c r="F288" s="285" t="s">
        <v>3399</v>
      </c>
      <c r="G288" s="286" t="s">
        <v>381</v>
      </c>
      <c r="H288" s="287">
        <v>5</v>
      </c>
      <c r="I288" s="288"/>
      <c r="J288" s="287">
        <f>ROUND(I288*H288,2)</f>
        <v>0</v>
      </c>
      <c r="K288" s="285" t="s">
        <v>214</v>
      </c>
      <c r="L288" s="289"/>
      <c r="M288" s="290" t="s">
        <v>18</v>
      </c>
      <c r="N288" s="291" t="s">
        <v>42</v>
      </c>
      <c r="O288" s="88"/>
      <c r="P288" s="225">
        <f>O288*H288</f>
        <v>0</v>
      </c>
      <c r="Q288" s="225">
        <v>0.0012800000000000001</v>
      </c>
      <c r="R288" s="225">
        <f>Q288*H288</f>
        <v>0.0064000000000000003</v>
      </c>
      <c r="S288" s="225">
        <v>0</v>
      </c>
      <c r="T288" s="226">
        <f>S288*H288</f>
        <v>0</v>
      </c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R288" s="227" t="s">
        <v>513</v>
      </c>
      <c r="AT288" s="227" t="s">
        <v>1282</v>
      </c>
      <c r="AU288" s="227" t="s">
        <v>80</v>
      </c>
      <c r="AY288" s="21" t="s">
        <v>207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1" t="s">
        <v>76</v>
      </c>
      <c r="BK288" s="228">
        <f>ROUND(I288*H288,2)</f>
        <v>0</v>
      </c>
      <c r="BL288" s="21" t="s">
        <v>327</v>
      </c>
      <c r="BM288" s="227" t="s">
        <v>3400</v>
      </c>
    </row>
    <row r="289" s="2" customFormat="1" ht="16.5" customHeight="1">
      <c r="A289" s="42"/>
      <c r="B289" s="43"/>
      <c r="C289" s="283" t="s">
        <v>805</v>
      </c>
      <c r="D289" s="283" t="s">
        <v>1282</v>
      </c>
      <c r="E289" s="284" t="s">
        <v>3401</v>
      </c>
      <c r="F289" s="285" t="s">
        <v>3402</v>
      </c>
      <c r="G289" s="286" t="s">
        <v>381</v>
      </c>
      <c r="H289" s="287">
        <v>2</v>
      </c>
      <c r="I289" s="288"/>
      <c r="J289" s="287">
        <f>ROUND(I289*H289,2)</f>
        <v>0</v>
      </c>
      <c r="K289" s="285" t="s">
        <v>18</v>
      </c>
      <c r="L289" s="289"/>
      <c r="M289" s="290" t="s">
        <v>18</v>
      </c>
      <c r="N289" s="291" t="s">
        <v>42</v>
      </c>
      <c r="O289" s="88"/>
      <c r="P289" s="225">
        <f>O289*H289</f>
        <v>0</v>
      </c>
      <c r="Q289" s="225">
        <v>0.00029999999999999997</v>
      </c>
      <c r="R289" s="225">
        <f>Q289*H289</f>
        <v>0.00059999999999999995</v>
      </c>
      <c r="S289" s="225">
        <v>0</v>
      </c>
      <c r="T289" s="226">
        <f>S289*H289</f>
        <v>0</v>
      </c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R289" s="227" t="s">
        <v>513</v>
      </c>
      <c r="AT289" s="227" t="s">
        <v>1282</v>
      </c>
      <c r="AU289" s="227" t="s">
        <v>80</v>
      </c>
      <c r="AY289" s="21" t="s">
        <v>207</v>
      </c>
      <c r="BE289" s="228">
        <f>IF(N289="základní",J289,0)</f>
        <v>0</v>
      </c>
      <c r="BF289" s="228">
        <f>IF(N289="snížená",J289,0)</f>
        <v>0</v>
      </c>
      <c r="BG289" s="228">
        <f>IF(N289="zákl. přenesená",J289,0)</f>
        <v>0</v>
      </c>
      <c r="BH289" s="228">
        <f>IF(N289="sníž. přenesená",J289,0)</f>
        <v>0</v>
      </c>
      <c r="BI289" s="228">
        <f>IF(N289="nulová",J289,0)</f>
        <v>0</v>
      </c>
      <c r="BJ289" s="21" t="s">
        <v>76</v>
      </c>
      <c r="BK289" s="228">
        <f>ROUND(I289*H289,2)</f>
        <v>0</v>
      </c>
      <c r="BL289" s="21" t="s">
        <v>327</v>
      </c>
      <c r="BM289" s="227" t="s">
        <v>3403</v>
      </c>
    </row>
    <row r="290" s="2" customFormat="1" ht="16.5" customHeight="1">
      <c r="A290" s="42"/>
      <c r="B290" s="43"/>
      <c r="C290" s="283" t="s">
        <v>810</v>
      </c>
      <c r="D290" s="283" t="s">
        <v>1282</v>
      </c>
      <c r="E290" s="284" t="s">
        <v>3404</v>
      </c>
      <c r="F290" s="285" t="s">
        <v>3405</v>
      </c>
      <c r="G290" s="286" t="s">
        <v>381</v>
      </c>
      <c r="H290" s="287">
        <v>11</v>
      </c>
      <c r="I290" s="288"/>
      <c r="J290" s="287">
        <f>ROUND(I290*H290,2)</f>
        <v>0</v>
      </c>
      <c r="K290" s="285" t="s">
        <v>214</v>
      </c>
      <c r="L290" s="289"/>
      <c r="M290" s="290" t="s">
        <v>18</v>
      </c>
      <c r="N290" s="291" t="s">
        <v>42</v>
      </c>
      <c r="O290" s="88"/>
      <c r="P290" s="225">
        <f>O290*H290</f>
        <v>0</v>
      </c>
      <c r="Q290" s="225">
        <v>0.00044999999999999999</v>
      </c>
      <c r="R290" s="225">
        <f>Q290*H290</f>
        <v>0.0049499999999999995</v>
      </c>
      <c r="S290" s="225">
        <v>0</v>
      </c>
      <c r="T290" s="226">
        <f>S290*H290</f>
        <v>0</v>
      </c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R290" s="227" t="s">
        <v>513</v>
      </c>
      <c r="AT290" s="227" t="s">
        <v>1282</v>
      </c>
      <c r="AU290" s="227" t="s">
        <v>80</v>
      </c>
      <c r="AY290" s="21" t="s">
        <v>207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1" t="s">
        <v>76</v>
      </c>
      <c r="BK290" s="228">
        <f>ROUND(I290*H290,2)</f>
        <v>0</v>
      </c>
      <c r="BL290" s="21" t="s">
        <v>327</v>
      </c>
      <c r="BM290" s="227" t="s">
        <v>3406</v>
      </c>
    </row>
    <row r="291" s="2" customFormat="1" ht="16.5" customHeight="1">
      <c r="A291" s="42"/>
      <c r="B291" s="43"/>
      <c r="C291" s="217" t="s">
        <v>815</v>
      </c>
      <c r="D291" s="217" t="s">
        <v>211</v>
      </c>
      <c r="E291" s="218" t="s">
        <v>3407</v>
      </c>
      <c r="F291" s="219" t="s">
        <v>3408</v>
      </c>
      <c r="G291" s="220" t="s">
        <v>381</v>
      </c>
      <c r="H291" s="221">
        <v>3</v>
      </c>
      <c r="I291" s="222"/>
      <c r="J291" s="221">
        <f>ROUND(I291*H291,2)</f>
        <v>0</v>
      </c>
      <c r="K291" s="219" t="s">
        <v>214</v>
      </c>
      <c r="L291" s="48"/>
      <c r="M291" s="223" t="s">
        <v>18</v>
      </c>
      <c r="N291" s="224" t="s">
        <v>42</v>
      </c>
      <c r="O291" s="88"/>
      <c r="P291" s="225">
        <f>O291*H291</f>
        <v>0</v>
      </c>
      <c r="Q291" s="225">
        <v>0.0010100000000000001</v>
      </c>
      <c r="R291" s="225">
        <f>Q291*H291</f>
        <v>0.0030300000000000001</v>
      </c>
      <c r="S291" s="225">
        <v>0</v>
      </c>
      <c r="T291" s="226">
        <f>S291*H291</f>
        <v>0</v>
      </c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R291" s="227" t="s">
        <v>327</v>
      </c>
      <c r="AT291" s="227" t="s">
        <v>211</v>
      </c>
      <c r="AU291" s="227" t="s">
        <v>80</v>
      </c>
      <c r="AY291" s="21" t="s">
        <v>207</v>
      </c>
      <c r="BE291" s="228">
        <f>IF(N291="základní",J291,0)</f>
        <v>0</v>
      </c>
      <c r="BF291" s="228">
        <f>IF(N291="snížená",J291,0)</f>
        <v>0</v>
      </c>
      <c r="BG291" s="228">
        <f>IF(N291="zákl. přenesená",J291,0)</f>
        <v>0</v>
      </c>
      <c r="BH291" s="228">
        <f>IF(N291="sníž. přenesená",J291,0)</f>
        <v>0</v>
      </c>
      <c r="BI291" s="228">
        <f>IF(N291="nulová",J291,0)</f>
        <v>0</v>
      </c>
      <c r="BJ291" s="21" t="s">
        <v>76</v>
      </c>
      <c r="BK291" s="228">
        <f>ROUND(I291*H291,2)</f>
        <v>0</v>
      </c>
      <c r="BL291" s="21" t="s">
        <v>327</v>
      </c>
      <c r="BM291" s="227" t="s">
        <v>3409</v>
      </c>
    </row>
    <row r="292" s="2" customFormat="1">
      <c r="A292" s="42"/>
      <c r="B292" s="43"/>
      <c r="C292" s="44"/>
      <c r="D292" s="229" t="s">
        <v>216</v>
      </c>
      <c r="E292" s="44"/>
      <c r="F292" s="230" t="s">
        <v>3410</v>
      </c>
      <c r="G292" s="44"/>
      <c r="H292" s="44"/>
      <c r="I292" s="231"/>
      <c r="J292" s="44"/>
      <c r="K292" s="44"/>
      <c r="L292" s="48"/>
      <c r="M292" s="232"/>
      <c r="N292" s="233"/>
      <c r="O292" s="88"/>
      <c r="P292" s="88"/>
      <c r="Q292" s="88"/>
      <c r="R292" s="88"/>
      <c r="S292" s="88"/>
      <c r="T292" s="89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T292" s="21" t="s">
        <v>216</v>
      </c>
      <c r="AU292" s="21" t="s">
        <v>80</v>
      </c>
    </row>
    <row r="293" s="14" customFormat="1">
      <c r="A293" s="14"/>
      <c r="B293" s="245"/>
      <c r="C293" s="246"/>
      <c r="D293" s="236" t="s">
        <v>218</v>
      </c>
      <c r="E293" s="247" t="s">
        <v>18</v>
      </c>
      <c r="F293" s="248" t="s">
        <v>76</v>
      </c>
      <c r="G293" s="246"/>
      <c r="H293" s="249">
        <v>1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218</v>
      </c>
      <c r="AU293" s="255" t="s">
        <v>80</v>
      </c>
      <c r="AV293" s="14" t="s">
        <v>80</v>
      </c>
      <c r="AW293" s="14" t="s">
        <v>33</v>
      </c>
      <c r="AX293" s="14" t="s">
        <v>71</v>
      </c>
      <c r="AY293" s="255" t="s">
        <v>207</v>
      </c>
    </row>
    <row r="294" s="14" customFormat="1">
      <c r="A294" s="14"/>
      <c r="B294" s="245"/>
      <c r="C294" s="246"/>
      <c r="D294" s="236" t="s">
        <v>218</v>
      </c>
      <c r="E294" s="247" t="s">
        <v>18</v>
      </c>
      <c r="F294" s="248" t="s">
        <v>80</v>
      </c>
      <c r="G294" s="246"/>
      <c r="H294" s="249">
        <v>2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218</v>
      </c>
      <c r="AU294" s="255" t="s">
        <v>80</v>
      </c>
      <c r="AV294" s="14" t="s">
        <v>80</v>
      </c>
      <c r="AW294" s="14" t="s">
        <v>33</v>
      </c>
      <c r="AX294" s="14" t="s">
        <v>71</v>
      </c>
      <c r="AY294" s="255" t="s">
        <v>207</v>
      </c>
    </row>
    <row r="295" s="16" customFormat="1">
      <c r="A295" s="16"/>
      <c r="B295" s="267"/>
      <c r="C295" s="268"/>
      <c r="D295" s="236" t="s">
        <v>218</v>
      </c>
      <c r="E295" s="269" t="s">
        <v>18</v>
      </c>
      <c r="F295" s="270" t="s">
        <v>244</v>
      </c>
      <c r="G295" s="268"/>
      <c r="H295" s="271">
        <v>3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T295" s="277" t="s">
        <v>218</v>
      </c>
      <c r="AU295" s="277" t="s">
        <v>80</v>
      </c>
      <c r="AV295" s="16" t="s">
        <v>89</v>
      </c>
      <c r="AW295" s="16" t="s">
        <v>33</v>
      </c>
      <c r="AX295" s="16" t="s">
        <v>76</v>
      </c>
      <c r="AY295" s="277" t="s">
        <v>207</v>
      </c>
    </row>
    <row r="296" s="2" customFormat="1" ht="16.5" customHeight="1">
      <c r="A296" s="42"/>
      <c r="B296" s="43"/>
      <c r="C296" s="217" t="s">
        <v>822</v>
      </c>
      <c r="D296" s="217" t="s">
        <v>211</v>
      </c>
      <c r="E296" s="218" t="s">
        <v>2828</v>
      </c>
      <c r="F296" s="219" t="s">
        <v>2829</v>
      </c>
      <c r="G296" s="220" t="s">
        <v>317</v>
      </c>
      <c r="H296" s="221">
        <v>154</v>
      </c>
      <c r="I296" s="222"/>
      <c r="J296" s="221">
        <f>ROUND(I296*H296,2)</f>
        <v>0</v>
      </c>
      <c r="K296" s="219" t="s">
        <v>214</v>
      </c>
      <c r="L296" s="48"/>
      <c r="M296" s="223" t="s">
        <v>18</v>
      </c>
      <c r="N296" s="224" t="s">
        <v>42</v>
      </c>
      <c r="O296" s="88"/>
      <c r="P296" s="225">
        <f>O296*H296</f>
        <v>0</v>
      </c>
      <c r="Q296" s="225">
        <v>0</v>
      </c>
      <c r="R296" s="225">
        <f>Q296*H296</f>
        <v>0</v>
      </c>
      <c r="S296" s="225">
        <v>0</v>
      </c>
      <c r="T296" s="226">
        <f>S296*H296</f>
        <v>0</v>
      </c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R296" s="227" t="s">
        <v>327</v>
      </c>
      <c r="AT296" s="227" t="s">
        <v>211</v>
      </c>
      <c r="AU296" s="227" t="s">
        <v>80</v>
      </c>
      <c r="AY296" s="21" t="s">
        <v>207</v>
      </c>
      <c r="BE296" s="228">
        <f>IF(N296="základní",J296,0)</f>
        <v>0</v>
      </c>
      <c r="BF296" s="228">
        <f>IF(N296="snížená",J296,0)</f>
        <v>0</v>
      </c>
      <c r="BG296" s="228">
        <f>IF(N296="zákl. přenesená",J296,0)</f>
        <v>0</v>
      </c>
      <c r="BH296" s="228">
        <f>IF(N296="sníž. přenesená",J296,0)</f>
        <v>0</v>
      </c>
      <c r="BI296" s="228">
        <f>IF(N296="nulová",J296,0)</f>
        <v>0</v>
      </c>
      <c r="BJ296" s="21" t="s">
        <v>76</v>
      </c>
      <c r="BK296" s="228">
        <f>ROUND(I296*H296,2)</f>
        <v>0</v>
      </c>
      <c r="BL296" s="21" t="s">
        <v>327</v>
      </c>
      <c r="BM296" s="227" t="s">
        <v>3411</v>
      </c>
    </row>
    <row r="297" s="2" customFormat="1">
      <c r="A297" s="42"/>
      <c r="B297" s="43"/>
      <c r="C297" s="44"/>
      <c r="D297" s="229" t="s">
        <v>216</v>
      </c>
      <c r="E297" s="44"/>
      <c r="F297" s="230" t="s">
        <v>2831</v>
      </c>
      <c r="G297" s="44"/>
      <c r="H297" s="44"/>
      <c r="I297" s="231"/>
      <c r="J297" s="44"/>
      <c r="K297" s="44"/>
      <c r="L297" s="48"/>
      <c r="M297" s="232"/>
      <c r="N297" s="233"/>
      <c r="O297" s="88"/>
      <c r="P297" s="88"/>
      <c r="Q297" s="88"/>
      <c r="R297" s="88"/>
      <c r="S297" s="88"/>
      <c r="T297" s="89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T297" s="21" t="s">
        <v>216</v>
      </c>
      <c r="AU297" s="21" t="s">
        <v>80</v>
      </c>
    </row>
    <row r="298" s="14" customFormat="1">
      <c r="A298" s="14"/>
      <c r="B298" s="245"/>
      <c r="C298" s="246"/>
      <c r="D298" s="236" t="s">
        <v>218</v>
      </c>
      <c r="E298" s="247" t="s">
        <v>18</v>
      </c>
      <c r="F298" s="248" t="s">
        <v>524</v>
      </c>
      <c r="G298" s="246"/>
      <c r="H298" s="249">
        <v>34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218</v>
      </c>
      <c r="AU298" s="255" t="s">
        <v>80</v>
      </c>
      <c r="AV298" s="14" t="s">
        <v>80</v>
      </c>
      <c r="AW298" s="14" t="s">
        <v>33</v>
      </c>
      <c r="AX298" s="14" t="s">
        <v>71</v>
      </c>
      <c r="AY298" s="255" t="s">
        <v>207</v>
      </c>
    </row>
    <row r="299" s="14" customFormat="1">
      <c r="A299" s="14"/>
      <c r="B299" s="245"/>
      <c r="C299" s="246"/>
      <c r="D299" s="236" t="s">
        <v>218</v>
      </c>
      <c r="E299" s="247" t="s">
        <v>18</v>
      </c>
      <c r="F299" s="248" t="s">
        <v>390</v>
      </c>
      <c r="G299" s="246"/>
      <c r="H299" s="249">
        <v>22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218</v>
      </c>
      <c r="AU299" s="255" t="s">
        <v>80</v>
      </c>
      <c r="AV299" s="14" t="s">
        <v>80</v>
      </c>
      <c r="AW299" s="14" t="s">
        <v>33</v>
      </c>
      <c r="AX299" s="14" t="s">
        <v>71</v>
      </c>
      <c r="AY299" s="255" t="s">
        <v>207</v>
      </c>
    </row>
    <row r="300" s="14" customFormat="1">
      <c r="A300" s="14"/>
      <c r="B300" s="245"/>
      <c r="C300" s="246"/>
      <c r="D300" s="236" t="s">
        <v>218</v>
      </c>
      <c r="E300" s="247" t="s">
        <v>18</v>
      </c>
      <c r="F300" s="248" t="s">
        <v>1592</v>
      </c>
      <c r="G300" s="246"/>
      <c r="H300" s="249">
        <v>98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218</v>
      </c>
      <c r="AU300" s="255" t="s">
        <v>80</v>
      </c>
      <c r="AV300" s="14" t="s">
        <v>80</v>
      </c>
      <c r="AW300" s="14" t="s">
        <v>33</v>
      </c>
      <c r="AX300" s="14" t="s">
        <v>71</v>
      </c>
      <c r="AY300" s="255" t="s">
        <v>207</v>
      </c>
    </row>
    <row r="301" s="16" customFormat="1">
      <c r="A301" s="16"/>
      <c r="B301" s="267"/>
      <c r="C301" s="268"/>
      <c r="D301" s="236" t="s">
        <v>218</v>
      </c>
      <c r="E301" s="269" t="s">
        <v>18</v>
      </c>
      <c r="F301" s="270" t="s">
        <v>244</v>
      </c>
      <c r="G301" s="268"/>
      <c r="H301" s="271">
        <v>154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T301" s="277" t="s">
        <v>218</v>
      </c>
      <c r="AU301" s="277" t="s">
        <v>80</v>
      </c>
      <c r="AV301" s="16" t="s">
        <v>89</v>
      </c>
      <c r="AW301" s="16" t="s">
        <v>33</v>
      </c>
      <c r="AX301" s="16" t="s">
        <v>76</v>
      </c>
      <c r="AY301" s="277" t="s">
        <v>207</v>
      </c>
    </row>
    <row r="302" s="2" customFormat="1" ht="16.5" customHeight="1">
      <c r="A302" s="42"/>
      <c r="B302" s="43"/>
      <c r="C302" s="217" t="s">
        <v>830</v>
      </c>
      <c r="D302" s="217" t="s">
        <v>211</v>
      </c>
      <c r="E302" s="218" t="s">
        <v>3412</v>
      </c>
      <c r="F302" s="219" t="s">
        <v>3413</v>
      </c>
      <c r="G302" s="220" t="s">
        <v>317</v>
      </c>
      <c r="H302" s="221">
        <v>11</v>
      </c>
      <c r="I302" s="222"/>
      <c r="J302" s="221">
        <f>ROUND(I302*H302,2)</f>
        <v>0</v>
      </c>
      <c r="K302" s="219" t="s">
        <v>214</v>
      </c>
      <c r="L302" s="48"/>
      <c r="M302" s="223" t="s">
        <v>18</v>
      </c>
      <c r="N302" s="224" t="s">
        <v>42</v>
      </c>
      <c r="O302" s="88"/>
      <c r="P302" s="225">
        <f>O302*H302</f>
        <v>0</v>
      </c>
      <c r="Q302" s="225">
        <v>0</v>
      </c>
      <c r="R302" s="225">
        <f>Q302*H302</f>
        <v>0</v>
      </c>
      <c r="S302" s="225">
        <v>0</v>
      </c>
      <c r="T302" s="226">
        <f>S302*H302</f>
        <v>0</v>
      </c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R302" s="227" t="s">
        <v>327</v>
      </c>
      <c r="AT302" s="227" t="s">
        <v>211</v>
      </c>
      <c r="AU302" s="227" t="s">
        <v>80</v>
      </c>
      <c r="AY302" s="21" t="s">
        <v>207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21" t="s">
        <v>76</v>
      </c>
      <c r="BK302" s="228">
        <f>ROUND(I302*H302,2)</f>
        <v>0</v>
      </c>
      <c r="BL302" s="21" t="s">
        <v>327</v>
      </c>
      <c r="BM302" s="227" t="s">
        <v>3414</v>
      </c>
    </row>
    <row r="303" s="2" customFormat="1">
      <c r="A303" s="42"/>
      <c r="B303" s="43"/>
      <c r="C303" s="44"/>
      <c r="D303" s="229" t="s">
        <v>216</v>
      </c>
      <c r="E303" s="44"/>
      <c r="F303" s="230" t="s">
        <v>3415</v>
      </c>
      <c r="G303" s="44"/>
      <c r="H303" s="44"/>
      <c r="I303" s="231"/>
      <c r="J303" s="44"/>
      <c r="K303" s="44"/>
      <c r="L303" s="48"/>
      <c r="M303" s="232"/>
      <c r="N303" s="233"/>
      <c r="O303" s="88"/>
      <c r="P303" s="88"/>
      <c r="Q303" s="88"/>
      <c r="R303" s="88"/>
      <c r="S303" s="88"/>
      <c r="T303" s="89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T303" s="21" t="s">
        <v>216</v>
      </c>
      <c r="AU303" s="21" t="s">
        <v>80</v>
      </c>
    </row>
    <row r="304" s="14" customFormat="1">
      <c r="A304" s="14"/>
      <c r="B304" s="245"/>
      <c r="C304" s="246"/>
      <c r="D304" s="236" t="s">
        <v>218</v>
      </c>
      <c r="E304" s="247" t="s">
        <v>18</v>
      </c>
      <c r="F304" s="248" t="s">
        <v>297</v>
      </c>
      <c r="G304" s="246"/>
      <c r="H304" s="249">
        <v>11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218</v>
      </c>
      <c r="AU304" s="255" t="s">
        <v>80</v>
      </c>
      <c r="AV304" s="14" t="s">
        <v>80</v>
      </c>
      <c r="AW304" s="14" t="s">
        <v>33</v>
      </c>
      <c r="AX304" s="14" t="s">
        <v>76</v>
      </c>
      <c r="AY304" s="255" t="s">
        <v>207</v>
      </c>
    </row>
    <row r="305" s="2" customFormat="1" ht="16.5" customHeight="1">
      <c r="A305" s="42"/>
      <c r="B305" s="43"/>
      <c r="C305" s="217" t="s">
        <v>835</v>
      </c>
      <c r="D305" s="217" t="s">
        <v>211</v>
      </c>
      <c r="E305" s="218" t="s">
        <v>3416</v>
      </c>
      <c r="F305" s="219" t="s">
        <v>3417</v>
      </c>
      <c r="G305" s="220" t="s">
        <v>317</v>
      </c>
      <c r="H305" s="221">
        <v>150</v>
      </c>
      <c r="I305" s="222"/>
      <c r="J305" s="221">
        <f>ROUND(I305*H305,2)</f>
        <v>0</v>
      </c>
      <c r="K305" s="219" t="s">
        <v>214</v>
      </c>
      <c r="L305" s="48"/>
      <c r="M305" s="223" t="s">
        <v>18</v>
      </c>
      <c r="N305" s="224" t="s">
        <v>42</v>
      </c>
      <c r="O305" s="88"/>
      <c r="P305" s="225">
        <f>O305*H305</f>
        <v>0</v>
      </c>
      <c r="Q305" s="225">
        <v>0</v>
      </c>
      <c r="R305" s="225">
        <f>Q305*H305</f>
        <v>0</v>
      </c>
      <c r="S305" s="225">
        <v>0</v>
      </c>
      <c r="T305" s="226">
        <f>S305*H305</f>
        <v>0</v>
      </c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R305" s="227" t="s">
        <v>752</v>
      </c>
      <c r="AT305" s="227" t="s">
        <v>211</v>
      </c>
      <c r="AU305" s="227" t="s">
        <v>80</v>
      </c>
      <c r="AY305" s="21" t="s">
        <v>207</v>
      </c>
      <c r="BE305" s="228">
        <f>IF(N305="základní",J305,0)</f>
        <v>0</v>
      </c>
      <c r="BF305" s="228">
        <f>IF(N305="snížená",J305,0)</f>
        <v>0</v>
      </c>
      <c r="BG305" s="228">
        <f>IF(N305="zákl. přenesená",J305,0)</f>
        <v>0</v>
      </c>
      <c r="BH305" s="228">
        <f>IF(N305="sníž. přenesená",J305,0)</f>
        <v>0</v>
      </c>
      <c r="BI305" s="228">
        <f>IF(N305="nulová",J305,0)</f>
        <v>0</v>
      </c>
      <c r="BJ305" s="21" t="s">
        <v>76</v>
      </c>
      <c r="BK305" s="228">
        <f>ROUND(I305*H305,2)</f>
        <v>0</v>
      </c>
      <c r="BL305" s="21" t="s">
        <v>752</v>
      </c>
      <c r="BM305" s="227" t="s">
        <v>3418</v>
      </c>
    </row>
    <row r="306" s="2" customFormat="1">
      <c r="A306" s="42"/>
      <c r="B306" s="43"/>
      <c r="C306" s="44"/>
      <c r="D306" s="229" t="s">
        <v>216</v>
      </c>
      <c r="E306" s="44"/>
      <c r="F306" s="230" t="s">
        <v>3419</v>
      </c>
      <c r="G306" s="44"/>
      <c r="H306" s="44"/>
      <c r="I306" s="231"/>
      <c r="J306" s="44"/>
      <c r="K306" s="44"/>
      <c r="L306" s="48"/>
      <c r="M306" s="232"/>
      <c r="N306" s="233"/>
      <c r="O306" s="88"/>
      <c r="P306" s="88"/>
      <c r="Q306" s="88"/>
      <c r="R306" s="88"/>
      <c r="S306" s="88"/>
      <c r="T306" s="89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T306" s="21" t="s">
        <v>216</v>
      </c>
      <c r="AU306" s="21" t="s">
        <v>80</v>
      </c>
    </row>
    <row r="307" s="14" customFormat="1">
      <c r="A307" s="14"/>
      <c r="B307" s="245"/>
      <c r="C307" s="246"/>
      <c r="D307" s="236" t="s">
        <v>218</v>
      </c>
      <c r="E307" s="247" t="s">
        <v>18</v>
      </c>
      <c r="F307" s="248" t="s">
        <v>1875</v>
      </c>
      <c r="G307" s="246"/>
      <c r="H307" s="249">
        <v>150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218</v>
      </c>
      <c r="AU307" s="255" t="s">
        <v>80</v>
      </c>
      <c r="AV307" s="14" t="s">
        <v>80</v>
      </c>
      <c r="AW307" s="14" t="s">
        <v>33</v>
      </c>
      <c r="AX307" s="14" t="s">
        <v>76</v>
      </c>
      <c r="AY307" s="255" t="s">
        <v>207</v>
      </c>
    </row>
    <row r="308" s="2" customFormat="1" ht="16.5" customHeight="1">
      <c r="A308" s="42"/>
      <c r="B308" s="43"/>
      <c r="C308" s="217" t="s">
        <v>842</v>
      </c>
      <c r="D308" s="217" t="s">
        <v>211</v>
      </c>
      <c r="E308" s="218" t="s">
        <v>3420</v>
      </c>
      <c r="F308" s="219" t="s">
        <v>3421</v>
      </c>
      <c r="G308" s="220" t="s">
        <v>317</v>
      </c>
      <c r="H308" s="221">
        <v>34</v>
      </c>
      <c r="I308" s="222"/>
      <c r="J308" s="221">
        <f>ROUND(I308*H308,2)</f>
        <v>0</v>
      </c>
      <c r="K308" s="219" t="s">
        <v>214</v>
      </c>
      <c r="L308" s="48"/>
      <c r="M308" s="223" t="s">
        <v>18</v>
      </c>
      <c r="N308" s="224" t="s">
        <v>42</v>
      </c>
      <c r="O308" s="88"/>
      <c r="P308" s="225">
        <f>O308*H308</f>
        <v>0</v>
      </c>
      <c r="Q308" s="225">
        <v>0.00040000000000000002</v>
      </c>
      <c r="R308" s="225">
        <f>Q308*H308</f>
        <v>0.013600000000000001</v>
      </c>
      <c r="S308" s="225">
        <v>0</v>
      </c>
      <c r="T308" s="226">
        <f>S308*H308</f>
        <v>0</v>
      </c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R308" s="227" t="s">
        <v>327</v>
      </c>
      <c r="AT308" s="227" t="s">
        <v>211</v>
      </c>
      <c r="AU308" s="227" t="s">
        <v>80</v>
      </c>
      <c r="AY308" s="21" t="s">
        <v>207</v>
      </c>
      <c r="BE308" s="228">
        <f>IF(N308="základní",J308,0)</f>
        <v>0</v>
      </c>
      <c r="BF308" s="228">
        <f>IF(N308="snížená",J308,0)</f>
        <v>0</v>
      </c>
      <c r="BG308" s="228">
        <f>IF(N308="zákl. přenesená",J308,0)</f>
        <v>0</v>
      </c>
      <c r="BH308" s="228">
        <f>IF(N308="sníž. přenesená",J308,0)</f>
        <v>0</v>
      </c>
      <c r="BI308" s="228">
        <f>IF(N308="nulová",J308,0)</f>
        <v>0</v>
      </c>
      <c r="BJ308" s="21" t="s">
        <v>76</v>
      </c>
      <c r="BK308" s="228">
        <f>ROUND(I308*H308,2)</f>
        <v>0</v>
      </c>
      <c r="BL308" s="21" t="s">
        <v>327</v>
      </c>
      <c r="BM308" s="227" t="s">
        <v>3422</v>
      </c>
    </row>
    <row r="309" s="2" customFormat="1">
      <c r="A309" s="42"/>
      <c r="B309" s="43"/>
      <c r="C309" s="44"/>
      <c r="D309" s="229" t="s">
        <v>216</v>
      </c>
      <c r="E309" s="44"/>
      <c r="F309" s="230" t="s">
        <v>3423</v>
      </c>
      <c r="G309" s="44"/>
      <c r="H309" s="44"/>
      <c r="I309" s="231"/>
      <c r="J309" s="44"/>
      <c r="K309" s="44"/>
      <c r="L309" s="48"/>
      <c r="M309" s="232"/>
      <c r="N309" s="233"/>
      <c r="O309" s="88"/>
      <c r="P309" s="88"/>
      <c r="Q309" s="88"/>
      <c r="R309" s="88"/>
      <c r="S309" s="88"/>
      <c r="T309" s="89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T309" s="21" t="s">
        <v>216</v>
      </c>
      <c r="AU309" s="21" t="s">
        <v>80</v>
      </c>
    </row>
    <row r="310" s="2" customFormat="1" ht="16.5" customHeight="1">
      <c r="A310" s="42"/>
      <c r="B310" s="43"/>
      <c r="C310" s="217" t="s">
        <v>851</v>
      </c>
      <c r="D310" s="217" t="s">
        <v>211</v>
      </c>
      <c r="E310" s="218" t="s">
        <v>3424</v>
      </c>
      <c r="F310" s="219" t="s">
        <v>3425</v>
      </c>
      <c r="G310" s="220" t="s">
        <v>317</v>
      </c>
      <c r="H310" s="221">
        <v>22</v>
      </c>
      <c r="I310" s="222"/>
      <c r="J310" s="221">
        <f>ROUND(I310*H310,2)</f>
        <v>0</v>
      </c>
      <c r="K310" s="219" t="s">
        <v>214</v>
      </c>
      <c r="L310" s="48"/>
      <c r="M310" s="223" t="s">
        <v>18</v>
      </c>
      <c r="N310" s="224" t="s">
        <v>42</v>
      </c>
      <c r="O310" s="88"/>
      <c r="P310" s="225">
        <f>O310*H310</f>
        <v>0</v>
      </c>
      <c r="Q310" s="225">
        <v>0.00046999999999999999</v>
      </c>
      <c r="R310" s="225">
        <f>Q310*H310</f>
        <v>0.01034</v>
      </c>
      <c r="S310" s="225">
        <v>0</v>
      </c>
      <c r="T310" s="226">
        <f>S310*H310</f>
        <v>0</v>
      </c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R310" s="227" t="s">
        <v>327</v>
      </c>
      <c r="AT310" s="227" t="s">
        <v>211</v>
      </c>
      <c r="AU310" s="227" t="s">
        <v>80</v>
      </c>
      <c r="AY310" s="21" t="s">
        <v>207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1" t="s">
        <v>76</v>
      </c>
      <c r="BK310" s="228">
        <f>ROUND(I310*H310,2)</f>
        <v>0</v>
      </c>
      <c r="BL310" s="21" t="s">
        <v>327</v>
      </c>
      <c r="BM310" s="227" t="s">
        <v>3426</v>
      </c>
    </row>
    <row r="311" s="2" customFormat="1">
      <c r="A311" s="42"/>
      <c r="B311" s="43"/>
      <c r="C311" s="44"/>
      <c r="D311" s="229" t="s">
        <v>216</v>
      </c>
      <c r="E311" s="44"/>
      <c r="F311" s="230" t="s">
        <v>3427</v>
      </c>
      <c r="G311" s="44"/>
      <c r="H311" s="44"/>
      <c r="I311" s="231"/>
      <c r="J311" s="44"/>
      <c r="K311" s="44"/>
      <c r="L311" s="48"/>
      <c r="M311" s="232"/>
      <c r="N311" s="233"/>
      <c r="O311" s="88"/>
      <c r="P311" s="88"/>
      <c r="Q311" s="88"/>
      <c r="R311" s="88"/>
      <c r="S311" s="88"/>
      <c r="T311" s="89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T311" s="21" t="s">
        <v>216</v>
      </c>
      <c r="AU311" s="21" t="s">
        <v>80</v>
      </c>
    </row>
    <row r="312" s="2" customFormat="1" ht="24.15" customHeight="1">
      <c r="A312" s="42"/>
      <c r="B312" s="43"/>
      <c r="C312" s="217" t="s">
        <v>1501</v>
      </c>
      <c r="D312" s="217" t="s">
        <v>211</v>
      </c>
      <c r="E312" s="218" t="s">
        <v>2833</v>
      </c>
      <c r="F312" s="219" t="s">
        <v>2834</v>
      </c>
      <c r="G312" s="220" t="s">
        <v>697</v>
      </c>
      <c r="H312" s="222"/>
      <c r="I312" s="222"/>
      <c r="J312" s="221">
        <f>ROUND(I312*H312,2)</f>
        <v>0</v>
      </c>
      <c r="K312" s="219" t="s">
        <v>214</v>
      </c>
      <c r="L312" s="48"/>
      <c r="M312" s="223" t="s">
        <v>18</v>
      </c>
      <c r="N312" s="224" t="s">
        <v>42</v>
      </c>
      <c r="O312" s="88"/>
      <c r="P312" s="225">
        <f>O312*H312</f>
        <v>0</v>
      </c>
      <c r="Q312" s="225">
        <v>0</v>
      </c>
      <c r="R312" s="225">
        <f>Q312*H312</f>
        <v>0</v>
      </c>
      <c r="S312" s="225">
        <v>0</v>
      </c>
      <c r="T312" s="226">
        <f>S312*H312</f>
        <v>0</v>
      </c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R312" s="227" t="s">
        <v>327</v>
      </c>
      <c r="AT312" s="227" t="s">
        <v>211</v>
      </c>
      <c r="AU312" s="227" t="s">
        <v>80</v>
      </c>
      <c r="AY312" s="21" t="s">
        <v>207</v>
      </c>
      <c r="BE312" s="228">
        <f>IF(N312="základní",J312,0)</f>
        <v>0</v>
      </c>
      <c r="BF312" s="228">
        <f>IF(N312="snížená",J312,0)</f>
        <v>0</v>
      </c>
      <c r="BG312" s="228">
        <f>IF(N312="zákl. přenesená",J312,0)</f>
        <v>0</v>
      </c>
      <c r="BH312" s="228">
        <f>IF(N312="sníž. přenesená",J312,0)</f>
        <v>0</v>
      </c>
      <c r="BI312" s="228">
        <f>IF(N312="nulová",J312,0)</f>
        <v>0</v>
      </c>
      <c r="BJ312" s="21" t="s">
        <v>76</v>
      </c>
      <c r="BK312" s="228">
        <f>ROUND(I312*H312,2)</f>
        <v>0</v>
      </c>
      <c r="BL312" s="21" t="s">
        <v>327</v>
      </c>
      <c r="BM312" s="227" t="s">
        <v>3428</v>
      </c>
    </row>
    <row r="313" s="2" customFormat="1">
      <c r="A313" s="42"/>
      <c r="B313" s="43"/>
      <c r="C313" s="44"/>
      <c r="D313" s="229" t="s">
        <v>216</v>
      </c>
      <c r="E313" s="44"/>
      <c r="F313" s="230" t="s">
        <v>2836</v>
      </c>
      <c r="G313" s="44"/>
      <c r="H313" s="44"/>
      <c r="I313" s="231"/>
      <c r="J313" s="44"/>
      <c r="K313" s="44"/>
      <c r="L313" s="48"/>
      <c r="M313" s="232"/>
      <c r="N313" s="233"/>
      <c r="O313" s="88"/>
      <c r="P313" s="88"/>
      <c r="Q313" s="88"/>
      <c r="R313" s="88"/>
      <c r="S313" s="88"/>
      <c r="T313" s="89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T313" s="21" t="s">
        <v>216</v>
      </c>
      <c r="AU313" s="21" t="s">
        <v>80</v>
      </c>
    </row>
    <row r="314" s="2" customFormat="1" ht="37.8" customHeight="1">
      <c r="A314" s="42"/>
      <c r="B314" s="43"/>
      <c r="C314" s="217" t="s">
        <v>1507</v>
      </c>
      <c r="D314" s="217" t="s">
        <v>211</v>
      </c>
      <c r="E314" s="218" t="s">
        <v>2837</v>
      </c>
      <c r="F314" s="219" t="s">
        <v>2838</v>
      </c>
      <c r="G314" s="220" t="s">
        <v>697</v>
      </c>
      <c r="H314" s="222"/>
      <c r="I314" s="222"/>
      <c r="J314" s="221">
        <f>ROUND(I314*H314,2)</f>
        <v>0</v>
      </c>
      <c r="K314" s="219" t="s">
        <v>214</v>
      </c>
      <c r="L314" s="48"/>
      <c r="M314" s="223" t="s">
        <v>18</v>
      </c>
      <c r="N314" s="224" t="s">
        <v>42</v>
      </c>
      <c r="O314" s="88"/>
      <c r="P314" s="225">
        <f>O314*H314</f>
        <v>0</v>
      </c>
      <c r="Q314" s="225">
        <v>0</v>
      </c>
      <c r="R314" s="225">
        <f>Q314*H314</f>
        <v>0</v>
      </c>
      <c r="S314" s="225">
        <v>0</v>
      </c>
      <c r="T314" s="226">
        <f>S314*H314</f>
        <v>0</v>
      </c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R314" s="227" t="s">
        <v>327</v>
      </c>
      <c r="AT314" s="227" t="s">
        <v>211</v>
      </c>
      <c r="AU314" s="227" t="s">
        <v>80</v>
      </c>
      <c r="AY314" s="21" t="s">
        <v>207</v>
      </c>
      <c r="BE314" s="228">
        <f>IF(N314="základní",J314,0)</f>
        <v>0</v>
      </c>
      <c r="BF314" s="228">
        <f>IF(N314="snížená",J314,0)</f>
        <v>0</v>
      </c>
      <c r="BG314" s="228">
        <f>IF(N314="zákl. přenesená",J314,0)</f>
        <v>0</v>
      </c>
      <c r="BH314" s="228">
        <f>IF(N314="sníž. přenesená",J314,0)</f>
        <v>0</v>
      </c>
      <c r="BI314" s="228">
        <f>IF(N314="nulová",J314,0)</f>
        <v>0</v>
      </c>
      <c r="BJ314" s="21" t="s">
        <v>76</v>
      </c>
      <c r="BK314" s="228">
        <f>ROUND(I314*H314,2)</f>
        <v>0</v>
      </c>
      <c r="BL314" s="21" t="s">
        <v>327</v>
      </c>
      <c r="BM314" s="227" t="s">
        <v>3429</v>
      </c>
    </row>
    <row r="315" s="2" customFormat="1">
      <c r="A315" s="42"/>
      <c r="B315" s="43"/>
      <c r="C315" s="44"/>
      <c r="D315" s="229" t="s">
        <v>216</v>
      </c>
      <c r="E315" s="44"/>
      <c r="F315" s="230" t="s">
        <v>2840</v>
      </c>
      <c r="G315" s="44"/>
      <c r="H315" s="44"/>
      <c r="I315" s="231"/>
      <c r="J315" s="44"/>
      <c r="K315" s="44"/>
      <c r="L315" s="48"/>
      <c r="M315" s="232"/>
      <c r="N315" s="233"/>
      <c r="O315" s="88"/>
      <c r="P315" s="88"/>
      <c r="Q315" s="88"/>
      <c r="R315" s="88"/>
      <c r="S315" s="88"/>
      <c r="T315" s="89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T315" s="21" t="s">
        <v>216</v>
      </c>
      <c r="AU315" s="21" t="s">
        <v>80</v>
      </c>
    </row>
    <row r="316" s="12" customFormat="1" ht="22.8" customHeight="1">
      <c r="A316" s="12"/>
      <c r="B316" s="201"/>
      <c r="C316" s="202"/>
      <c r="D316" s="203" t="s">
        <v>70</v>
      </c>
      <c r="E316" s="215" t="s">
        <v>636</v>
      </c>
      <c r="F316" s="215" t="s">
        <v>637</v>
      </c>
      <c r="G316" s="202"/>
      <c r="H316" s="202"/>
      <c r="I316" s="205"/>
      <c r="J316" s="216">
        <f>BK316</f>
        <v>0</v>
      </c>
      <c r="K316" s="202"/>
      <c r="L316" s="207"/>
      <c r="M316" s="208"/>
      <c r="N316" s="209"/>
      <c r="O316" s="209"/>
      <c r="P316" s="210">
        <f>SUM(P317:P323)</f>
        <v>0</v>
      </c>
      <c r="Q316" s="209"/>
      <c r="R316" s="210">
        <f>SUM(R317:R323)</f>
        <v>0.013650000000000001</v>
      </c>
      <c r="S316" s="209"/>
      <c r="T316" s="211">
        <f>SUM(T317:T323)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12" t="s">
        <v>80</v>
      </c>
      <c r="AT316" s="213" t="s">
        <v>70</v>
      </c>
      <c r="AU316" s="213" t="s">
        <v>76</v>
      </c>
      <c r="AY316" s="212" t="s">
        <v>207</v>
      </c>
      <c r="BK316" s="214">
        <f>SUM(BK317:BK323)</f>
        <v>0</v>
      </c>
    </row>
    <row r="317" s="2" customFormat="1" ht="16.5" customHeight="1">
      <c r="A317" s="42"/>
      <c r="B317" s="43"/>
      <c r="C317" s="217" t="s">
        <v>1513</v>
      </c>
      <c r="D317" s="217" t="s">
        <v>211</v>
      </c>
      <c r="E317" s="218" t="s">
        <v>3430</v>
      </c>
      <c r="F317" s="219" t="s">
        <v>3431</v>
      </c>
      <c r="G317" s="220" t="s">
        <v>381</v>
      </c>
      <c r="H317" s="221">
        <v>13</v>
      </c>
      <c r="I317" s="222"/>
      <c r="J317" s="221">
        <f>ROUND(I317*H317,2)</f>
        <v>0</v>
      </c>
      <c r="K317" s="219" t="s">
        <v>214</v>
      </c>
      <c r="L317" s="48"/>
      <c r="M317" s="223" t="s">
        <v>18</v>
      </c>
      <c r="N317" s="224" t="s">
        <v>42</v>
      </c>
      <c r="O317" s="88"/>
      <c r="P317" s="225">
        <f>O317*H317</f>
        <v>0</v>
      </c>
      <c r="Q317" s="225">
        <v>0.00014999999999999999</v>
      </c>
      <c r="R317" s="225">
        <f>Q317*H317</f>
        <v>0.0019499999999999999</v>
      </c>
      <c r="S317" s="225">
        <v>0</v>
      </c>
      <c r="T317" s="226">
        <f>S317*H317</f>
        <v>0</v>
      </c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R317" s="227" t="s">
        <v>327</v>
      </c>
      <c r="AT317" s="227" t="s">
        <v>211</v>
      </c>
      <c r="AU317" s="227" t="s">
        <v>80</v>
      </c>
      <c r="AY317" s="21" t="s">
        <v>207</v>
      </c>
      <c r="BE317" s="228">
        <f>IF(N317="základní",J317,0)</f>
        <v>0</v>
      </c>
      <c r="BF317" s="228">
        <f>IF(N317="snížená",J317,0)</f>
        <v>0</v>
      </c>
      <c r="BG317" s="228">
        <f>IF(N317="zákl. přenesená",J317,0)</f>
        <v>0</v>
      </c>
      <c r="BH317" s="228">
        <f>IF(N317="sníž. přenesená",J317,0)</f>
        <v>0</v>
      </c>
      <c r="BI317" s="228">
        <f>IF(N317="nulová",J317,0)</f>
        <v>0</v>
      </c>
      <c r="BJ317" s="21" t="s">
        <v>76</v>
      </c>
      <c r="BK317" s="228">
        <f>ROUND(I317*H317,2)</f>
        <v>0</v>
      </c>
      <c r="BL317" s="21" t="s">
        <v>327</v>
      </c>
      <c r="BM317" s="227" t="s">
        <v>3432</v>
      </c>
    </row>
    <row r="318" s="2" customFormat="1">
      <c r="A318" s="42"/>
      <c r="B318" s="43"/>
      <c r="C318" s="44"/>
      <c r="D318" s="229" t="s">
        <v>216</v>
      </c>
      <c r="E318" s="44"/>
      <c r="F318" s="230" t="s">
        <v>3433</v>
      </c>
      <c r="G318" s="44"/>
      <c r="H318" s="44"/>
      <c r="I318" s="231"/>
      <c r="J318" s="44"/>
      <c r="K318" s="44"/>
      <c r="L318" s="48"/>
      <c r="M318" s="232"/>
      <c r="N318" s="233"/>
      <c r="O318" s="88"/>
      <c r="P318" s="88"/>
      <c r="Q318" s="88"/>
      <c r="R318" s="88"/>
      <c r="S318" s="88"/>
      <c r="T318" s="89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T318" s="21" t="s">
        <v>216</v>
      </c>
      <c r="AU318" s="21" t="s">
        <v>80</v>
      </c>
    </row>
    <row r="319" s="2" customFormat="1" ht="16.5" customHeight="1">
      <c r="A319" s="42"/>
      <c r="B319" s="43"/>
      <c r="C319" s="283" t="s">
        <v>1520</v>
      </c>
      <c r="D319" s="283" t="s">
        <v>1282</v>
      </c>
      <c r="E319" s="284" t="s">
        <v>3434</v>
      </c>
      <c r="F319" s="285" t="s">
        <v>3435</v>
      </c>
      <c r="G319" s="286" t="s">
        <v>381</v>
      </c>
      <c r="H319" s="287">
        <v>13</v>
      </c>
      <c r="I319" s="288"/>
      <c r="J319" s="287">
        <f>ROUND(I319*H319,2)</f>
        <v>0</v>
      </c>
      <c r="K319" s="285" t="s">
        <v>214</v>
      </c>
      <c r="L319" s="289"/>
      <c r="M319" s="290" t="s">
        <v>18</v>
      </c>
      <c r="N319" s="291" t="s">
        <v>42</v>
      </c>
      <c r="O319" s="88"/>
      <c r="P319" s="225">
        <f>O319*H319</f>
        <v>0</v>
      </c>
      <c r="Q319" s="225">
        <v>0.00089999999999999998</v>
      </c>
      <c r="R319" s="225">
        <f>Q319*H319</f>
        <v>0.0117</v>
      </c>
      <c r="S319" s="225">
        <v>0</v>
      </c>
      <c r="T319" s="226">
        <f>S319*H319</f>
        <v>0</v>
      </c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R319" s="227" t="s">
        <v>513</v>
      </c>
      <c r="AT319" s="227" t="s">
        <v>1282</v>
      </c>
      <c r="AU319" s="227" t="s">
        <v>80</v>
      </c>
      <c r="AY319" s="21" t="s">
        <v>207</v>
      </c>
      <c r="BE319" s="228">
        <f>IF(N319="základní",J319,0)</f>
        <v>0</v>
      </c>
      <c r="BF319" s="228">
        <f>IF(N319="snížená",J319,0)</f>
        <v>0</v>
      </c>
      <c r="BG319" s="228">
        <f>IF(N319="zákl. přenesená",J319,0)</f>
        <v>0</v>
      </c>
      <c r="BH319" s="228">
        <f>IF(N319="sníž. přenesená",J319,0)</f>
        <v>0</v>
      </c>
      <c r="BI319" s="228">
        <f>IF(N319="nulová",J319,0)</f>
        <v>0</v>
      </c>
      <c r="BJ319" s="21" t="s">
        <v>76</v>
      </c>
      <c r="BK319" s="228">
        <f>ROUND(I319*H319,2)</f>
        <v>0</v>
      </c>
      <c r="BL319" s="21" t="s">
        <v>327</v>
      </c>
      <c r="BM319" s="227" t="s">
        <v>3436</v>
      </c>
    </row>
    <row r="320" s="2" customFormat="1" ht="24.15" customHeight="1">
      <c r="A320" s="42"/>
      <c r="B320" s="43"/>
      <c r="C320" s="217" t="s">
        <v>1522</v>
      </c>
      <c r="D320" s="217" t="s">
        <v>211</v>
      </c>
      <c r="E320" s="218" t="s">
        <v>3437</v>
      </c>
      <c r="F320" s="219" t="s">
        <v>3438</v>
      </c>
      <c r="G320" s="220" t="s">
        <v>697</v>
      </c>
      <c r="H320" s="222"/>
      <c r="I320" s="222"/>
      <c r="J320" s="221">
        <f>ROUND(I320*H320,2)</f>
        <v>0</v>
      </c>
      <c r="K320" s="219" t="s">
        <v>214</v>
      </c>
      <c r="L320" s="48"/>
      <c r="M320" s="223" t="s">
        <v>18</v>
      </c>
      <c r="N320" s="224" t="s">
        <v>42</v>
      </c>
      <c r="O320" s="88"/>
      <c r="P320" s="225">
        <f>O320*H320</f>
        <v>0</v>
      </c>
      <c r="Q320" s="225">
        <v>0</v>
      </c>
      <c r="R320" s="225">
        <f>Q320*H320</f>
        <v>0</v>
      </c>
      <c r="S320" s="225">
        <v>0</v>
      </c>
      <c r="T320" s="226">
        <f>S320*H320</f>
        <v>0</v>
      </c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R320" s="227" t="s">
        <v>327</v>
      </c>
      <c r="AT320" s="227" t="s">
        <v>211</v>
      </c>
      <c r="AU320" s="227" t="s">
        <v>80</v>
      </c>
      <c r="AY320" s="21" t="s">
        <v>207</v>
      </c>
      <c r="BE320" s="228">
        <f>IF(N320="základní",J320,0)</f>
        <v>0</v>
      </c>
      <c r="BF320" s="228">
        <f>IF(N320="snížená",J320,0)</f>
        <v>0</v>
      </c>
      <c r="BG320" s="228">
        <f>IF(N320="zákl. přenesená",J320,0)</f>
        <v>0</v>
      </c>
      <c r="BH320" s="228">
        <f>IF(N320="sníž. přenesená",J320,0)</f>
        <v>0</v>
      </c>
      <c r="BI320" s="228">
        <f>IF(N320="nulová",J320,0)</f>
        <v>0</v>
      </c>
      <c r="BJ320" s="21" t="s">
        <v>76</v>
      </c>
      <c r="BK320" s="228">
        <f>ROUND(I320*H320,2)</f>
        <v>0</v>
      </c>
      <c r="BL320" s="21" t="s">
        <v>327</v>
      </c>
      <c r="BM320" s="227" t="s">
        <v>3439</v>
      </c>
    </row>
    <row r="321" s="2" customFormat="1">
      <c r="A321" s="42"/>
      <c r="B321" s="43"/>
      <c r="C321" s="44"/>
      <c r="D321" s="229" t="s">
        <v>216</v>
      </c>
      <c r="E321" s="44"/>
      <c r="F321" s="230" t="s">
        <v>3440</v>
      </c>
      <c r="G321" s="44"/>
      <c r="H321" s="44"/>
      <c r="I321" s="231"/>
      <c r="J321" s="44"/>
      <c r="K321" s="44"/>
      <c r="L321" s="48"/>
      <c r="M321" s="232"/>
      <c r="N321" s="233"/>
      <c r="O321" s="88"/>
      <c r="P321" s="88"/>
      <c r="Q321" s="88"/>
      <c r="R321" s="88"/>
      <c r="S321" s="88"/>
      <c r="T321" s="89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T321" s="21" t="s">
        <v>216</v>
      </c>
      <c r="AU321" s="21" t="s">
        <v>80</v>
      </c>
    </row>
    <row r="322" s="2" customFormat="1" ht="37.8" customHeight="1">
      <c r="A322" s="42"/>
      <c r="B322" s="43"/>
      <c r="C322" s="217" t="s">
        <v>1528</v>
      </c>
      <c r="D322" s="217" t="s">
        <v>211</v>
      </c>
      <c r="E322" s="218" t="s">
        <v>3441</v>
      </c>
      <c r="F322" s="219" t="s">
        <v>3442</v>
      </c>
      <c r="G322" s="220" t="s">
        <v>697</v>
      </c>
      <c r="H322" s="222"/>
      <c r="I322" s="222"/>
      <c r="J322" s="221">
        <f>ROUND(I322*H322,2)</f>
        <v>0</v>
      </c>
      <c r="K322" s="219" t="s">
        <v>214</v>
      </c>
      <c r="L322" s="48"/>
      <c r="M322" s="223" t="s">
        <v>18</v>
      </c>
      <c r="N322" s="224" t="s">
        <v>42</v>
      </c>
      <c r="O322" s="88"/>
      <c r="P322" s="225">
        <f>O322*H322</f>
        <v>0</v>
      </c>
      <c r="Q322" s="225">
        <v>0</v>
      </c>
      <c r="R322" s="225">
        <f>Q322*H322</f>
        <v>0</v>
      </c>
      <c r="S322" s="225">
        <v>0</v>
      </c>
      <c r="T322" s="226">
        <f>S322*H322</f>
        <v>0</v>
      </c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R322" s="227" t="s">
        <v>327</v>
      </c>
      <c r="AT322" s="227" t="s">
        <v>211</v>
      </c>
      <c r="AU322" s="227" t="s">
        <v>80</v>
      </c>
      <c r="AY322" s="21" t="s">
        <v>207</v>
      </c>
      <c r="BE322" s="228">
        <f>IF(N322="základní",J322,0)</f>
        <v>0</v>
      </c>
      <c r="BF322" s="228">
        <f>IF(N322="snížená",J322,0)</f>
        <v>0</v>
      </c>
      <c r="BG322" s="228">
        <f>IF(N322="zákl. přenesená",J322,0)</f>
        <v>0</v>
      </c>
      <c r="BH322" s="228">
        <f>IF(N322="sníž. přenesená",J322,0)</f>
        <v>0</v>
      </c>
      <c r="BI322" s="228">
        <f>IF(N322="nulová",J322,0)</f>
        <v>0</v>
      </c>
      <c r="BJ322" s="21" t="s">
        <v>76</v>
      </c>
      <c r="BK322" s="228">
        <f>ROUND(I322*H322,2)</f>
        <v>0</v>
      </c>
      <c r="BL322" s="21" t="s">
        <v>327</v>
      </c>
      <c r="BM322" s="227" t="s">
        <v>3443</v>
      </c>
    </row>
    <row r="323" s="2" customFormat="1">
      <c r="A323" s="42"/>
      <c r="B323" s="43"/>
      <c r="C323" s="44"/>
      <c r="D323" s="229" t="s">
        <v>216</v>
      </c>
      <c r="E323" s="44"/>
      <c r="F323" s="230" t="s">
        <v>3444</v>
      </c>
      <c r="G323" s="44"/>
      <c r="H323" s="44"/>
      <c r="I323" s="231"/>
      <c r="J323" s="44"/>
      <c r="K323" s="44"/>
      <c r="L323" s="48"/>
      <c r="M323" s="232"/>
      <c r="N323" s="233"/>
      <c r="O323" s="88"/>
      <c r="P323" s="88"/>
      <c r="Q323" s="88"/>
      <c r="R323" s="88"/>
      <c r="S323" s="88"/>
      <c r="T323" s="89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T323" s="21" t="s">
        <v>216</v>
      </c>
      <c r="AU323" s="21" t="s">
        <v>80</v>
      </c>
    </row>
    <row r="324" s="12" customFormat="1" ht="22.8" customHeight="1">
      <c r="A324" s="12"/>
      <c r="B324" s="201"/>
      <c r="C324" s="202"/>
      <c r="D324" s="203" t="s">
        <v>70</v>
      </c>
      <c r="E324" s="215" t="s">
        <v>3149</v>
      </c>
      <c r="F324" s="215" t="s">
        <v>3150</v>
      </c>
      <c r="G324" s="202"/>
      <c r="H324" s="202"/>
      <c r="I324" s="205"/>
      <c r="J324" s="216">
        <f>BK324</f>
        <v>0</v>
      </c>
      <c r="K324" s="202"/>
      <c r="L324" s="207"/>
      <c r="M324" s="208"/>
      <c r="N324" s="209"/>
      <c r="O324" s="209"/>
      <c r="P324" s="210">
        <f>SUM(P325:P336)</f>
        <v>0</v>
      </c>
      <c r="Q324" s="209"/>
      <c r="R324" s="210">
        <f>SUM(R325:R336)</f>
        <v>0.01593</v>
      </c>
      <c r="S324" s="209"/>
      <c r="T324" s="211">
        <f>SUM(T325:T336)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12" t="s">
        <v>80</v>
      </c>
      <c r="AT324" s="213" t="s">
        <v>70</v>
      </c>
      <c r="AU324" s="213" t="s">
        <v>76</v>
      </c>
      <c r="AY324" s="212" t="s">
        <v>207</v>
      </c>
      <c r="BK324" s="214">
        <f>SUM(BK325:BK336)</f>
        <v>0</v>
      </c>
    </row>
    <row r="325" s="2" customFormat="1" ht="24.15" customHeight="1">
      <c r="A325" s="42"/>
      <c r="B325" s="43"/>
      <c r="C325" s="217" t="s">
        <v>1533</v>
      </c>
      <c r="D325" s="217" t="s">
        <v>211</v>
      </c>
      <c r="E325" s="218" t="s">
        <v>3445</v>
      </c>
      <c r="F325" s="219" t="s">
        <v>3446</v>
      </c>
      <c r="G325" s="220" t="s">
        <v>381</v>
      </c>
      <c r="H325" s="221">
        <v>2</v>
      </c>
      <c r="I325" s="222"/>
      <c r="J325" s="221">
        <f>ROUND(I325*H325,2)</f>
        <v>0</v>
      </c>
      <c r="K325" s="219" t="s">
        <v>214</v>
      </c>
      <c r="L325" s="48"/>
      <c r="M325" s="223" t="s">
        <v>18</v>
      </c>
      <c r="N325" s="224" t="s">
        <v>42</v>
      </c>
      <c r="O325" s="88"/>
      <c r="P325" s="225">
        <f>O325*H325</f>
        <v>0</v>
      </c>
      <c r="Q325" s="225">
        <v>0.00010000000000000001</v>
      </c>
      <c r="R325" s="225">
        <f>Q325*H325</f>
        <v>0.00020000000000000001</v>
      </c>
      <c r="S325" s="225">
        <v>0</v>
      </c>
      <c r="T325" s="226">
        <f>S325*H325</f>
        <v>0</v>
      </c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R325" s="227" t="s">
        <v>89</v>
      </c>
      <c r="AT325" s="227" t="s">
        <v>211</v>
      </c>
      <c r="AU325" s="227" t="s">
        <v>80</v>
      </c>
      <c r="AY325" s="21" t="s">
        <v>207</v>
      </c>
      <c r="BE325" s="228">
        <f>IF(N325="základní",J325,0)</f>
        <v>0</v>
      </c>
      <c r="BF325" s="228">
        <f>IF(N325="snížená",J325,0)</f>
        <v>0</v>
      </c>
      <c r="BG325" s="228">
        <f>IF(N325="zákl. přenesená",J325,0)</f>
        <v>0</v>
      </c>
      <c r="BH325" s="228">
        <f>IF(N325="sníž. přenesená",J325,0)</f>
        <v>0</v>
      </c>
      <c r="BI325" s="228">
        <f>IF(N325="nulová",J325,0)</f>
        <v>0</v>
      </c>
      <c r="BJ325" s="21" t="s">
        <v>76</v>
      </c>
      <c r="BK325" s="228">
        <f>ROUND(I325*H325,2)</f>
        <v>0</v>
      </c>
      <c r="BL325" s="21" t="s">
        <v>89</v>
      </c>
      <c r="BM325" s="227" t="s">
        <v>3447</v>
      </c>
    </row>
    <row r="326" s="2" customFormat="1">
      <c r="A326" s="42"/>
      <c r="B326" s="43"/>
      <c r="C326" s="44"/>
      <c r="D326" s="229" t="s">
        <v>216</v>
      </c>
      <c r="E326" s="44"/>
      <c r="F326" s="230" t="s">
        <v>3448</v>
      </c>
      <c r="G326" s="44"/>
      <c r="H326" s="44"/>
      <c r="I326" s="231"/>
      <c r="J326" s="44"/>
      <c r="K326" s="44"/>
      <c r="L326" s="48"/>
      <c r="M326" s="232"/>
      <c r="N326" s="233"/>
      <c r="O326" s="88"/>
      <c r="P326" s="88"/>
      <c r="Q326" s="88"/>
      <c r="R326" s="88"/>
      <c r="S326" s="88"/>
      <c r="T326" s="89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T326" s="21" t="s">
        <v>216</v>
      </c>
      <c r="AU326" s="21" t="s">
        <v>80</v>
      </c>
    </row>
    <row r="327" s="2" customFormat="1" ht="24.15" customHeight="1">
      <c r="A327" s="42"/>
      <c r="B327" s="43"/>
      <c r="C327" s="217" t="s">
        <v>1538</v>
      </c>
      <c r="D327" s="217" t="s">
        <v>211</v>
      </c>
      <c r="E327" s="218" t="s">
        <v>3449</v>
      </c>
      <c r="F327" s="219" t="s">
        <v>3450</v>
      </c>
      <c r="G327" s="220" t="s">
        <v>381</v>
      </c>
      <c r="H327" s="221">
        <v>6</v>
      </c>
      <c r="I327" s="222"/>
      <c r="J327" s="221">
        <f>ROUND(I327*H327,2)</f>
        <v>0</v>
      </c>
      <c r="K327" s="219" t="s">
        <v>214</v>
      </c>
      <c r="L327" s="48"/>
      <c r="M327" s="223" t="s">
        <v>18</v>
      </c>
      <c r="N327" s="224" t="s">
        <v>42</v>
      </c>
      <c r="O327" s="88"/>
      <c r="P327" s="225">
        <f>O327*H327</f>
        <v>0</v>
      </c>
      <c r="Q327" s="225">
        <v>0.00024000000000000001</v>
      </c>
      <c r="R327" s="225">
        <f>Q327*H327</f>
        <v>0.0014400000000000001</v>
      </c>
      <c r="S327" s="225">
        <v>0</v>
      </c>
      <c r="T327" s="226">
        <f>S327*H327</f>
        <v>0</v>
      </c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R327" s="227" t="s">
        <v>327</v>
      </c>
      <c r="AT327" s="227" t="s">
        <v>211</v>
      </c>
      <c r="AU327" s="227" t="s">
        <v>80</v>
      </c>
      <c r="AY327" s="21" t="s">
        <v>207</v>
      </c>
      <c r="BE327" s="228">
        <f>IF(N327="základní",J327,0)</f>
        <v>0</v>
      </c>
      <c r="BF327" s="228">
        <f>IF(N327="snížená",J327,0)</f>
        <v>0</v>
      </c>
      <c r="BG327" s="228">
        <f>IF(N327="zákl. přenesená",J327,0)</f>
        <v>0</v>
      </c>
      <c r="BH327" s="228">
        <f>IF(N327="sníž. přenesená",J327,0)</f>
        <v>0</v>
      </c>
      <c r="BI327" s="228">
        <f>IF(N327="nulová",J327,0)</f>
        <v>0</v>
      </c>
      <c r="BJ327" s="21" t="s">
        <v>76</v>
      </c>
      <c r="BK327" s="228">
        <f>ROUND(I327*H327,2)</f>
        <v>0</v>
      </c>
      <c r="BL327" s="21" t="s">
        <v>327</v>
      </c>
      <c r="BM327" s="227" t="s">
        <v>3451</v>
      </c>
    </row>
    <row r="328" s="2" customFormat="1">
      <c r="A328" s="42"/>
      <c r="B328" s="43"/>
      <c r="C328" s="44"/>
      <c r="D328" s="229" t="s">
        <v>216</v>
      </c>
      <c r="E328" s="44"/>
      <c r="F328" s="230" t="s">
        <v>3452</v>
      </c>
      <c r="G328" s="44"/>
      <c r="H328" s="44"/>
      <c r="I328" s="231"/>
      <c r="J328" s="44"/>
      <c r="K328" s="44"/>
      <c r="L328" s="48"/>
      <c r="M328" s="232"/>
      <c r="N328" s="233"/>
      <c r="O328" s="88"/>
      <c r="P328" s="88"/>
      <c r="Q328" s="88"/>
      <c r="R328" s="88"/>
      <c r="S328" s="88"/>
      <c r="T328" s="89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T328" s="21" t="s">
        <v>216</v>
      </c>
      <c r="AU328" s="21" t="s">
        <v>80</v>
      </c>
    </row>
    <row r="329" s="2" customFormat="1" ht="24.15" customHeight="1">
      <c r="A329" s="42"/>
      <c r="B329" s="43"/>
      <c r="C329" s="217" t="s">
        <v>1544</v>
      </c>
      <c r="D329" s="217" t="s">
        <v>211</v>
      </c>
      <c r="E329" s="218" t="s">
        <v>3453</v>
      </c>
      <c r="F329" s="219" t="s">
        <v>3454</v>
      </c>
      <c r="G329" s="220" t="s">
        <v>381</v>
      </c>
      <c r="H329" s="221">
        <v>19</v>
      </c>
      <c r="I329" s="222"/>
      <c r="J329" s="221">
        <f>ROUND(I329*H329,2)</f>
        <v>0</v>
      </c>
      <c r="K329" s="219" t="s">
        <v>214</v>
      </c>
      <c r="L329" s="48"/>
      <c r="M329" s="223" t="s">
        <v>18</v>
      </c>
      <c r="N329" s="224" t="s">
        <v>42</v>
      </c>
      <c r="O329" s="88"/>
      <c r="P329" s="225">
        <f>O329*H329</f>
        <v>0</v>
      </c>
      <c r="Q329" s="225">
        <v>0.00051000000000000004</v>
      </c>
      <c r="R329" s="225">
        <f>Q329*H329</f>
        <v>0.0096900000000000007</v>
      </c>
      <c r="S329" s="225">
        <v>0</v>
      </c>
      <c r="T329" s="226">
        <f>S329*H329</f>
        <v>0</v>
      </c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R329" s="227" t="s">
        <v>327</v>
      </c>
      <c r="AT329" s="227" t="s">
        <v>211</v>
      </c>
      <c r="AU329" s="227" t="s">
        <v>80</v>
      </c>
      <c r="AY329" s="21" t="s">
        <v>207</v>
      </c>
      <c r="BE329" s="228">
        <f>IF(N329="základní",J329,0)</f>
        <v>0</v>
      </c>
      <c r="BF329" s="228">
        <f>IF(N329="snížená",J329,0)</f>
        <v>0</v>
      </c>
      <c r="BG329" s="228">
        <f>IF(N329="zákl. přenesená",J329,0)</f>
        <v>0</v>
      </c>
      <c r="BH329" s="228">
        <f>IF(N329="sníž. přenesená",J329,0)</f>
        <v>0</v>
      </c>
      <c r="BI329" s="228">
        <f>IF(N329="nulová",J329,0)</f>
        <v>0</v>
      </c>
      <c r="BJ329" s="21" t="s">
        <v>76</v>
      </c>
      <c r="BK329" s="228">
        <f>ROUND(I329*H329,2)</f>
        <v>0</v>
      </c>
      <c r="BL329" s="21" t="s">
        <v>327</v>
      </c>
      <c r="BM329" s="227" t="s">
        <v>3455</v>
      </c>
    </row>
    <row r="330" s="2" customFormat="1">
      <c r="A330" s="42"/>
      <c r="B330" s="43"/>
      <c r="C330" s="44"/>
      <c r="D330" s="229" t="s">
        <v>216</v>
      </c>
      <c r="E330" s="44"/>
      <c r="F330" s="230" t="s">
        <v>3456</v>
      </c>
      <c r="G330" s="44"/>
      <c r="H330" s="44"/>
      <c r="I330" s="231"/>
      <c r="J330" s="44"/>
      <c r="K330" s="44"/>
      <c r="L330" s="48"/>
      <c r="M330" s="232"/>
      <c r="N330" s="233"/>
      <c r="O330" s="88"/>
      <c r="P330" s="88"/>
      <c r="Q330" s="88"/>
      <c r="R330" s="88"/>
      <c r="S330" s="88"/>
      <c r="T330" s="89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T330" s="21" t="s">
        <v>216</v>
      </c>
      <c r="AU330" s="21" t="s">
        <v>80</v>
      </c>
    </row>
    <row r="331" s="2" customFormat="1" ht="24.15" customHeight="1">
      <c r="A331" s="42"/>
      <c r="B331" s="43"/>
      <c r="C331" s="217" t="s">
        <v>1549</v>
      </c>
      <c r="D331" s="217" t="s">
        <v>211</v>
      </c>
      <c r="E331" s="218" t="s">
        <v>3457</v>
      </c>
      <c r="F331" s="219" t="s">
        <v>3458</v>
      </c>
      <c r="G331" s="220" t="s">
        <v>381</v>
      </c>
      <c r="H331" s="221">
        <v>1</v>
      </c>
      <c r="I331" s="222"/>
      <c r="J331" s="221">
        <f>ROUND(I331*H331,2)</f>
        <v>0</v>
      </c>
      <c r="K331" s="219" t="s">
        <v>214</v>
      </c>
      <c r="L331" s="48"/>
      <c r="M331" s="223" t="s">
        <v>18</v>
      </c>
      <c r="N331" s="224" t="s">
        <v>42</v>
      </c>
      <c r="O331" s="88"/>
      <c r="P331" s="225">
        <f>O331*H331</f>
        <v>0</v>
      </c>
      <c r="Q331" s="225">
        <v>0.0045999999999999999</v>
      </c>
      <c r="R331" s="225">
        <f>Q331*H331</f>
        <v>0.0045999999999999999</v>
      </c>
      <c r="S331" s="225">
        <v>0</v>
      </c>
      <c r="T331" s="226">
        <f>S331*H331</f>
        <v>0</v>
      </c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R331" s="227" t="s">
        <v>327</v>
      </c>
      <c r="AT331" s="227" t="s">
        <v>211</v>
      </c>
      <c r="AU331" s="227" t="s">
        <v>80</v>
      </c>
      <c r="AY331" s="21" t="s">
        <v>207</v>
      </c>
      <c r="BE331" s="228">
        <f>IF(N331="základní",J331,0)</f>
        <v>0</v>
      </c>
      <c r="BF331" s="228">
        <f>IF(N331="snížená",J331,0)</f>
        <v>0</v>
      </c>
      <c r="BG331" s="228">
        <f>IF(N331="zákl. přenesená",J331,0)</f>
        <v>0</v>
      </c>
      <c r="BH331" s="228">
        <f>IF(N331="sníž. přenesená",J331,0)</f>
        <v>0</v>
      </c>
      <c r="BI331" s="228">
        <f>IF(N331="nulová",J331,0)</f>
        <v>0</v>
      </c>
      <c r="BJ331" s="21" t="s">
        <v>76</v>
      </c>
      <c r="BK331" s="228">
        <f>ROUND(I331*H331,2)</f>
        <v>0</v>
      </c>
      <c r="BL331" s="21" t="s">
        <v>327</v>
      </c>
      <c r="BM331" s="227" t="s">
        <v>3459</v>
      </c>
    </row>
    <row r="332" s="2" customFormat="1">
      <c r="A332" s="42"/>
      <c r="B332" s="43"/>
      <c r="C332" s="44"/>
      <c r="D332" s="229" t="s">
        <v>216</v>
      </c>
      <c r="E332" s="44"/>
      <c r="F332" s="230" t="s">
        <v>3460</v>
      </c>
      <c r="G332" s="44"/>
      <c r="H332" s="44"/>
      <c r="I332" s="231"/>
      <c r="J332" s="44"/>
      <c r="K332" s="44"/>
      <c r="L332" s="48"/>
      <c r="M332" s="232"/>
      <c r="N332" s="233"/>
      <c r="O332" s="88"/>
      <c r="P332" s="88"/>
      <c r="Q332" s="88"/>
      <c r="R332" s="88"/>
      <c r="S332" s="88"/>
      <c r="T332" s="89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T332" s="21" t="s">
        <v>216</v>
      </c>
      <c r="AU332" s="21" t="s">
        <v>80</v>
      </c>
    </row>
    <row r="333" s="2" customFormat="1" ht="24.15" customHeight="1">
      <c r="A333" s="42"/>
      <c r="B333" s="43"/>
      <c r="C333" s="217" t="s">
        <v>1553</v>
      </c>
      <c r="D333" s="217" t="s">
        <v>211</v>
      </c>
      <c r="E333" s="218" t="s">
        <v>3155</v>
      </c>
      <c r="F333" s="219" t="s">
        <v>3156</v>
      </c>
      <c r="G333" s="220" t="s">
        <v>697</v>
      </c>
      <c r="H333" s="222"/>
      <c r="I333" s="222"/>
      <c r="J333" s="221">
        <f>ROUND(I333*H333,2)</f>
        <v>0</v>
      </c>
      <c r="K333" s="219" t="s">
        <v>214</v>
      </c>
      <c r="L333" s="48"/>
      <c r="M333" s="223" t="s">
        <v>18</v>
      </c>
      <c r="N333" s="224" t="s">
        <v>42</v>
      </c>
      <c r="O333" s="88"/>
      <c r="P333" s="225">
        <f>O333*H333</f>
        <v>0</v>
      </c>
      <c r="Q333" s="225">
        <v>0</v>
      </c>
      <c r="R333" s="225">
        <f>Q333*H333</f>
        <v>0</v>
      </c>
      <c r="S333" s="225">
        <v>0</v>
      </c>
      <c r="T333" s="226">
        <f>S333*H333</f>
        <v>0</v>
      </c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R333" s="227" t="s">
        <v>327</v>
      </c>
      <c r="AT333" s="227" t="s">
        <v>211</v>
      </c>
      <c r="AU333" s="227" t="s">
        <v>80</v>
      </c>
      <c r="AY333" s="21" t="s">
        <v>207</v>
      </c>
      <c r="BE333" s="228">
        <f>IF(N333="základní",J333,0)</f>
        <v>0</v>
      </c>
      <c r="BF333" s="228">
        <f>IF(N333="snížená",J333,0)</f>
        <v>0</v>
      </c>
      <c r="BG333" s="228">
        <f>IF(N333="zákl. přenesená",J333,0)</f>
        <v>0</v>
      </c>
      <c r="BH333" s="228">
        <f>IF(N333="sníž. přenesená",J333,0)</f>
        <v>0</v>
      </c>
      <c r="BI333" s="228">
        <f>IF(N333="nulová",J333,0)</f>
        <v>0</v>
      </c>
      <c r="BJ333" s="21" t="s">
        <v>76</v>
      </c>
      <c r="BK333" s="228">
        <f>ROUND(I333*H333,2)</f>
        <v>0</v>
      </c>
      <c r="BL333" s="21" t="s">
        <v>327</v>
      </c>
      <c r="BM333" s="227" t="s">
        <v>3461</v>
      </c>
    </row>
    <row r="334" s="2" customFormat="1">
      <c r="A334" s="42"/>
      <c r="B334" s="43"/>
      <c r="C334" s="44"/>
      <c r="D334" s="229" t="s">
        <v>216</v>
      </c>
      <c r="E334" s="44"/>
      <c r="F334" s="230" t="s">
        <v>3158</v>
      </c>
      <c r="G334" s="44"/>
      <c r="H334" s="44"/>
      <c r="I334" s="231"/>
      <c r="J334" s="44"/>
      <c r="K334" s="44"/>
      <c r="L334" s="48"/>
      <c r="M334" s="232"/>
      <c r="N334" s="233"/>
      <c r="O334" s="88"/>
      <c r="P334" s="88"/>
      <c r="Q334" s="88"/>
      <c r="R334" s="88"/>
      <c r="S334" s="88"/>
      <c r="T334" s="89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T334" s="21" t="s">
        <v>216</v>
      </c>
      <c r="AU334" s="21" t="s">
        <v>80</v>
      </c>
    </row>
    <row r="335" s="2" customFormat="1" ht="37.8" customHeight="1">
      <c r="A335" s="42"/>
      <c r="B335" s="43"/>
      <c r="C335" s="217" t="s">
        <v>1558</v>
      </c>
      <c r="D335" s="217" t="s">
        <v>211</v>
      </c>
      <c r="E335" s="218" t="s">
        <v>3159</v>
      </c>
      <c r="F335" s="219" t="s">
        <v>3160</v>
      </c>
      <c r="G335" s="220" t="s">
        <v>697</v>
      </c>
      <c r="H335" s="222"/>
      <c r="I335" s="222"/>
      <c r="J335" s="221">
        <f>ROUND(I335*H335,2)</f>
        <v>0</v>
      </c>
      <c r="K335" s="219" t="s">
        <v>214</v>
      </c>
      <c r="L335" s="48"/>
      <c r="M335" s="223" t="s">
        <v>18</v>
      </c>
      <c r="N335" s="224" t="s">
        <v>42</v>
      </c>
      <c r="O335" s="88"/>
      <c r="P335" s="225">
        <f>O335*H335</f>
        <v>0</v>
      </c>
      <c r="Q335" s="225">
        <v>0</v>
      </c>
      <c r="R335" s="225">
        <f>Q335*H335</f>
        <v>0</v>
      </c>
      <c r="S335" s="225">
        <v>0</v>
      </c>
      <c r="T335" s="226">
        <f>S335*H335</f>
        <v>0</v>
      </c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R335" s="227" t="s">
        <v>327</v>
      </c>
      <c r="AT335" s="227" t="s">
        <v>211</v>
      </c>
      <c r="AU335" s="227" t="s">
        <v>80</v>
      </c>
      <c r="AY335" s="21" t="s">
        <v>207</v>
      </c>
      <c r="BE335" s="228">
        <f>IF(N335="základní",J335,0)</f>
        <v>0</v>
      </c>
      <c r="BF335" s="228">
        <f>IF(N335="snížená",J335,0)</f>
        <v>0</v>
      </c>
      <c r="BG335" s="228">
        <f>IF(N335="zákl. přenesená",J335,0)</f>
        <v>0</v>
      </c>
      <c r="BH335" s="228">
        <f>IF(N335="sníž. přenesená",J335,0)</f>
        <v>0</v>
      </c>
      <c r="BI335" s="228">
        <f>IF(N335="nulová",J335,0)</f>
        <v>0</v>
      </c>
      <c r="BJ335" s="21" t="s">
        <v>76</v>
      </c>
      <c r="BK335" s="228">
        <f>ROUND(I335*H335,2)</f>
        <v>0</v>
      </c>
      <c r="BL335" s="21" t="s">
        <v>327</v>
      </c>
      <c r="BM335" s="227" t="s">
        <v>3462</v>
      </c>
    </row>
    <row r="336" s="2" customFormat="1">
      <c r="A336" s="42"/>
      <c r="B336" s="43"/>
      <c r="C336" s="44"/>
      <c r="D336" s="229" t="s">
        <v>216</v>
      </c>
      <c r="E336" s="44"/>
      <c r="F336" s="230" t="s">
        <v>3162</v>
      </c>
      <c r="G336" s="44"/>
      <c r="H336" s="44"/>
      <c r="I336" s="231"/>
      <c r="J336" s="44"/>
      <c r="K336" s="44"/>
      <c r="L336" s="48"/>
      <c r="M336" s="292"/>
      <c r="N336" s="293"/>
      <c r="O336" s="294"/>
      <c r="P336" s="294"/>
      <c r="Q336" s="294"/>
      <c r="R336" s="294"/>
      <c r="S336" s="294"/>
      <c r="T336" s="295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T336" s="21" t="s">
        <v>216</v>
      </c>
      <c r="AU336" s="21" t="s">
        <v>80</v>
      </c>
    </row>
    <row r="337" s="2" customFormat="1" ht="6.96" customHeight="1">
      <c r="A337" s="42"/>
      <c r="B337" s="63"/>
      <c r="C337" s="64"/>
      <c r="D337" s="64"/>
      <c r="E337" s="64"/>
      <c r="F337" s="64"/>
      <c r="G337" s="64"/>
      <c r="H337" s="64"/>
      <c r="I337" s="64"/>
      <c r="J337" s="64"/>
      <c r="K337" s="64"/>
      <c r="L337" s="48"/>
      <c r="M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</row>
  </sheetData>
  <sheetProtection sheet="1" autoFilter="0" formatColumns="0" formatRows="0" objects="1" scenarios="1" spinCount="100000" saltValue="0CMhm0ow0lzEyicCua6cBLLNcGS4v2N3qoSR++12JXrhquaHnskr2/DE8WfaJQ5ZBEMxVH9QMpfAxlwWwcObPA==" hashValue="ZcC9yBefv5vyHUjYld+uFR0h0wigZt/+4TnOcMXJZp5rQNbU5mgdVXpf4MdxkbzyxC7JUjoCjO/YWiDWL5fEgQ==" algorithmName="SHA-512" password="CC35"/>
  <autoFilter ref="C103:K33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2:H92"/>
    <mergeCell ref="E94:H94"/>
    <mergeCell ref="E96:H96"/>
    <mergeCell ref="L2:V2"/>
  </mergeCells>
  <hyperlinks>
    <hyperlink ref="F109" r:id="rId1" display="https://podminky.urs.cz/item/CS_URS_2025_02/132312132"/>
    <hyperlink ref="F114" r:id="rId2" display="https://podminky.urs.cz/item/CS_URS_2025_02/161111512"/>
    <hyperlink ref="F121" r:id="rId3" display="https://podminky.urs.cz/item/CS_URS_2025_02/162211311"/>
    <hyperlink ref="F124" r:id="rId4" display="https://podminky.urs.cz/item/CS_URS_2025_02/162211319"/>
    <hyperlink ref="F128" r:id="rId5" display="https://podminky.urs.cz/item/CS_URS_2025_02/162751117"/>
    <hyperlink ref="F131" r:id="rId6" display="https://podminky.urs.cz/item/CS_URS_2025_02/162751119"/>
    <hyperlink ref="F135" r:id="rId7" display="https://podminky.urs.cz/item/CS_URS_2025_02/171201231"/>
    <hyperlink ref="F140" r:id="rId8" display="https://podminky.urs.cz/item/CS_URS_2025_02/174151101"/>
    <hyperlink ref="F145" r:id="rId9" display="https://podminky.urs.cz/item/CS_URS_2025_02/175111101"/>
    <hyperlink ref="F154" r:id="rId10" display="https://podminky.urs.cz/item/CS_URS_2025_02/451573111"/>
    <hyperlink ref="F160" r:id="rId11" display="https://podminky.urs.cz/item/CS_URS_2025_02/612135101"/>
    <hyperlink ref="F163" r:id="rId12" display="https://podminky.urs.cz/item/CS_URS_2025_02/612325111"/>
    <hyperlink ref="F172" r:id="rId13" display="https://podminky.urs.cz/item/CS_URS_2025_02/974031142"/>
    <hyperlink ref="F175" r:id="rId14" display="https://podminky.urs.cz/item/CS_URS_2025_02/974031153"/>
    <hyperlink ref="F178" r:id="rId15" display="https://podminky.urs.cz/item/CS_URS_2025_02/974031164"/>
    <hyperlink ref="F182" r:id="rId16" display="https://podminky.urs.cz/item/CS_URS_2025_02/997013211"/>
    <hyperlink ref="F184" r:id="rId17" display="https://podminky.urs.cz/item/CS_URS_2025_02/997013219"/>
    <hyperlink ref="F187" r:id="rId18" display="https://podminky.urs.cz/item/CS_URS_2025_02/997013501"/>
    <hyperlink ref="F189" r:id="rId19" display="https://podminky.urs.cz/item/CS_URS_2025_02/997013509"/>
    <hyperlink ref="F192" r:id="rId20" display="https://podminky.urs.cz/item/CS_URS_2025_02/997013631"/>
    <hyperlink ref="F197" r:id="rId21" display="https://podminky.urs.cz/item/CS_URS_2025_02/997013813"/>
    <hyperlink ref="F201" r:id="rId22" display="https://podminky.urs.cz/item/CS_URS_2025_02/998018001"/>
    <hyperlink ref="F205" r:id="rId23" display="https://podminky.urs.cz/item/CS_URS_2025_02/711747288"/>
    <hyperlink ref="F211" r:id="rId24" display="https://podminky.urs.cz/item/CS_URS_2025_02/998711311"/>
    <hyperlink ref="F213" r:id="rId25" display="https://podminky.urs.cz/item/CS_URS_2025_02/998711319"/>
    <hyperlink ref="F216" r:id="rId26" display="https://podminky.urs.cz/item/CS_URS_2025_02/721171803"/>
    <hyperlink ref="F218" r:id="rId27" display="https://podminky.urs.cz/item/CS_URS_2025_02/721171808"/>
    <hyperlink ref="F220" r:id="rId28" display="https://podminky.urs.cz/item/CS_URS_2025_02/721171915"/>
    <hyperlink ref="F223" r:id="rId29" display="https://podminky.urs.cz/item/CS_URS_2025_02/721173401"/>
    <hyperlink ref="F228" r:id="rId30" display="https://podminky.urs.cz/item/CS_URS_2025_02/721173403"/>
    <hyperlink ref="F231" r:id="rId31" display="https://podminky.urs.cz/item/CS_URS_2025_02/721174042"/>
    <hyperlink ref="F234" r:id="rId32" display="https://podminky.urs.cz/item/CS_URS_2025_02/721174043"/>
    <hyperlink ref="F238" r:id="rId33" display="https://podminky.urs.cz/item/CS_URS_2025_02/721174044"/>
    <hyperlink ref="F241" r:id="rId34" display="https://podminky.urs.cz/item/CS_URS_2025_02/721194104"/>
    <hyperlink ref="F252" r:id="rId35" display="https://podminky.urs.cz/item/CS_URS_2025_02/721194105"/>
    <hyperlink ref="F259" r:id="rId36" display="https://podminky.urs.cz/item/CS_URS_2025_02/721194107"/>
    <hyperlink ref="F268" r:id="rId37" display="https://podminky.urs.cz/item/CS_URS_2025_02/721194109"/>
    <hyperlink ref="F292" r:id="rId38" display="https://podminky.urs.cz/item/CS_URS_2025_02/721211421"/>
    <hyperlink ref="F297" r:id="rId39" display="https://podminky.urs.cz/item/CS_URS_2025_02/721290111"/>
    <hyperlink ref="F303" r:id="rId40" display="https://podminky.urs.cz/item/CS_URS_2025_02/721290112"/>
    <hyperlink ref="F306" r:id="rId41" display="https://podminky.urs.cz/item/CS_URS_2025_02/721910922"/>
    <hyperlink ref="F309" r:id="rId42" display="https://podminky.urs.cz/item/CS_URS_2025_02/722181116"/>
    <hyperlink ref="F311" r:id="rId43" display="https://podminky.urs.cz/item/CS_URS_2025_02/722181117"/>
    <hyperlink ref="F313" r:id="rId44" display="https://podminky.urs.cz/item/CS_URS_2025_02/998721311"/>
    <hyperlink ref="F315" r:id="rId45" display="https://podminky.urs.cz/item/CS_URS_2025_02/998721319"/>
    <hyperlink ref="F318" r:id="rId46" display="https://podminky.urs.cz/item/CS_URS_2025_02/725869101"/>
    <hyperlink ref="F321" r:id="rId47" display="https://podminky.urs.cz/item/CS_URS_2025_02/998725311"/>
    <hyperlink ref="F323" r:id="rId48" display="https://podminky.urs.cz/item/CS_URS_2025_02/998725319"/>
    <hyperlink ref="F326" r:id="rId49" display="https://podminky.urs.cz/item/CS_URS_2025_02/727223101"/>
    <hyperlink ref="F328" r:id="rId50" display="https://podminky.urs.cz/item/CS_URS_2025_02/727223103"/>
    <hyperlink ref="F330" r:id="rId51" display="https://podminky.urs.cz/item/CS_URS_2025_02/727223105"/>
    <hyperlink ref="F332" r:id="rId52" display="https://podminky.urs.cz/item/CS_URS_2025_02/727223108"/>
    <hyperlink ref="F334" r:id="rId53" display="https://podminky.urs.cz/item/CS_URS_2025_02/998727311"/>
    <hyperlink ref="F336" r:id="rId54" display="https://podminky.urs.cz/item/CS_URS_2025_02/998727319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5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102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2906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3463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ROUND(J88,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ROUND((SUM(BE88:BE157)),  2)</f>
        <v>0</v>
      </c>
      <c r="G35" s="42"/>
      <c r="H35" s="42"/>
      <c r="I35" s="162">
        <v>0.20999999999999999</v>
      </c>
      <c r="J35" s="161">
        <f>ROUND(((SUM(BE88:BE157))*I35),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ROUND((SUM(BF88:BF157)),  2)</f>
        <v>0</v>
      </c>
      <c r="G36" s="42"/>
      <c r="H36" s="42"/>
      <c r="I36" s="162">
        <v>0.12</v>
      </c>
      <c r="J36" s="161">
        <f>ROUND(((SUM(BF88:BF157))*I36),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ROUND((SUM(BG88:BG157)),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ROUND((SUM(BH88:BH157)),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ROUND((SUM(BI88:BI157)),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2906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3 - Zařizovací předměty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J88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1006</v>
      </c>
      <c r="E64" s="182"/>
      <c r="F64" s="182"/>
      <c r="G64" s="182"/>
      <c r="H64" s="182"/>
      <c r="I64" s="182"/>
      <c r="J64" s="183">
        <f>J89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179</v>
      </c>
      <c r="E65" s="187"/>
      <c r="F65" s="187"/>
      <c r="G65" s="187"/>
      <c r="H65" s="187"/>
      <c r="I65" s="187"/>
      <c r="J65" s="188">
        <f>J90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5"/>
      <c r="C66" s="129"/>
      <c r="D66" s="186" t="s">
        <v>3464</v>
      </c>
      <c r="E66" s="187"/>
      <c r="F66" s="187"/>
      <c r="G66" s="187"/>
      <c r="H66" s="187"/>
      <c r="I66" s="187"/>
      <c r="J66" s="188">
        <f>J144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2"/>
      <c r="B67" s="43"/>
      <c r="C67" s="44"/>
      <c r="D67" s="44"/>
      <c r="E67" s="44"/>
      <c r="F67" s="44"/>
      <c r="G67" s="44"/>
      <c r="H67" s="44"/>
      <c r="I67" s="44"/>
      <c r="J67" s="44"/>
      <c r="K67" s="44"/>
      <c r="L67" s="149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</row>
    <row r="68" s="2" customFormat="1" ht="6.96" customHeight="1">
      <c r="A68" s="42"/>
      <c r="B68" s="63"/>
      <c r="C68" s="64"/>
      <c r="D68" s="64"/>
      <c r="E68" s="64"/>
      <c r="F68" s="64"/>
      <c r="G68" s="64"/>
      <c r="H68" s="64"/>
      <c r="I68" s="64"/>
      <c r="J68" s="64"/>
      <c r="K68" s="64"/>
      <c r="L68" s="149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</row>
    <row r="72" s="2" customFormat="1" ht="6.96" customHeight="1">
      <c r="A72" s="42"/>
      <c r="B72" s="65"/>
      <c r="C72" s="66"/>
      <c r="D72" s="66"/>
      <c r="E72" s="66"/>
      <c r="F72" s="66"/>
      <c r="G72" s="66"/>
      <c r="H72" s="66"/>
      <c r="I72" s="66"/>
      <c r="J72" s="66"/>
      <c r="K72" s="66"/>
      <c r="L72" s="149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</row>
    <row r="73" s="2" customFormat="1" ht="24.96" customHeight="1">
      <c r="A73" s="42"/>
      <c r="B73" s="43"/>
      <c r="C73" s="27" t="s">
        <v>192</v>
      </c>
      <c r="D73" s="44"/>
      <c r="E73" s="44"/>
      <c r="F73" s="44"/>
      <c r="G73" s="44"/>
      <c r="H73" s="44"/>
      <c r="I73" s="44"/>
      <c r="J73" s="44"/>
      <c r="K73" s="44"/>
      <c r="L73" s="149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</row>
    <row r="74" s="2" customFormat="1" ht="6.96" customHeight="1">
      <c r="A74" s="42"/>
      <c r="B74" s="43"/>
      <c r="C74" s="44"/>
      <c r="D74" s="44"/>
      <c r="E74" s="44"/>
      <c r="F74" s="44"/>
      <c r="G74" s="44"/>
      <c r="H74" s="44"/>
      <c r="I74" s="44"/>
      <c r="J74" s="44"/>
      <c r="K74" s="44"/>
      <c r="L74" s="149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</row>
    <row r="75" s="2" customFormat="1" ht="12" customHeight="1">
      <c r="A75" s="42"/>
      <c r="B75" s="43"/>
      <c r="C75" s="36" t="s">
        <v>15</v>
      </c>
      <c r="D75" s="44"/>
      <c r="E75" s="44"/>
      <c r="F75" s="44"/>
      <c r="G75" s="44"/>
      <c r="H75" s="44"/>
      <c r="I75" s="44"/>
      <c r="J75" s="44"/>
      <c r="K75" s="44"/>
      <c r="L75" s="149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</row>
    <row r="76" s="2" customFormat="1" ht="16.5" customHeight="1">
      <c r="A76" s="42"/>
      <c r="B76" s="43"/>
      <c r="C76" s="44"/>
      <c r="D76" s="44"/>
      <c r="E76" s="174" t="str">
        <f>E7</f>
        <v>Rekonstrukce rehabilitace v 1.PP budovy B v HNSP v Bílině</v>
      </c>
      <c r="F76" s="36"/>
      <c r="G76" s="36"/>
      <c r="H76" s="36"/>
      <c r="I76" s="44"/>
      <c r="J76" s="44"/>
      <c r="K76" s="44"/>
      <c r="L76" s="149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</row>
    <row r="77" s="1" customFormat="1" ht="12" customHeight="1">
      <c r="B77" s="25"/>
      <c r="C77" s="36" t="s">
        <v>147</v>
      </c>
      <c r="D77" s="26"/>
      <c r="E77" s="26"/>
      <c r="F77" s="26"/>
      <c r="G77" s="26"/>
      <c r="H77" s="26"/>
      <c r="I77" s="26"/>
      <c r="J77" s="26"/>
      <c r="K77" s="26"/>
      <c r="L77" s="24"/>
    </row>
    <row r="78" s="2" customFormat="1" ht="16.5" customHeight="1">
      <c r="A78" s="42"/>
      <c r="B78" s="43"/>
      <c r="C78" s="44"/>
      <c r="D78" s="44"/>
      <c r="E78" s="174" t="s">
        <v>2906</v>
      </c>
      <c r="F78" s="44"/>
      <c r="G78" s="44"/>
      <c r="H78" s="44"/>
      <c r="I78" s="44"/>
      <c r="J78" s="44"/>
      <c r="K78" s="44"/>
      <c r="L78" s="149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</row>
    <row r="79" s="2" customFormat="1" ht="12" customHeight="1">
      <c r="A79" s="42"/>
      <c r="B79" s="43"/>
      <c r="C79" s="36" t="s">
        <v>2408</v>
      </c>
      <c r="D79" s="44"/>
      <c r="E79" s="44"/>
      <c r="F79" s="44"/>
      <c r="G79" s="44"/>
      <c r="H79" s="44"/>
      <c r="I79" s="44"/>
      <c r="J79" s="44"/>
      <c r="K79" s="44"/>
      <c r="L79" s="149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</row>
    <row r="80" s="2" customFormat="1" ht="16.5" customHeight="1">
      <c r="A80" s="42"/>
      <c r="B80" s="43"/>
      <c r="C80" s="44"/>
      <c r="D80" s="44"/>
      <c r="E80" s="73" t="str">
        <f>E11</f>
        <v>3 - Zařizovací předměty</v>
      </c>
      <c r="F80" s="44"/>
      <c r="G80" s="44"/>
      <c r="H80" s="44"/>
      <c r="I80" s="44"/>
      <c r="J80" s="44"/>
      <c r="K80" s="44"/>
      <c r="L80" s="149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</row>
    <row r="81" s="2" customFormat="1" ht="6.96" customHeight="1">
      <c r="A81" s="42"/>
      <c r="B81" s="43"/>
      <c r="C81" s="44"/>
      <c r="D81" s="44"/>
      <c r="E81" s="44"/>
      <c r="F81" s="44"/>
      <c r="G81" s="44"/>
      <c r="H81" s="44"/>
      <c r="I81" s="44"/>
      <c r="J81" s="44"/>
      <c r="K81" s="44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12" customHeight="1">
      <c r="A82" s="42"/>
      <c r="B82" s="43"/>
      <c r="C82" s="36" t="s">
        <v>20</v>
      </c>
      <c r="D82" s="44"/>
      <c r="E82" s="44"/>
      <c r="F82" s="31" t="str">
        <f>F14</f>
        <v xml:space="preserve"> </v>
      </c>
      <c r="G82" s="44"/>
      <c r="H82" s="44"/>
      <c r="I82" s="36" t="s">
        <v>22</v>
      </c>
      <c r="J82" s="76" t="str">
        <f>IF(J14="","",J14)</f>
        <v>14. 12. 2025</v>
      </c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6.96" customHeight="1">
      <c r="A83" s="42"/>
      <c r="B83" s="43"/>
      <c r="C83" s="44"/>
      <c r="D83" s="44"/>
      <c r="E83" s="44"/>
      <c r="F83" s="44"/>
      <c r="G83" s="44"/>
      <c r="H83" s="44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5.15" customHeight="1">
      <c r="A84" s="42"/>
      <c r="B84" s="43"/>
      <c r="C84" s="36" t="s">
        <v>24</v>
      </c>
      <c r="D84" s="44"/>
      <c r="E84" s="44"/>
      <c r="F84" s="31" t="str">
        <f>E17</f>
        <v>Město Bílina, Břežánská 50/4, 418 01 Bílina</v>
      </c>
      <c r="G84" s="44"/>
      <c r="H84" s="44"/>
      <c r="I84" s="36" t="s">
        <v>32</v>
      </c>
      <c r="J84" s="40" t="str">
        <f>E23</f>
        <v xml:space="preserve"> </v>
      </c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5.15" customHeight="1">
      <c r="A85" s="42"/>
      <c r="B85" s="43"/>
      <c r="C85" s="36" t="s">
        <v>30</v>
      </c>
      <c r="D85" s="44"/>
      <c r="E85" s="44"/>
      <c r="F85" s="31" t="str">
        <f>IF(E20="","",E20)</f>
        <v>Vyplň údaj</v>
      </c>
      <c r="G85" s="44"/>
      <c r="H85" s="44"/>
      <c r="I85" s="36" t="s">
        <v>34</v>
      </c>
      <c r="J85" s="40" t="str">
        <f>E26</f>
        <v xml:space="preserve"> </v>
      </c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2" customFormat="1" ht="10.32" customHeight="1">
      <c r="A86" s="42"/>
      <c r="B86" s="43"/>
      <c r="C86" s="44"/>
      <c r="D86" s="44"/>
      <c r="E86" s="44"/>
      <c r="F86" s="44"/>
      <c r="G86" s="44"/>
      <c r="H86" s="44"/>
      <c r="I86" s="44"/>
      <c r="J86" s="44"/>
      <c r="K86" s="44"/>
      <c r="L86" s="149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</row>
    <row r="87" s="11" customFormat="1" ht="29.28" customHeight="1">
      <c r="A87" s="190"/>
      <c r="B87" s="191"/>
      <c r="C87" s="192" t="s">
        <v>193</v>
      </c>
      <c r="D87" s="193" t="s">
        <v>56</v>
      </c>
      <c r="E87" s="193" t="s">
        <v>52</v>
      </c>
      <c r="F87" s="193" t="s">
        <v>53</v>
      </c>
      <c r="G87" s="193" t="s">
        <v>194</v>
      </c>
      <c r="H87" s="193" t="s">
        <v>195</v>
      </c>
      <c r="I87" s="193" t="s">
        <v>196</v>
      </c>
      <c r="J87" s="193" t="s">
        <v>165</v>
      </c>
      <c r="K87" s="194" t="s">
        <v>197</v>
      </c>
      <c r="L87" s="195"/>
      <c r="M87" s="96" t="s">
        <v>18</v>
      </c>
      <c r="N87" s="97" t="s">
        <v>41</v>
      </c>
      <c r="O87" s="97" t="s">
        <v>198</v>
      </c>
      <c r="P87" s="97" t="s">
        <v>199</v>
      </c>
      <c r="Q87" s="97" t="s">
        <v>200</v>
      </c>
      <c r="R87" s="97" t="s">
        <v>201</v>
      </c>
      <c r="S87" s="97" t="s">
        <v>202</v>
      </c>
      <c r="T87" s="98" t="s">
        <v>203</v>
      </c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</row>
    <row r="88" s="2" customFormat="1" ht="22.8" customHeight="1">
      <c r="A88" s="42"/>
      <c r="B88" s="43"/>
      <c r="C88" s="103" t="s">
        <v>204</v>
      </c>
      <c r="D88" s="44"/>
      <c r="E88" s="44"/>
      <c r="F88" s="44"/>
      <c r="G88" s="44"/>
      <c r="H88" s="44"/>
      <c r="I88" s="44"/>
      <c r="J88" s="196">
        <f>BK88</f>
        <v>0</v>
      </c>
      <c r="K88" s="44"/>
      <c r="L88" s="48"/>
      <c r="M88" s="99"/>
      <c r="N88" s="197"/>
      <c r="O88" s="100"/>
      <c r="P88" s="198">
        <f>P89</f>
        <v>0</v>
      </c>
      <c r="Q88" s="100"/>
      <c r="R88" s="198">
        <f>R89</f>
        <v>0.59323000000000004</v>
      </c>
      <c r="S88" s="100"/>
      <c r="T88" s="199">
        <f>T89</f>
        <v>0</v>
      </c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T88" s="21" t="s">
        <v>70</v>
      </c>
      <c r="AU88" s="21" t="s">
        <v>166</v>
      </c>
      <c r="BK88" s="200">
        <f>BK89</f>
        <v>0</v>
      </c>
    </row>
    <row r="89" s="12" customFormat="1" ht="25.92" customHeight="1">
      <c r="A89" s="12"/>
      <c r="B89" s="201"/>
      <c r="C89" s="202"/>
      <c r="D89" s="203" t="s">
        <v>70</v>
      </c>
      <c r="E89" s="204" t="s">
        <v>610</v>
      </c>
      <c r="F89" s="204" t="s">
        <v>1527</v>
      </c>
      <c r="G89" s="202"/>
      <c r="H89" s="202"/>
      <c r="I89" s="205"/>
      <c r="J89" s="206">
        <f>BK89</f>
        <v>0</v>
      </c>
      <c r="K89" s="202"/>
      <c r="L89" s="207"/>
      <c r="M89" s="208"/>
      <c r="N89" s="209"/>
      <c r="O89" s="209"/>
      <c r="P89" s="210">
        <f>P90+P144</f>
        <v>0</v>
      </c>
      <c r="Q89" s="209"/>
      <c r="R89" s="210">
        <f>R90+R144</f>
        <v>0.59323000000000004</v>
      </c>
      <c r="S89" s="209"/>
      <c r="T89" s="211">
        <f>T90+T144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2" t="s">
        <v>80</v>
      </c>
      <c r="AT89" s="213" t="s">
        <v>70</v>
      </c>
      <c r="AU89" s="213" t="s">
        <v>71</v>
      </c>
      <c r="AY89" s="212" t="s">
        <v>207</v>
      </c>
      <c r="BK89" s="214">
        <f>BK90+BK144</f>
        <v>0</v>
      </c>
    </row>
    <row r="90" s="12" customFormat="1" ht="22.8" customHeight="1">
      <c r="A90" s="12"/>
      <c r="B90" s="201"/>
      <c r="C90" s="202"/>
      <c r="D90" s="203" t="s">
        <v>70</v>
      </c>
      <c r="E90" s="215" t="s">
        <v>636</v>
      </c>
      <c r="F90" s="215" t="s">
        <v>637</v>
      </c>
      <c r="G90" s="202"/>
      <c r="H90" s="202"/>
      <c r="I90" s="205"/>
      <c r="J90" s="216">
        <f>BK90</f>
        <v>0</v>
      </c>
      <c r="K90" s="202"/>
      <c r="L90" s="207"/>
      <c r="M90" s="208"/>
      <c r="N90" s="209"/>
      <c r="O90" s="209"/>
      <c r="P90" s="210">
        <f>SUM(P91:P143)</f>
        <v>0</v>
      </c>
      <c r="Q90" s="209"/>
      <c r="R90" s="210">
        <f>SUM(R91:R143)</f>
        <v>0.52848000000000006</v>
      </c>
      <c r="S90" s="209"/>
      <c r="T90" s="211">
        <f>SUM(T91:T143)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2" t="s">
        <v>80</v>
      </c>
      <c r="AT90" s="213" t="s">
        <v>70</v>
      </c>
      <c r="AU90" s="213" t="s">
        <v>76</v>
      </c>
      <c r="AY90" s="212" t="s">
        <v>207</v>
      </c>
      <c r="BK90" s="214">
        <f>SUM(BK91:BK143)</f>
        <v>0</v>
      </c>
    </row>
    <row r="91" s="2" customFormat="1" ht="21.75" customHeight="1">
      <c r="A91" s="42"/>
      <c r="B91" s="43"/>
      <c r="C91" s="217" t="s">
        <v>76</v>
      </c>
      <c r="D91" s="217" t="s">
        <v>211</v>
      </c>
      <c r="E91" s="218" t="s">
        <v>3465</v>
      </c>
      <c r="F91" s="219" t="s">
        <v>3466</v>
      </c>
      <c r="G91" s="220" t="s">
        <v>641</v>
      </c>
      <c r="H91" s="221">
        <v>6</v>
      </c>
      <c r="I91" s="222"/>
      <c r="J91" s="221">
        <f>ROUND(I91*H91,2)</f>
        <v>0</v>
      </c>
      <c r="K91" s="219" t="s">
        <v>214</v>
      </c>
      <c r="L91" s="48"/>
      <c r="M91" s="223" t="s">
        <v>18</v>
      </c>
      <c r="N91" s="224" t="s">
        <v>42</v>
      </c>
      <c r="O91" s="88"/>
      <c r="P91" s="225">
        <f>O91*H91</f>
        <v>0</v>
      </c>
      <c r="Q91" s="225">
        <v>0.017469999999999999</v>
      </c>
      <c r="R91" s="225">
        <f>Q91*H91</f>
        <v>0.10482</v>
      </c>
      <c r="S91" s="225">
        <v>0</v>
      </c>
      <c r="T91" s="226">
        <f>S91*H91</f>
        <v>0</v>
      </c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R91" s="227" t="s">
        <v>327</v>
      </c>
      <c r="AT91" s="227" t="s">
        <v>211</v>
      </c>
      <c r="AU91" s="227" t="s">
        <v>80</v>
      </c>
      <c r="AY91" s="21" t="s">
        <v>207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21" t="s">
        <v>76</v>
      </c>
      <c r="BK91" s="228">
        <f>ROUND(I91*H91,2)</f>
        <v>0</v>
      </c>
      <c r="BL91" s="21" t="s">
        <v>327</v>
      </c>
      <c r="BM91" s="227" t="s">
        <v>3467</v>
      </c>
    </row>
    <row r="92" s="2" customFormat="1">
      <c r="A92" s="42"/>
      <c r="B92" s="43"/>
      <c r="C92" s="44"/>
      <c r="D92" s="229" t="s">
        <v>216</v>
      </c>
      <c r="E92" s="44"/>
      <c r="F92" s="230" t="s">
        <v>3468</v>
      </c>
      <c r="G92" s="44"/>
      <c r="H92" s="44"/>
      <c r="I92" s="231"/>
      <c r="J92" s="44"/>
      <c r="K92" s="44"/>
      <c r="L92" s="48"/>
      <c r="M92" s="232"/>
      <c r="N92" s="233"/>
      <c r="O92" s="88"/>
      <c r="P92" s="88"/>
      <c r="Q92" s="88"/>
      <c r="R92" s="88"/>
      <c r="S92" s="88"/>
      <c r="T92" s="89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T92" s="21" t="s">
        <v>216</v>
      </c>
      <c r="AU92" s="21" t="s">
        <v>80</v>
      </c>
    </row>
    <row r="93" s="2" customFormat="1" ht="24.15" customHeight="1">
      <c r="A93" s="42"/>
      <c r="B93" s="43"/>
      <c r="C93" s="217" t="s">
        <v>80</v>
      </c>
      <c r="D93" s="217" t="s">
        <v>211</v>
      </c>
      <c r="E93" s="218" t="s">
        <v>3469</v>
      </c>
      <c r="F93" s="219" t="s">
        <v>3470</v>
      </c>
      <c r="G93" s="220" t="s">
        <v>641</v>
      </c>
      <c r="H93" s="221">
        <v>1</v>
      </c>
      <c r="I93" s="222"/>
      <c r="J93" s="221">
        <f>ROUND(I93*H93,2)</f>
        <v>0</v>
      </c>
      <c r="K93" s="219" t="s">
        <v>214</v>
      </c>
      <c r="L93" s="48"/>
      <c r="M93" s="223" t="s">
        <v>18</v>
      </c>
      <c r="N93" s="224" t="s">
        <v>42</v>
      </c>
      <c r="O93" s="88"/>
      <c r="P93" s="225">
        <f>O93*H93</f>
        <v>0</v>
      </c>
      <c r="Q93" s="225">
        <v>0.025489999999999999</v>
      </c>
      <c r="R93" s="225">
        <f>Q93*H93</f>
        <v>0.025489999999999999</v>
      </c>
      <c r="S93" s="225">
        <v>0</v>
      </c>
      <c r="T93" s="226">
        <f>S93*H93</f>
        <v>0</v>
      </c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R93" s="227" t="s">
        <v>327</v>
      </c>
      <c r="AT93" s="227" t="s">
        <v>211</v>
      </c>
      <c r="AU93" s="227" t="s">
        <v>80</v>
      </c>
      <c r="AY93" s="21" t="s">
        <v>207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21" t="s">
        <v>76</v>
      </c>
      <c r="BK93" s="228">
        <f>ROUND(I93*H93,2)</f>
        <v>0</v>
      </c>
      <c r="BL93" s="21" t="s">
        <v>327</v>
      </c>
      <c r="BM93" s="227" t="s">
        <v>3471</v>
      </c>
    </row>
    <row r="94" s="2" customFormat="1">
      <c r="A94" s="42"/>
      <c r="B94" s="43"/>
      <c r="C94" s="44"/>
      <c r="D94" s="229" t="s">
        <v>216</v>
      </c>
      <c r="E94" s="44"/>
      <c r="F94" s="230" t="s">
        <v>3472</v>
      </c>
      <c r="G94" s="44"/>
      <c r="H94" s="44"/>
      <c r="I94" s="231"/>
      <c r="J94" s="44"/>
      <c r="K94" s="44"/>
      <c r="L94" s="48"/>
      <c r="M94" s="232"/>
      <c r="N94" s="233"/>
      <c r="O94" s="88"/>
      <c r="P94" s="88"/>
      <c r="Q94" s="88"/>
      <c r="R94" s="88"/>
      <c r="S94" s="88"/>
      <c r="T94" s="89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T94" s="21" t="s">
        <v>216</v>
      </c>
      <c r="AU94" s="21" t="s">
        <v>80</v>
      </c>
    </row>
    <row r="95" s="2" customFormat="1" ht="16.5" customHeight="1">
      <c r="A95" s="42"/>
      <c r="B95" s="43"/>
      <c r="C95" s="217" t="s">
        <v>83</v>
      </c>
      <c r="D95" s="217" t="s">
        <v>211</v>
      </c>
      <c r="E95" s="218" t="s">
        <v>3473</v>
      </c>
      <c r="F95" s="219" t="s">
        <v>3474</v>
      </c>
      <c r="G95" s="220" t="s">
        <v>381</v>
      </c>
      <c r="H95" s="221">
        <v>2</v>
      </c>
      <c r="I95" s="222"/>
      <c r="J95" s="221">
        <f>ROUND(I95*H95,2)</f>
        <v>0</v>
      </c>
      <c r="K95" s="219" t="s">
        <v>214</v>
      </c>
      <c r="L95" s="48"/>
      <c r="M95" s="223" t="s">
        <v>18</v>
      </c>
      <c r="N95" s="224" t="s">
        <v>42</v>
      </c>
      <c r="O95" s="88"/>
      <c r="P95" s="225">
        <f>O95*H95</f>
        <v>0</v>
      </c>
      <c r="Q95" s="225">
        <v>8.0000000000000007E-05</v>
      </c>
      <c r="R95" s="225">
        <f>Q95*H95</f>
        <v>0.00016000000000000001</v>
      </c>
      <c r="S95" s="225">
        <v>0</v>
      </c>
      <c r="T95" s="226">
        <f>S95*H95</f>
        <v>0</v>
      </c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R95" s="227" t="s">
        <v>327</v>
      </c>
      <c r="AT95" s="227" t="s">
        <v>211</v>
      </c>
      <c r="AU95" s="227" t="s">
        <v>80</v>
      </c>
      <c r="AY95" s="21" t="s">
        <v>207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1" t="s">
        <v>76</v>
      </c>
      <c r="BK95" s="228">
        <f>ROUND(I95*H95,2)</f>
        <v>0</v>
      </c>
      <c r="BL95" s="21" t="s">
        <v>327</v>
      </c>
      <c r="BM95" s="227" t="s">
        <v>3475</v>
      </c>
    </row>
    <row r="96" s="2" customFormat="1">
      <c r="A96" s="42"/>
      <c r="B96" s="43"/>
      <c r="C96" s="44"/>
      <c r="D96" s="229" t="s">
        <v>216</v>
      </c>
      <c r="E96" s="44"/>
      <c r="F96" s="230" t="s">
        <v>3476</v>
      </c>
      <c r="G96" s="44"/>
      <c r="H96" s="44"/>
      <c r="I96" s="231"/>
      <c r="J96" s="44"/>
      <c r="K96" s="44"/>
      <c r="L96" s="48"/>
      <c r="M96" s="232"/>
      <c r="N96" s="233"/>
      <c r="O96" s="88"/>
      <c r="P96" s="88"/>
      <c r="Q96" s="88"/>
      <c r="R96" s="88"/>
      <c r="S96" s="88"/>
      <c r="T96" s="89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T96" s="21" t="s">
        <v>216</v>
      </c>
      <c r="AU96" s="21" t="s">
        <v>80</v>
      </c>
    </row>
    <row r="97" s="2" customFormat="1" ht="16.5" customHeight="1">
      <c r="A97" s="42"/>
      <c r="B97" s="43"/>
      <c r="C97" s="283" t="s">
        <v>89</v>
      </c>
      <c r="D97" s="283" t="s">
        <v>1282</v>
      </c>
      <c r="E97" s="284" t="s">
        <v>3477</v>
      </c>
      <c r="F97" s="285" t="s">
        <v>3478</v>
      </c>
      <c r="G97" s="286" t="s">
        <v>381</v>
      </c>
      <c r="H97" s="287">
        <v>2</v>
      </c>
      <c r="I97" s="288"/>
      <c r="J97" s="287">
        <f>ROUND(I97*H97,2)</f>
        <v>0</v>
      </c>
      <c r="K97" s="285" t="s">
        <v>214</v>
      </c>
      <c r="L97" s="289"/>
      <c r="M97" s="290" t="s">
        <v>18</v>
      </c>
      <c r="N97" s="291" t="s">
        <v>42</v>
      </c>
      <c r="O97" s="88"/>
      <c r="P97" s="225">
        <f>O97*H97</f>
        <v>0</v>
      </c>
      <c r="Q97" s="225">
        <v>0.019</v>
      </c>
      <c r="R97" s="225">
        <f>Q97*H97</f>
        <v>0.037999999999999999</v>
      </c>
      <c r="S97" s="225">
        <v>0</v>
      </c>
      <c r="T97" s="226">
        <f>S97*H97</f>
        <v>0</v>
      </c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R97" s="227" t="s">
        <v>1759</v>
      </c>
      <c r="AT97" s="227" t="s">
        <v>1282</v>
      </c>
      <c r="AU97" s="227" t="s">
        <v>80</v>
      </c>
      <c r="AY97" s="21" t="s">
        <v>207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1" t="s">
        <v>76</v>
      </c>
      <c r="BK97" s="228">
        <f>ROUND(I97*H97,2)</f>
        <v>0</v>
      </c>
      <c r="BL97" s="21" t="s">
        <v>1759</v>
      </c>
      <c r="BM97" s="227" t="s">
        <v>3479</v>
      </c>
    </row>
    <row r="98" s="2" customFormat="1" ht="24.15" customHeight="1">
      <c r="A98" s="42"/>
      <c r="B98" s="43"/>
      <c r="C98" s="217" t="s">
        <v>94</v>
      </c>
      <c r="D98" s="217" t="s">
        <v>211</v>
      </c>
      <c r="E98" s="218" t="s">
        <v>3480</v>
      </c>
      <c r="F98" s="219" t="s">
        <v>3481</v>
      </c>
      <c r="G98" s="220" t="s">
        <v>641</v>
      </c>
      <c r="H98" s="221">
        <v>12</v>
      </c>
      <c r="I98" s="222"/>
      <c r="J98" s="221">
        <f>ROUND(I98*H98,2)</f>
        <v>0</v>
      </c>
      <c r="K98" s="219" t="s">
        <v>214</v>
      </c>
      <c r="L98" s="48"/>
      <c r="M98" s="223" t="s">
        <v>18</v>
      </c>
      <c r="N98" s="224" t="s">
        <v>42</v>
      </c>
      <c r="O98" s="88"/>
      <c r="P98" s="225">
        <f>O98*H98</f>
        <v>0</v>
      </c>
      <c r="Q98" s="225">
        <v>0.015469999999999999</v>
      </c>
      <c r="R98" s="225">
        <f>Q98*H98</f>
        <v>0.18564</v>
      </c>
      <c r="S98" s="225">
        <v>0</v>
      </c>
      <c r="T98" s="226">
        <f>S98*H98</f>
        <v>0</v>
      </c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R98" s="227" t="s">
        <v>327</v>
      </c>
      <c r="AT98" s="227" t="s">
        <v>211</v>
      </c>
      <c r="AU98" s="227" t="s">
        <v>80</v>
      </c>
      <c r="AY98" s="21" t="s">
        <v>207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1" t="s">
        <v>76</v>
      </c>
      <c r="BK98" s="228">
        <f>ROUND(I98*H98,2)</f>
        <v>0</v>
      </c>
      <c r="BL98" s="21" t="s">
        <v>327</v>
      </c>
      <c r="BM98" s="227" t="s">
        <v>3482</v>
      </c>
    </row>
    <row r="99" s="2" customFormat="1">
      <c r="A99" s="42"/>
      <c r="B99" s="43"/>
      <c r="C99" s="44"/>
      <c r="D99" s="229" t="s">
        <v>216</v>
      </c>
      <c r="E99" s="44"/>
      <c r="F99" s="230" t="s">
        <v>3483</v>
      </c>
      <c r="G99" s="44"/>
      <c r="H99" s="44"/>
      <c r="I99" s="231"/>
      <c r="J99" s="44"/>
      <c r="K99" s="44"/>
      <c r="L99" s="48"/>
      <c r="M99" s="232"/>
      <c r="N99" s="233"/>
      <c r="O99" s="88"/>
      <c r="P99" s="88"/>
      <c r="Q99" s="88"/>
      <c r="R99" s="88"/>
      <c r="S99" s="88"/>
      <c r="T99" s="89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T99" s="21" t="s">
        <v>216</v>
      </c>
      <c r="AU99" s="21" t="s">
        <v>80</v>
      </c>
    </row>
    <row r="100" s="2" customFormat="1" ht="24.15" customHeight="1">
      <c r="A100" s="42"/>
      <c r="B100" s="43"/>
      <c r="C100" s="217" t="s">
        <v>103</v>
      </c>
      <c r="D100" s="217" t="s">
        <v>211</v>
      </c>
      <c r="E100" s="218" t="s">
        <v>3484</v>
      </c>
      <c r="F100" s="219" t="s">
        <v>3485</v>
      </c>
      <c r="G100" s="220" t="s">
        <v>641</v>
      </c>
      <c r="H100" s="221">
        <v>1</v>
      </c>
      <c r="I100" s="222"/>
      <c r="J100" s="221">
        <f>ROUND(I100*H100,2)</f>
        <v>0</v>
      </c>
      <c r="K100" s="219" t="s">
        <v>214</v>
      </c>
      <c r="L100" s="48"/>
      <c r="M100" s="223" t="s">
        <v>18</v>
      </c>
      <c r="N100" s="224" t="s">
        <v>42</v>
      </c>
      <c r="O100" s="88"/>
      <c r="P100" s="225">
        <f>O100*H100</f>
        <v>0</v>
      </c>
      <c r="Q100" s="225">
        <v>0.019709999999999998</v>
      </c>
      <c r="R100" s="225">
        <f>Q100*H100</f>
        <v>0.019709999999999998</v>
      </c>
      <c r="S100" s="225">
        <v>0</v>
      </c>
      <c r="T100" s="226">
        <f>S100*H100</f>
        <v>0</v>
      </c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R100" s="227" t="s">
        <v>327</v>
      </c>
      <c r="AT100" s="227" t="s">
        <v>211</v>
      </c>
      <c r="AU100" s="227" t="s">
        <v>80</v>
      </c>
      <c r="AY100" s="21" t="s">
        <v>207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1" t="s">
        <v>76</v>
      </c>
      <c r="BK100" s="228">
        <f>ROUND(I100*H100,2)</f>
        <v>0</v>
      </c>
      <c r="BL100" s="21" t="s">
        <v>327</v>
      </c>
      <c r="BM100" s="227" t="s">
        <v>3486</v>
      </c>
    </row>
    <row r="101" s="2" customFormat="1">
      <c r="A101" s="42"/>
      <c r="B101" s="43"/>
      <c r="C101" s="44"/>
      <c r="D101" s="229" t="s">
        <v>216</v>
      </c>
      <c r="E101" s="44"/>
      <c r="F101" s="230" t="s">
        <v>3487</v>
      </c>
      <c r="G101" s="44"/>
      <c r="H101" s="44"/>
      <c r="I101" s="231"/>
      <c r="J101" s="44"/>
      <c r="K101" s="44"/>
      <c r="L101" s="48"/>
      <c r="M101" s="232"/>
      <c r="N101" s="233"/>
      <c r="O101" s="88"/>
      <c r="P101" s="88"/>
      <c r="Q101" s="88"/>
      <c r="R101" s="88"/>
      <c r="S101" s="88"/>
      <c r="T101" s="89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T101" s="21" t="s">
        <v>216</v>
      </c>
      <c r="AU101" s="21" t="s">
        <v>80</v>
      </c>
    </row>
    <row r="102" s="2" customFormat="1" ht="16.5" customHeight="1">
      <c r="A102" s="42"/>
      <c r="B102" s="43"/>
      <c r="C102" s="217" t="s">
        <v>121</v>
      </c>
      <c r="D102" s="217" t="s">
        <v>211</v>
      </c>
      <c r="E102" s="218" t="s">
        <v>3488</v>
      </c>
      <c r="F102" s="219" t="s">
        <v>3489</v>
      </c>
      <c r="G102" s="220" t="s">
        <v>641</v>
      </c>
      <c r="H102" s="221">
        <v>1</v>
      </c>
      <c r="I102" s="222"/>
      <c r="J102" s="221">
        <f>ROUND(I102*H102,2)</f>
        <v>0</v>
      </c>
      <c r="K102" s="219" t="s">
        <v>18</v>
      </c>
      <c r="L102" s="48"/>
      <c r="M102" s="223" t="s">
        <v>18</v>
      </c>
      <c r="N102" s="224" t="s">
        <v>42</v>
      </c>
      <c r="O102" s="88"/>
      <c r="P102" s="225">
        <f>O102*H102</f>
        <v>0</v>
      </c>
      <c r="Q102" s="225">
        <v>0.036429999999999997</v>
      </c>
      <c r="R102" s="225">
        <f>Q102*H102</f>
        <v>0.036429999999999997</v>
      </c>
      <c r="S102" s="225">
        <v>0</v>
      </c>
      <c r="T102" s="226">
        <f>S102*H102</f>
        <v>0</v>
      </c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R102" s="227" t="s">
        <v>327</v>
      </c>
      <c r="AT102" s="227" t="s">
        <v>211</v>
      </c>
      <c r="AU102" s="227" t="s">
        <v>80</v>
      </c>
      <c r="AY102" s="21" t="s">
        <v>207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1" t="s">
        <v>76</v>
      </c>
      <c r="BK102" s="228">
        <f>ROUND(I102*H102,2)</f>
        <v>0</v>
      </c>
      <c r="BL102" s="21" t="s">
        <v>327</v>
      </c>
      <c r="BM102" s="227" t="s">
        <v>3490</v>
      </c>
    </row>
    <row r="103" s="2" customFormat="1" ht="21.75" customHeight="1">
      <c r="A103" s="42"/>
      <c r="B103" s="43"/>
      <c r="C103" s="217" t="s">
        <v>124</v>
      </c>
      <c r="D103" s="217" t="s">
        <v>211</v>
      </c>
      <c r="E103" s="218" t="s">
        <v>3491</v>
      </c>
      <c r="F103" s="219" t="s">
        <v>3492</v>
      </c>
      <c r="G103" s="220" t="s">
        <v>641</v>
      </c>
      <c r="H103" s="221">
        <v>1</v>
      </c>
      <c r="I103" s="222"/>
      <c r="J103" s="221">
        <f>ROUND(I103*H103,2)</f>
        <v>0</v>
      </c>
      <c r="K103" s="219" t="s">
        <v>18</v>
      </c>
      <c r="L103" s="48"/>
      <c r="M103" s="223" t="s">
        <v>18</v>
      </c>
      <c r="N103" s="224" t="s">
        <v>42</v>
      </c>
      <c r="O103" s="88"/>
      <c r="P103" s="225">
        <f>O103*H103</f>
        <v>0</v>
      </c>
      <c r="Q103" s="225">
        <v>0.028080000000000001</v>
      </c>
      <c r="R103" s="225">
        <f>Q103*H103</f>
        <v>0.028080000000000001</v>
      </c>
      <c r="S103" s="225">
        <v>0</v>
      </c>
      <c r="T103" s="226">
        <f>S103*H103</f>
        <v>0</v>
      </c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R103" s="227" t="s">
        <v>327</v>
      </c>
      <c r="AT103" s="227" t="s">
        <v>211</v>
      </c>
      <c r="AU103" s="227" t="s">
        <v>80</v>
      </c>
      <c r="AY103" s="21" t="s">
        <v>207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1" t="s">
        <v>76</v>
      </c>
      <c r="BK103" s="228">
        <f>ROUND(I103*H103,2)</f>
        <v>0</v>
      </c>
      <c r="BL103" s="21" t="s">
        <v>327</v>
      </c>
      <c r="BM103" s="227" t="s">
        <v>3493</v>
      </c>
    </row>
    <row r="104" s="2" customFormat="1" ht="16.5" customHeight="1">
      <c r="A104" s="42"/>
      <c r="B104" s="43"/>
      <c r="C104" s="217" t="s">
        <v>245</v>
      </c>
      <c r="D104" s="217" t="s">
        <v>211</v>
      </c>
      <c r="E104" s="218" t="s">
        <v>3494</v>
      </c>
      <c r="F104" s="219" t="s">
        <v>3495</v>
      </c>
      <c r="G104" s="220" t="s">
        <v>641</v>
      </c>
      <c r="H104" s="221">
        <v>1</v>
      </c>
      <c r="I104" s="222"/>
      <c r="J104" s="221">
        <f>ROUND(I104*H104,2)</f>
        <v>0</v>
      </c>
      <c r="K104" s="219" t="s">
        <v>18</v>
      </c>
      <c r="L104" s="48"/>
      <c r="M104" s="223" t="s">
        <v>18</v>
      </c>
      <c r="N104" s="224" t="s">
        <v>42</v>
      </c>
      <c r="O104" s="88"/>
      <c r="P104" s="225">
        <f>O104*H104</f>
        <v>0</v>
      </c>
      <c r="Q104" s="225">
        <v>0.020619999999999999</v>
      </c>
      <c r="R104" s="225">
        <f>Q104*H104</f>
        <v>0.020619999999999999</v>
      </c>
      <c r="S104" s="225">
        <v>0</v>
      </c>
      <c r="T104" s="226">
        <f>S104*H104</f>
        <v>0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R104" s="227" t="s">
        <v>327</v>
      </c>
      <c r="AT104" s="227" t="s">
        <v>211</v>
      </c>
      <c r="AU104" s="227" t="s">
        <v>80</v>
      </c>
      <c r="AY104" s="21" t="s">
        <v>207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1" t="s">
        <v>76</v>
      </c>
      <c r="BK104" s="228">
        <f>ROUND(I104*H104,2)</f>
        <v>0</v>
      </c>
      <c r="BL104" s="21" t="s">
        <v>327</v>
      </c>
      <c r="BM104" s="227" t="s">
        <v>3496</v>
      </c>
    </row>
    <row r="105" s="2" customFormat="1" ht="16.5" customHeight="1">
      <c r="A105" s="42"/>
      <c r="B105" s="43"/>
      <c r="C105" s="217" t="s">
        <v>291</v>
      </c>
      <c r="D105" s="217" t="s">
        <v>211</v>
      </c>
      <c r="E105" s="218" t="s">
        <v>3497</v>
      </c>
      <c r="F105" s="219" t="s">
        <v>3498</v>
      </c>
      <c r="G105" s="220" t="s">
        <v>381</v>
      </c>
      <c r="H105" s="221">
        <v>1</v>
      </c>
      <c r="I105" s="222"/>
      <c r="J105" s="221">
        <f>ROUND(I105*H105,2)</f>
        <v>0</v>
      </c>
      <c r="K105" s="219" t="s">
        <v>214</v>
      </c>
      <c r="L105" s="48"/>
      <c r="M105" s="223" t="s">
        <v>18</v>
      </c>
      <c r="N105" s="224" t="s">
        <v>42</v>
      </c>
      <c r="O105" s="88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R105" s="227" t="s">
        <v>327</v>
      </c>
      <c r="AT105" s="227" t="s">
        <v>211</v>
      </c>
      <c r="AU105" s="227" t="s">
        <v>80</v>
      </c>
      <c r="AY105" s="21" t="s">
        <v>207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1" t="s">
        <v>76</v>
      </c>
      <c r="BK105" s="228">
        <f>ROUND(I105*H105,2)</f>
        <v>0</v>
      </c>
      <c r="BL105" s="21" t="s">
        <v>327</v>
      </c>
      <c r="BM105" s="227" t="s">
        <v>3499</v>
      </c>
    </row>
    <row r="106" s="2" customFormat="1">
      <c r="A106" s="42"/>
      <c r="B106" s="43"/>
      <c r="C106" s="44"/>
      <c r="D106" s="229" t="s">
        <v>216</v>
      </c>
      <c r="E106" s="44"/>
      <c r="F106" s="230" t="s">
        <v>3500</v>
      </c>
      <c r="G106" s="44"/>
      <c r="H106" s="44"/>
      <c r="I106" s="231"/>
      <c r="J106" s="44"/>
      <c r="K106" s="44"/>
      <c r="L106" s="48"/>
      <c r="M106" s="232"/>
      <c r="N106" s="233"/>
      <c r="O106" s="88"/>
      <c r="P106" s="88"/>
      <c r="Q106" s="88"/>
      <c r="R106" s="88"/>
      <c r="S106" s="88"/>
      <c r="T106" s="89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T106" s="21" t="s">
        <v>216</v>
      </c>
      <c r="AU106" s="21" t="s">
        <v>80</v>
      </c>
    </row>
    <row r="107" s="2" customFormat="1" ht="16.5" customHeight="1">
      <c r="A107" s="42"/>
      <c r="B107" s="43"/>
      <c r="C107" s="283" t="s">
        <v>297</v>
      </c>
      <c r="D107" s="283" t="s">
        <v>1282</v>
      </c>
      <c r="E107" s="284" t="s">
        <v>3501</v>
      </c>
      <c r="F107" s="285" t="s">
        <v>3502</v>
      </c>
      <c r="G107" s="286" t="s">
        <v>381</v>
      </c>
      <c r="H107" s="287">
        <v>1</v>
      </c>
      <c r="I107" s="288"/>
      <c r="J107" s="287">
        <f>ROUND(I107*H107,2)</f>
        <v>0</v>
      </c>
      <c r="K107" s="285" t="s">
        <v>214</v>
      </c>
      <c r="L107" s="289"/>
      <c r="M107" s="290" t="s">
        <v>18</v>
      </c>
      <c r="N107" s="291" t="s">
        <v>42</v>
      </c>
      <c r="O107" s="88"/>
      <c r="P107" s="225">
        <f>O107*H107</f>
        <v>0</v>
      </c>
      <c r="Q107" s="225">
        <v>0.00075000000000000002</v>
      </c>
      <c r="R107" s="225">
        <f>Q107*H107</f>
        <v>0.00075000000000000002</v>
      </c>
      <c r="S107" s="225">
        <v>0</v>
      </c>
      <c r="T107" s="226">
        <f>S107*H107</f>
        <v>0</v>
      </c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R107" s="227" t="s">
        <v>513</v>
      </c>
      <c r="AT107" s="227" t="s">
        <v>1282</v>
      </c>
      <c r="AU107" s="227" t="s">
        <v>80</v>
      </c>
      <c r="AY107" s="21" t="s">
        <v>207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1" t="s">
        <v>76</v>
      </c>
      <c r="BK107" s="228">
        <f>ROUND(I107*H107,2)</f>
        <v>0</v>
      </c>
      <c r="BL107" s="21" t="s">
        <v>327</v>
      </c>
      <c r="BM107" s="227" t="s">
        <v>3503</v>
      </c>
    </row>
    <row r="108" s="2" customFormat="1" ht="16.5" customHeight="1">
      <c r="A108" s="42"/>
      <c r="B108" s="43"/>
      <c r="C108" s="217" t="s">
        <v>8</v>
      </c>
      <c r="D108" s="217" t="s">
        <v>211</v>
      </c>
      <c r="E108" s="218" t="s">
        <v>3504</v>
      </c>
      <c r="F108" s="219" t="s">
        <v>3505</v>
      </c>
      <c r="G108" s="220" t="s">
        <v>381</v>
      </c>
      <c r="H108" s="221">
        <v>1</v>
      </c>
      <c r="I108" s="222"/>
      <c r="J108" s="221">
        <f>ROUND(I108*H108,2)</f>
        <v>0</v>
      </c>
      <c r="K108" s="219" t="s">
        <v>214</v>
      </c>
      <c r="L108" s="48"/>
      <c r="M108" s="223" t="s">
        <v>18</v>
      </c>
      <c r="N108" s="224" t="s">
        <v>42</v>
      </c>
      <c r="O108" s="88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R108" s="227" t="s">
        <v>327</v>
      </c>
      <c r="AT108" s="227" t="s">
        <v>211</v>
      </c>
      <c r="AU108" s="227" t="s">
        <v>80</v>
      </c>
      <c r="AY108" s="21" t="s">
        <v>207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1" t="s">
        <v>76</v>
      </c>
      <c r="BK108" s="228">
        <f>ROUND(I108*H108,2)</f>
        <v>0</v>
      </c>
      <c r="BL108" s="21" t="s">
        <v>327</v>
      </c>
      <c r="BM108" s="227" t="s">
        <v>3506</v>
      </c>
    </row>
    <row r="109" s="2" customFormat="1">
      <c r="A109" s="42"/>
      <c r="B109" s="43"/>
      <c r="C109" s="44"/>
      <c r="D109" s="229" t="s">
        <v>216</v>
      </c>
      <c r="E109" s="44"/>
      <c r="F109" s="230" t="s">
        <v>3507</v>
      </c>
      <c r="G109" s="44"/>
      <c r="H109" s="44"/>
      <c r="I109" s="231"/>
      <c r="J109" s="44"/>
      <c r="K109" s="44"/>
      <c r="L109" s="48"/>
      <c r="M109" s="232"/>
      <c r="N109" s="233"/>
      <c r="O109" s="88"/>
      <c r="P109" s="88"/>
      <c r="Q109" s="88"/>
      <c r="R109" s="88"/>
      <c r="S109" s="88"/>
      <c r="T109" s="89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T109" s="21" t="s">
        <v>216</v>
      </c>
      <c r="AU109" s="21" t="s">
        <v>80</v>
      </c>
    </row>
    <row r="110" s="2" customFormat="1" ht="16.5" customHeight="1">
      <c r="A110" s="42"/>
      <c r="B110" s="43"/>
      <c r="C110" s="283" t="s">
        <v>309</v>
      </c>
      <c r="D110" s="283" t="s">
        <v>1282</v>
      </c>
      <c r="E110" s="284" t="s">
        <v>3508</v>
      </c>
      <c r="F110" s="285" t="s">
        <v>3509</v>
      </c>
      <c r="G110" s="286" t="s">
        <v>381</v>
      </c>
      <c r="H110" s="287">
        <v>1</v>
      </c>
      <c r="I110" s="288"/>
      <c r="J110" s="287">
        <f>ROUND(I110*H110,2)</f>
        <v>0</v>
      </c>
      <c r="K110" s="285" t="s">
        <v>214</v>
      </c>
      <c r="L110" s="289"/>
      <c r="M110" s="290" t="s">
        <v>18</v>
      </c>
      <c r="N110" s="291" t="s">
        <v>42</v>
      </c>
      <c r="O110" s="88"/>
      <c r="P110" s="225">
        <f>O110*H110</f>
        <v>0</v>
      </c>
      <c r="Q110" s="225">
        <v>0.0070000000000000001</v>
      </c>
      <c r="R110" s="225">
        <f>Q110*H110</f>
        <v>0.0070000000000000001</v>
      </c>
      <c r="S110" s="225">
        <v>0</v>
      </c>
      <c r="T110" s="226">
        <f>S110*H110</f>
        <v>0</v>
      </c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R110" s="227" t="s">
        <v>513</v>
      </c>
      <c r="AT110" s="227" t="s">
        <v>1282</v>
      </c>
      <c r="AU110" s="227" t="s">
        <v>80</v>
      </c>
      <c r="AY110" s="21" t="s">
        <v>207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1" t="s">
        <v>76</v>
      </c>
      <c r="BK110" s="228">
        <f>ROUND(I110*H110,2)</f>
        <v>0</v>
      </c>
      <c r="BL110" s="21" t="s">
        <v>327</v>
      </c>
      <c r="BM110" s="227" t="s">
        <v>3510</v>
      </c>
    </row>
    <row r="111" s="2" customFormat="1" ht="16.5" customHeight="1">
      <c r="A111" s="42"/>
      <c r="B111" s="43"/>
      <c r="C111" s="217" t="s">
        <v>314</v>
      </c>
      <c r="D111" s="217" t="s">
        <v>211</v>
      </c>
      <c r="E111" s="218" t="s">
        <v>3511</v>
      </c>
      <c r="F111" s="219" t="s">
        <v>3512</v>
      </c>
      <c r="G111" s="220" t="s">
        <v>381</v>
      </c>
      <c r="H111" s="221">
        <v>1</v>
      </c>
      <c r="I111" s="222"/>
      <c r="J111" s="221">
        <f>ROUND(I111*H111,2)</f>
        <v>0</v>
      </c>
      <c r="K111" s="219" t="s">
        <v>214</v>
      </c>
      <c r="L111" s="48"/>
      <c r="M111" s="223" t="s">
        <v>18</v>
      </c>
      <c r="N111" s="224" t="s">
        <v>42</v>
      </c>
      <c r="O111" s="88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R111" s="227" t="s">
        <v>327</v>
      </c>
      <c r="AT111" s="227" t="s">
        <v>211</v>
      </c>
      <c r="AU111" s="227" t="s">
        <v>80</v>
      </c>
      <c r="AY111" s="21" t="s">
        <v>207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1" t="s">
        <v>76</v>
      </c>
      <c r="BK111" s="228">
        <f>ROUND(I111*H111,2)</f>
        <v>0</v>
      </c>
      <c r="BL111" s="21" t="s">
        <v>327</v>
      </c>
      <c r="BM111" s="227" t="s">
        <v>3513</v>
      </c>
    </row>
    <row r="112" s="2" customFormat="1">
      <c r="A112" s="42"/>
      <c r="B112" s="43"/>
      <c r="C112" s="44"/>
      <c r="D112" s="229" t="s">
        <v>216</v>
      </c>
      <c r="E112" s="44"/>
      <c r="F112" s="230" t="s">
        <v>3514</v>
      </c>
      <c r="G112" s="44"/>
      <c r="H112" s="44"/>
      <c r="I112" s="231"/>
      <c r="J112" s="44"/>
      <c r="K112" s="44"/>
      <c r="L112" s="48"/>
      <c r="M112" s="232"/>
      <c r="N112" s="233"/>
      <c r="O112" s="88"/>
      <c r="P112" s="88"/>
      <c r="Q112" s="88"/>
      <c r="R112" s="88"/>
      <c r="S112" s="88"/>
      <c r="T112" s="89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T112" s="21" t="s">
        <v>216</v>
      </c>
      <c r="AU112" s="21" t="s">
        <v>80</v>
      </c>
    </row>
    <row r="113" s="2" customFormat="1" ht="16.5" customHeight="1">
      <c r="A113" s="42"/>
      <c r="B113" s="43"/>
      <c r="C113" s="283" t="s">
        <v>320</v>
      </c>
      <c r="D113" s="283" t="s">
        <v>1282</v>
      </c>
      <c r="E113" s="284" t="s">
        <v>3515</v>
      </c>
      <c r="F113" s="285" t="s">
        <v>3516</v>
      </c>
      <c r="G113" s="286" t="s">
        <v>381</v>
      </c>
      <c r="H113" s="287">
        <v>1</v>
      </c>
      <c r="I113" s="288"/>
      <c r="J113" s="287">
        <f>ROUND(I113*H113,2)</f>
        <v>0</v>
      </c>
      <c r="K113" s="285" t="s">
        <v>214</v>
      </c>
      <c r="L113" s="289"/>
      <c r="M113" s="290" t="s">
        <v>18</v>
      </c>
      <c r="N113" s="291" t="s">
        <v>42</v>
      </c>
      <c r="O113" s="88"/>
      <c r="P113" s="225">
        <f>O113*H113</f>
        <v>0</v>
      </c>
      <c r="Q113" s="225">
        <v>0.00084999999999999995</v>
      </c>
      <c r="R113" s="225">
        <f>Q113*H113</f>
        <v>0.00084999999999999995</v>
      </c>
      <c r="S113" s="225">
        <v>0</v>
      </c>
      <c r="T113" s="226">
        <f>S113*H113</f>
        <v>0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R113" s="227" t="s">
        <v>513</v>
      </c>
      <c r="AT113" s="227" t="s">
        <v>1282</v>
      </c>
      <c r="AU113" s="227" t="s">
        <v>80</v>
      </c>
      <c r="AY113" s="21" t="s">
        <v>207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1" t="s">
        <v>76</v>
      </c>
      <c r="BK113" s="228">
        <f>ROUND(I113*H113,2)</f>
        <v>0</v>
      </c>
      <c r="BL113" s="21" t="s">
        <v>327</v>
      </c>
      <c r="BM113" s="227" t="s">
        <v>3517</v>
      </c>
    </row>
    <row r="114" s="2" customFormat="1" ht="16.5" customHeight="1">
      <c r="A114" s="42"/>
      <c r="B114" s="43"/>
      <c r="C114" s="217" t="s">
        <v>327</v>
      </c>
      <c r="D114" s="217" t="s">
        <v>211</v>
      </c>
      <c r="E114" s="218" t="s">
        <v>3518</v>
      </c>
      <c r="F114" s="219" t="s">
        <v>3519</v>
      </c>
      <c r="G114" s="220" t="s">
        <v>381</v>
      </c>
      <c r="H114" s="221">
        <v>1</v>
      </c>
      <c r="I114" s="222"/>
      <c r="J114" s="221">
        <f>ROUND(I114*H114,2)</f>
        <v>0</v>
      </c>
      <c r="K114" s="219" t="s">
        <v>214</v>
      </c>
      <c r="L114" s="48"/>
      <c r="M114" s="223" t="s">
        <v>18</v>
      </c>
      <c r="N114" s="224" t="s">
        <v>42</v>
      </c>
      <c r="O114" s="88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R114" s="227" t="s">
        <v>327</v>
      </c>
      <c r="AT114" s="227" t="s">
        <v>211</v>
      </c>
      <c r="AU114" s="227" t="s">
        <v>80</v>
      </c>
      <c r="AY114" s="21" t="s">
        <v>207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1" t="s">
        <v>76</v>
      </c>
      <c r="BK114" s="228">
        <f>ROUND(I114*H114,2)</f>
        <v>0</v>
      </c>
      <c r="BL114" s="21" t="s">
        <v>327</v>
      </c>
      <c r="BM114" s="227" t="s">
        <v>3520</v>
      </c>
    </row>
    <row r="115" s="2" customFormat="1">
      <c r="A115" s="42"/>
      <c r="B115" s="43"/>
      <c r="C115" s="44"/>
      <c r="D115" s="229" t="s">
        <v>216</v>
      </c>
      <c r="E115" s="44"/>
      <c r="F115" s="230" t="s">
        <v>3521</v>
      </c>
      <c r="G115" s="44"/>
      <c r="H115" s="44"/>
      <c r="I115" s="231"/>
      <c r="J115" s="44"/>
      <c r="K115" s="44"/>
      <c r="L115" s="48"/>
      <c r="M115" s="232"/>
      <c r="N115" s="233"/>
      <c r="O115" s="88"/>
      <c r="P115" s="88"/>
      <c r="Q115" s="88"/>
      <c r="R115" s="88"/>
      <c r="S115" s="88"/>
      <c r="T115" s="89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T115" s="21" t="s">
        <v>216</v>
      </c>
      <c r="AU115" s="21" t="s">
        <v>80</v>
      </c>
    </row>
    <row r="116" s="2" customFormat="1" ht="16.5" customHeight="1">
      <c r="A116" s="42"/>
      <c r="B116" s="43"/>
      <c r="C116" s="283" t="s">
        <v>340</v>
      </c>
      <c r="D116" s="283" t="s">
        <v>1282</v>
      </c>
      <c r="E116" s="284" t="s">
        <v>3522</v>
      </c>
      <c r="F116" s="285" t="s">
        <v>3523</v>
      </c>
      <c r="G116" s="286" t="s">
        <v>381</v>
      </c>
      <c r="H116" s="287">
        <v>1</v>
      </c>
      <c r="I116" s="288"/>
      <c r="J116" s="287">
        <f>ROUND(I116*H116,2)</f>
        <v>0</v>
      </c>
      <c r="K116" s="285" t="s">
        <v>214</v>
      </c>
      <c r="L116" s="289"/>
      <c r="M116" s="290" t="s">
        <v>18</v>
      </c>
      <c r="N116" s="291" t="s">
        <v>42</v>
      </c>
      <c r="O116" s="88"/>
      <c r="P116" s="225">
        <f>O116*H116</f>
        <v>0</v>
      </c>
      <c r="Q116" s="225">
        <v>0.00089999999999999998</v>
      </c>
      <c r="R116" s="225">
        <f>Q116*H116</f>
        <v>0.00089999999999999998</v>
      </c>
      <c r="S116" s="225">
        <v>0</v>
      </c>
      <c r="T116" s="226">
        <f>S116*H116</f>
        <v>0</v>
      </c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R116" s="227" t="s">
        <v>513</v>
      </c>
      <c r="AT116" s="227" t="s">
        <v>1282</v>
      </c>
      <c r="AU116" s="227" t="s">
        <v>80</v>
      </c>
      <c r="AY116" s="21" t="s">
        <v>207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1" t="s">
        <v>76</v>
      </c>
      <c r="BK116" s="228">
        <f>ROUND(I116*H116,2)</f>
        <v>0</v>
      </c>
      <c r="BL116" s="21" t="s">
        <v>327</v>
      </c>
      <c r="BM116" s="227" t="s">
        <v>3524</v>
      </c>
    </row>
    <row r="117" s="2" customFormat="1" ht="24.15" customHeight="1">
      <c r="A117" s="42"/>
      <c r="B117" s="43"/>
      <c r="C117" s="217" t="s">
        <v>347</v>
      </c>
      <c r="D117" s="217" t="s">
        <v>211</v>
      </c>
      <c r="E117" s="218" t="s">
        <v>3525</v>
      </c>
      <c r="F117" s="219" t="s">
        <v>3526</v>
      </c>
      <c r="G117" s="220" t="s">
        <v>641</v>
      </c>
      <c r="H117" s="221">
        <v>1</v>
      </c>
      <c r="I117" s="222"/>
      <c r="J117" s="221">
        <f>ROUND(I117*H117,2)</f>
        <v>0</v>
      </c>
      <c r="K117" s="219" t="s">
        <v>214</v>
      </c>
      <c r="L117" s="48"/>
      <c r="M117" s="223" t="s">
        <v>18</v>
      </c>
      <c r="N117" s="224" t="s">
        <v>42</v>
      </c>
      <c r="O117" s="88"/>
      <c r="P117" s="225">
        <f>O117*H117</f>
        <v>0</v>
      </c>
      <c r="Q117" s="225">
        <v>0.0050600000000000003</v>
      </c>
      <c r="R117" s="225">
        <f>Q117*H117</f>
        <v>0.0050600000000000003</v>
      </c>
      <c r="S117" s="225">
        <v>0</v>
      </c>
      <c r="T117" s="226">
        <f>S117*H117</f>
        <v>0</v>
      </c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R117" s="227" t="s">
        <v>327</v>
      </c>
      <c r="AT117" s="227" t="s">
        <v>211</v>
      </c>
      <c r="AU117" s="227" t="s">
        <v>80</v>
      </c>
      <c r="AY117" s="21" t="s">
        <v>207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1" t="s">
        <v>76</v>
      </c>
      <c r="BK117" s="228">
        <f>ROUND(I117*H117,2)</f>
        <v>0</v>
      </c>
      <c r="BL117" s="21" t="s">
        <v>327</v>
      </c>
      <c r="BM117" s="227" t="s">
        <v>3527</v>
      </c>
    </row>
    <row r="118" s="2" customFormat="1">
      <c r="A118" s="42"/>
      <c r="B118" s="43"/>
      <c r="C118" s="44"/>
      <c r="D118" s="229" t="s">
        <v>216</v>
      </c>
      <c r="E118" s="44"/>
      <c r="F118" s="230" t="s">
        <v>3528</v>
      </c>
      <c r="G118" s="44"/>
      <c r="H118" s="44"/>
      <c r="I118" s="231"/>
      <c r="J118" s="44"/>
      <c r="K118" s="44"/>
      <c r="L118" s="48"/>
      <c r="M118" s="232"/>
      <c r="N118" s="233"/>
      <c r="O118" s="88"/>
      <c r="P118" s="88"/>
      <c r="Q118" s="88"/>
      <c r="R118" s="88"/>
      <c r="S118" s="88"/>
      <c r="T118" s="89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T118" s="21" t="s">
        <v>216</v>
      </c>
      <c r="AU118" s="21" t="s">
        <v>80</v>
      </c>
    </row>
    <row r="119" s="2" customFormat="1" ht="24.15" customHeight="1">
      <c r="A119" s="42"/>
      <c r="B119" s="43"/>
      <c r="C119" s="217" t="s">
        <v>360</v>
      </c>
      <c r="D119" s="217" t="s">
        <v>211</v>
      </c>
      <c r="E119" s="218" t="s">
        <v>3529</v>
      </c>
      <c r="F119" s="219" t="s">
        <v>3530</v>
      </c>
      <c r="G119" s="220" t="s">
        <v>641</v>
      </c>
      <c r="H119" s="221">
        <v>1</v>
      </c>
      <c r="I119" s="222"/>
      <c r="J119" s="221">
        <f>ROUND(I119*H119,2)</f>
        <v>0</v>
      </c>
      <c r="K119" s="219" t="s">
        <v>214</v>
      </c>
      <c r="L119" s="48"/>
      <c r="M119" s="223" t="s">
        <v>18</v>
      </c>
      <c r="N119" s="224" t="s">
        <v>42</v>
      </c>
      <c r="O119" s="88"/>
      <c r="P119" s="225">
        <f>O119*H119</f>
        <v>0</v>
      </c>
      <c r="Q119" s="225">
        <v>0.01745</v>
      </c>
      <c r="R119" s="225">
        <f>Q119*H119</f>
        <v>0.01745</v>
      </c>
      <c r="S119" s="225">
        <v>0</v>
      </c>
      <c r="T119" s="226">
        <f>S119*H119</f>
        <v>0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R119" s="227" t="s">
        <v>327</v>
      </c>
      <c r="AT119" s="227" t="s">
        <v>211</v>
      </c>
      <c r="AU119" s="227" t="s">
        <v>80</v>
      </c>
      <c r="AY119" s="21" t="s">
        <v>207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1" t="s">
        <v>76</v>
      </c>
      <c r="BK119" s="228">
        <f>ROUND(I119*H119,2)</f>
        <v>0</v>
      </c>
      <c r="BL119" s="21" t="s">
        <v>327</v>
      </c>
      <c r="BM119" s="227" t="s">
        <v>3531</v>
      </c>
    </row>
    <row r="120" s="2" customFormat="1">
      <c r="A120" s="42"/>
      <c r="B120" s="43"/>
      <c r="C120" s="44"/>
      <c r="D120" s="229" t="s">
        <v>216</v>
      </c>
      <c r="E120" s="44"/>
      <c r="F120" s="230" t="s">
        <v>3532</v>
      </c>
      <c r="G120" s="44"/>
      <c r="H120" s="44"/>
      <c r="I120" s="231"/>
      <c r="J120" s="44"/>
      <c r="K120" s="44"/>
      <c r="L120" s="48"/>
      <c r="M120" s="232"/>
      <c r="N120" s="233"/>
      <c r="O120" s="88"/>
      <c r="P120" s="88"/>
      <c r="Q120" s="88"/>
      <c r="R120" s="88"/>
      <c r="S120" s="88"/>
      <c r="T120" s="89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T120" s="21" t="s">
        <v>216</v>
      </c>
      <c r="AU120" s="21" t="s">
        <v>80</v>
      </c>
    </row>
    <row r="121" s="2" customFormat="1" ht="16.5" customHeight="1">
      <c r="A121" s="42"/>
      <c r="B121" s="43"/>
      <c r="C121" s="217" t="s">
        <v>370</v>
      </c>
      <c r="D121" s="217" t="s">
        <v>211</v>
      </c>
      <c r="E121" s="218" t="s">
        <v>3533</v>
      </c>
      <c r="F121" s="219" t="s">
        <v>3534</v>
      </c>
      <c r="G121" s="220" t="s">
        <v>641</v>
      </c>
      <c r="H121" s="221">
        <v>1</v>
      </c>
      <c r="I121" s="222"/>
      <c r="J121" s="221">
        <f>ROUND(I121*H121,2)</f>
        <v>0</v>
      </c>
      <c r="K121" s="219" t="s">
        <v>214</v>
      </c>
      <c r="L121" s="48"/>
      <c r="M121" s="223" t="s">
        <v>18</v>
      </c>
      <c r="N121" s="224" t="s">
        <v>42</v>
      </c>
      <c r="O121" s="88"/>
      <c r="P121" s="225">
        <f>O121*H121</f>
        <v>0</v>
      </c>
      <c r="Q121" s="225">
        <v>0.0020799999999999998</v>
      </c>
      <c r="R121" s="225">
        <f>Q121*H121</f>
        <v>0.0020799999999999998</v>
      </c>
      <c r="S121" s="225">
        <v>0</v>
      </c>
      <c r="T121" s="226">
        <f>S121*H121</f>
        <v>0</v>
      </c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R121" s="227" t="s">
        <v>327</v>
      </c>
      <c r="AT121" s="227" t="s">
        <v>211</v>
      </c>
      <c r="AU121" s="227" t="s">
        <v>80</v>
      </c>
      <c r="AY121" s="21" t="s">
        <v>207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1" t="s">
        <v>76</v>
      </c>
      <c r="BK121" s="228">
        <f>ROUND(I121*H121,2)</f>
        <v>0</v>
      </c>
      <c r="BL121" s="21" t="s">
        <v>327</v>
      </c>
      <c r="BM121" s="227" t="s">
        <v>3535</v>
      </c>
    </row>
    <row r="122" s="2" customFormat="1">
      <c r="A122" s="42"/>
      <c r="B122" s="43"/>
      <c r="C122" s="44"/>
      <c r="D122" s="229" t="s">
        <v>216</v>
      </c>
      <c r="E122" s="44"/>
      <c r="F122" s="230" t="s">
        <v>3536</v>
      </c>
      <c r="G122" s="44"/>
      <c r="H122" s="44"/>
      <c r="I122" s="231"/>
      <c r="J122" s="44"/>
      <c r="K122" s="44"/>
      <c r="L122" s="48"/>
      <c r="M122" s="232"/>
      <c r="N122" s="233"/>
      <c r="O122" s="88"/>
      <c r="P122" s="88"/>
      <c r="Q122" s="88"/>
      <c r="R122" s="88"/>
      <c r="S122" s="88"/>
      <c r="T122" s="89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T122" s="21" t="s">
        <v>216</v>
      </c>
      <c r="AU122" s="21" t="s">
        <v>80</v>
      </c>
    </row>
    <row r="123" s="2" customFormat="1" ht="16.5" customHeight="1">
      <c r="A123" s="42"/>
      <c r="B123" s="43"/>
      <c r="C123" s="217" t="s">
        <v>7</v>
      </c>
      <c r="D123" s="217" t="s">
        <v>211</v>
      </c>
      <c r="E123" s="218" t="s">
        <v>3537</v>
      </c>
      <c r="F123" s="219" t="s">
        <v>3538</v>
      </c>
      <c r="G123" s="220" t="s">
        <v>641</v>
      </c>
      <c r="H123" s="221">
        <v>1</v>
      </c>
      <c r="I123" s="222"/>
      <c r="J123" s="221">
        <f>ROUND(I123*H123,2)</f>
        <v>0</v>
      </c>
      <c r="K123" s="219" t="s">
        <v>214</v>
      </c>
      <c r="L123" s="48"/>
      <c r="M123" s="223" t="s">
        <v>18</v>
      </c>
      <c r="N123" s="224" t="s">
        <v>42</v>
      </c>
      <c r="O123" s="88"/>
      <c r="P123" s="225">
        <f>O123*H123</f>
        <v>0</v>
      </c>
      <c r="Q123" s="225">
        <v>0.00172</v>
      </c>
      <c r="R123" s="225">
        <f>Q123*H123</f>
        <v>0.00172</v>
      </c>
      <c r="S123" s="225">
        <v>0</v>
      </c>
      <c r="T123" s="226">
        <f>S123*H123</f>
        <v>0</v>
      </c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R123" s="227" t="s">
        <v>327</v>
      </c>
      <c r="AT123" s="227" t="s">
        <v>211</v>
      </c>
      <c r="AU123" s="227" t="s">
        <v>80</v>
      </c>
      <c r="AY123" s="21" t="s">
        <v>207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1" t="s">
        <v>76</v>
      </c>
      <c r="BK123" s="228">
        <f>ROUND(I123*H123,2)</f>
        <v>0</v>
      </c>
      <c r="BL123" s="21" t="s">
        <v>327</v>
      </c>
      <c r="BM123" s="227" t="s">
        <v>3539</v>
      </c>
    </row>
    <row r="124" s="2" customFormat="1">
      <c r="A124" s="42"/>
      <c r="B124" s="43"/>
      <c r="C124" s="44"/>
      <c r="D124" s="229" t="s">
        <v>216</v>
      </c>
      <c r="E124" s="44"/>
      <c r="F124" s="230" t="s">
        <v>3540</v>
      </c>
      <c r="G124" s="44"/>
      <c r="H124" s="44"/>
      <c r="I124" s="231"/>
      <c r="J124" s="44"/>
      <c r="K124" s="44"/>
      <c r="L124" s="48"/>
      <c r="M124" s="232"/>
      <c r="N124" s="233"/>
      <c r="O124" s="88"/>
      <c r="P124" s="88"/>
      <c r="Q124" s="88"/>
      <c r="R124" s="88"/>
      <c r="S124" s="88"/>
      <c r="T124" s="89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T124" s="21" t="s">
        <v>216</v>
      </c>
      <c r="AU124" s="21" t="s">
        <v>80</v>
      </c>
    </row>
    <row r="125" s="2" customFormat="1" ht="16.5" customHeight="1">
      <c r="A125" s="42"/>
      <c r="B125" s="43"/>
      <c r="C125" s="217" t="s">
        <v>390</v>
      </c>
      <c r="D125" s="217" t="s">
        <v>211</v>
      </c>
      <c r="E125" s="218" t="s">
        <v>3541</v>
      </c>
      <c r="F125" s="219" t="s">
        <v>3542</v>
      </c>
      <c r="G125" s="220" t="s">
        <v>641</v>
      </c>
      <c r="H125" s="221">
        <v>12</v>
      </c>
      <c r="I125" s="222"/>
      <c r="J125" s="221">
        <f>ROUND(I125*H125,2)</f>
        <v>0</v>
      </c>
      <c r="K125" s="219" t="s">
        <v>214</v>
      </c>
      <c r="L125" s="48"/>
      <c r="M125" s="223" t="s">
        <v>18</v>
      </c>
      <c r="N125" s="224" t="s">
        <v>42</v>
      </c>
      <c r="O125" s="88"/>
      <c r="P125" s="225">
        <f>O125*H125</f>
        <v>0</v>
      </c>
      <c r="Q125" s="225">
        <v>0.0018400000000000001</v>
      </c>
      <c r="R125" s="225">
        <f>Q125*H125</f>
        <v>0.022080000000000002</v>
      </c>
      <c r="S125" s="225">
        <v>0</v>
      </c>
      <c r="T125" s="226">
        <f>S125*H125</f>
        <v>0</v>
      </c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R125" s="227" t="s">
        <v>327</v>
      </c>
      <c r="AT125" s="227" t="s">
        <v>211</v>
      </c>
      <c r="AU125" s="227" t="s">
        <v>80</v>
      </c>
      <c r="AY125" s="21" t="s">
        <v>207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1" t="s">
        <v>76</v>
      </c>
      <c r="BK125" s="228">
        <f>ROUND(I125*H125,2)</f>
        <v>0</v>
      </c>
      <c r="BL125" s="21" t="s">
        <v>327</v>
      </c>
      <c r="BM125" s="227" t="s">
        <v>3543</v>
      </c>
    </row>
    <row r="126" s="2" customFormat="1">
      <c r="A126" s="42"/>
      <c r="B126" s="43"/>
      <c r="C126" s="44"/>
      <c r="D126" s="229" t="s">
        <v>216</v>
      </c>
      <c r="E126" s="44"/>
      <c r="F126" s="230" t="s">
        <v>3544</v>
      </c>
      <c r="G126" s="44"/>
      <c r="H126" s="44"/>
      <c r="I126" s="231"/>
      <c r="J126" s="44"/>
      <c r="K126" s="44"/>
      <c r="L126" s="48"/>
      <c r="M126" s="232"/>
      <c r="N126" s="233"/>
      <c r="O126" s="88"/>
      <c r="P126" s="88"/>
      <c r="Q126" s="88"/>
      <c r="R126" s="88"/>
      <c r="S126" s="88"/>
      <c r="T126" s="89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T126" s="21" t="s">
        <v>216</v>
      </c>
      <c r="AU126" s="21" t="s">
        <v>80</v>
      </c>
    </row>
    <row r="127" s="2" customFormat="1" ht="16.5" customHeight="1">
      <c r="A127" s="42"/>
      <c r="B127" s="43"/>
      <c r="C127" s="217" t="s">
        <v>397</v>
      </c>
      <c r="D127" s="217" t="s">
        <v>211</v>
      </c>
      <c r="E127" s="218" t="s">
        <v>3545</v>
      </c>
      <c r="F127" s="219" t="s">
        <v>3546</v>
      </c>
      <c r="G127" s="220" t="s">
        <v>381</v>
      </c>
      <c r="H127" s="221">
        <v>1</v>
      </c>
      <c r="I127" s="222"/>
      <c r="J127" s="221">
        <f>ROUND(I127*H127,2)</f>
        <v>0</v>
      </c>
      <c r="K127" s="219" t="s">
        <v>214</v>
      </c>
      <c r="L127" s="48"/>
      <c r="M127" s="223" t="s">
        <v>18</v>
      </c>
      <c r="N127" s="224" t="s">
        <v>42</v>
      </c>
      <c r="O127" s="88"/>
      <c r="P127" s="225">
        <f>O127*H127</f>
        <v>0</v>
      </c>
      <c r="Q127" s="225">
        <v>4.0000000000000003E-05</v>
      </c>
      <c r="R127" s="225">
        <f>Q127*H127</f>
        <v>4.0000000000000003E-05</v>
      </c>
      <c r="S127" s="225">
        <v>0</v>
      </c>
      <c r="T127" s="226">
        <f>S127*H127</f>
        <v>0</v>
      </c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R127" s="227" t="s">
        <v>327</v>
      </c>
      <c r="AT127" s="227" t="s">
        <v>211</v>
      </c>
      <c r="AU127" s="227" t="s">
        <v>80</v>
      </c>
      <c r="AY127" s="21" t="s">
        <v>207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1" t="s">
        <v>76</v>
      </c>
      <c r="BK127" s="228">
        <f>ROUND(I127*H127,2)</f>
        <v>0</v>
      </c>
      <c r="BL127" s="21" t="s">
        <v>327</v>
      </c>
      <c r="BM127" s="227" t="s">
        <v>3547</v>
      </c>
    </row>
    <row r="128" s="2" customFormat="1">
      <c r="A128" s="42"/>
      <c r="B128" s="43"/>
      <c r="C128" s="44"/>
      <c r="D128" s="229" t="s">
        <v>216</v>
      </c>
      <c r="E128" s="44"/>
      <c r="F128" s="230" t="s">
        <v>3548</v>
      </c>
      <c r="G128" s="44"/>
      <c r="H128" s="44"/>
      <c r="I128" s="231"/>
      <c r="J128" s="44"/>
      <c r="K128" s="44"/>
      <c r="L128" s="48"/>
      <c r="M128" s="232"/>
      <c r="N128" s="233"/>
      <c r="O128" s="88"/>
      <c r="P128" s="88"/>
      <c r="Q128" s="88"/>
      <c r="R128" s="88"/>
      <c r="S128" s="88"/>
      <c r="T128" s="89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T128" s="21" t="s">
        <v>216</v>
      </c>
      <c r="AU128" s="21" t="s">
        <v>80</v>
      </c>
    </row>
    <row r="129" s="2" customFormat="1" ht="16.5" customHeight="1">
      <c r="A129" s="42"/>
      <c r="B129" s="43"/>
      <c r="C129" s="283" t="s">
        <v>404</v>
      </c>
      <c r="D129" s="283" t="s">
        <v>1282</v>
      </c>
      <c r="E129" s="284" t="s">
        <v>3549</v>
      </c>
      <c r="F129" s="285" t="s">
        <v>3550</v>
      </c>
      <c r="G129" s="286" t="s">
        <v>381</v>
      </c>
      <c r="H129" s="287">
        <v>1</v>
      </c>
      <c r="I129" s="288"/>
      <c r="J129" s="287">
        <f>ROUND(I129*H129,2)</f>
        <v>0</v>
      </c>
      <c r="K129" s="285" t="s">
        <v>214</v>
      </c>
      <c r="L129" s="289"/>
      <c r="M129" s="290" t="s">
        <v>18</v>
      </c>
      <c r="N129" s="291" t="s">
        <v>42</v>
      </c>
      <c r="O129" s="88"/>
      <c r="P129" s="225">
        <f>O129*H129</f>
        <v>0</v>
      </c>
      <c r="Q129" s="225">
        <v>0.0025000000000000001</v>
      </c>
      <c r="R129" s="225">
        <f>Q129*H129</f>
        <v>0.0025000000000000001</v>
      </c>
      <c r="S129" s="225">
        <v>0</v>
      </c>
      <c r="T129" s="226">
        <f>S129*H129</f>
        <v>0</v>
      </c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R129" s="227" t="s">
        <v>513</v>
      </c>
      <c r="AT129" s="227" t="s">
        <v>1282</v>
      </c>
      <c r="AU129" s="227" t="s">
        <v>80</v>
      </c>
      <c r="AY129" s="21" t="s">
        <v>207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1" t="s">
        <v>76</v>
      </c>
      <c r="BK129" s="228">
        <f>ROUND(I129*H129,2)</f>
        <v>0</v>
      </c>
      <c r="BL129" s="21" t="s">
        <v>327</v>
      </c>
      <c r="BM129" s="227" t="s">
        <v>3551</v>
      </c>
    </row>
    <row r="130" s="2" customFormat="1" ht="16.5" customHeight="1">
      <c r="A130" s="42"/>
      <c r="B130" s="43"/>
      <c r="C130" s="217" t="s">
        <v>410</v>
      </c>
      <c r="D130" s="217" t="s">
        <v>211</v>
      </c>
      <c r="E130" s="218" t="s">
        <v>3552</v>
      </c>
      <c r="F130" s="219" t="s">
        <v>3553</v>
      </c>
      <c r="G130" s="220" t="s">
        <v>641</v>
      </c>
      <c r="H130" s="221">
        <v>1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0.0029399999999999999</v>
      </c>
      <c r="R130" s="225">
        <f>Q130*H130</f>
        <v>0.0029399999999999999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327</v>
      </c>
      <c r="AT130" s="227" t="s">
        <v>211</v>
      </c>
      <c r="AU130" s="227" t="s">
        <v>80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327</v>
      </c>
      <c r="BM130" s="227" t="s">
        <v>3554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3555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80</v>
      </c>
    </row>
    <row r="132" s="2" customFormat="1" ht="16.5" customHeight="1">
      <c r="A132" s="42"/>
      <c r="B132" s="43"/>
      <c r="C132" s="217" t="s">
        <v>417</v>
      </c>
      <c r="D132" s="217" t="s">
        <v>211</v>
      </c>
      <c r="E132" s="218" t="s">
        <v>3556</v>
      </c>
      <c r="F132" s="219" t="s">
        <v>3557</v>
      </c>
      <c r="G132" s="220" t="s">
        <v>381</v>
      </c>
      <c r="H132" s="221">
        <v>14</v>
      </c>
      <c r="I132" s="222"/>
      <c r="J132" s="221">
        <f>ROUND(I132*H132,2)</f>
        <v>0</v>
      </c>
      <c r="K132" s="219" t="s">
        <v>214</v>
      </c>
      <c r="L132" s="48"/>
      <c r="M132" s="223" t="s">
        <v>18</v>
      </c>
      <c r="N132" s="224" t="s">
        <v>42</v>
      </c>
      <c r="O132" s="88"/>
      <c r="P132" s="225">
        <f>O132*H132</f>
        <v>0</v>
      </c>
      <c r="Q132" s="225">
        <v>6.0000000000000002E-05</v>
      </c>
      <c r="R132" s="225">
        <f>Q132*H132</f>
        <v>0.00084000000000000003</v>
      </c>
      <c r="S132" s="225">
        <v>0</v>
      </c>
      <c r="T132" s="226">
        <f>S132*H132</f>
        <v>0</v>
      </c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R132" s="227" t="s">
        <v>327</v>
      </c>
      <c r="AT132" s="227" t="s">
        <v>211</v>
      </c>
      <c r="AU132" s="227" t="s">
        <v>80</v>
      </c>
      <c r="AY132" s="21" t="s">
        <v>207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21" t="s">
        <v>76</v>
      </c>
      <c r="BK132" s="228">
        <f>ROUND(I132*H132,2)</f>
        <v>0</v>
      </c>
      <c r="BL132" s="21" t="s">
        <v>327</v>
      </c>
      <c r="BM132" s="227" t="s">
        <v>3558</v>
      </c>
    </row>
    <row r="133" s="2" customFormat="1">
      <c r="A133" s="42"/>
      <c r="B133" s="43"/>
      <c r="C133" s="44"/>
      <c r="D133" s="229" t="s">
        <v>216</v>
      </c>
      <c r="E133" s="44"/>
      <c r="F133" s="230" t="s">
        <v>3559</v>
      </c>
      <c r="G133" s="44"/>
      <c r="H133" s="44"/>
      <c r="I133" s="231"/>
      <c r="J133" s="44"/>
      <c r="K133" s="44"/>
      <c r="L133" s="48"/>
      <c r="M133" s="232"/>
      <c r="N133" s="233"/>
      <c r="O133" s="88"/>
      <c r="P133" s="88"/>
      <c r="Q133" s="88"/>
      <c r="R133" s="88"/>
      <c r="S133" s="88"/>
      <c r="T133" s="89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T133" s="21" t="s">
        <v>216</v>
      </c>
      <c r="AU133" s="21" t="s">
        <v>80</v>
      </c>
    </row>
    <row r="134" s="2" customFormat="1" ht="16.5" customHeight="1">
      <c r="A134" s="42"/>
      <c r="B134" s="43"/>
      <c r="C134" s="283" t="s">
        <v>425</v>
      </c>
      <c r="D134" s="283" t="s">
        <v>1282</v>
      </c>
      <c r="E134" s="284" t="s">
        <v>3560</v>
      </c>
      <c r="F134" s="285" t="s">
        <v>3561</v>
      </c>
      <c r="G134" s="286" t="s">
        <v>381</v>
      </c>
      <c r="H134" s="287">
        <v>14</v>
      </c>
      <c r="I134" s="288"/>
      <c r="J134" s="287">
        <f>ROUND(I134*H134,2)</f>
        <v>0</v>
      </c>
      <c r="K134" s="285" t="s">
        <v>214</v>
      </c>
      <c r="L134" s="289"/>
      <c r="M134" s="290" t="s">
        <v>18</v>
      </c>
      <c r="N134" s="291" t="s">
        <v>42</v>
      </c>
      <c r="O134" s="88"/>
      <c r="P134" s="225">
        <f>O134*H134</f>
        <v>0</v>
      </c>
      <c r="Q134" s="225">
        <v>0.00038000000000000002</v>
      </c>
      <c r="R134" s="225">
        <f>Q134*H134</f>
        <v>0.0053200000000000001</v>
      </c>
      <c r="S134" s="225">
        <v>0</v>
      </c>
      <c r="T134" s="226">
        <f>S134*H134</f>
        <v>0</v>
      </c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R134" s="227" t="s">
        <v>513</v>
      </c>
      <c r="AT134" s="227" t="s">
        <v>1282</v>
      </c>
      <c r="AU134" s="227" t="s">
        <v>80</v>
      </c>
      <c r="AY134" s="21" t="s">
        <v>207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1" t="s">
        <v>76</v>
      </c>
      <c r="BK134" s="228">
        <f>ROUND(I134*H134,2)</f>
        <v>0</v>
      </c>
      <c r="BL134" s="21" t="s">
        <v>327</v>
      </c>
      <c r="BM134" s="227" t="s">
        <v>3562</v>
      </c>
    </row>
    <row r="135" s="2" customFormat="1" ht="16.5" customHeight="1">
      <c r="A135" s="42"/>
      <c r="B135" s="43"/>
      <c r="C135" s="217" t="s">
        <v>431</v>
      </c>
      <c r="D135" s="217" t="s">
        <v>211</v>
      </c>
      <c r="E135" s="218" t="s">
        <v>590</v>
      </c>
      <c r="F135" s="219" t="s">
        <v>3563</v>
      </c>
      <c r="G135" s="220" t="s">
        <v>381</v>
      </c>
      <c r="H135" s="221">
        <v>1</v>
      </c>
      <c r="I135" s="222"/>
      <c r="J135" s="221">
        <f>ROUND(I135*H135,2)</f>
        <v>0</v>
      </c>
      <c r="K135" s="219" t="s">
        <v>18</v>
      </c>
      <c r="L135" s="48"/>
      <c r="M135" s="223" t="s">
        <v>18</v>
      </c>
      <c r="N135" s="224" t="s">
        <v>42</v>
      </c>
      <c r="O135" s="88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R135" s="227" t="s">
        <v>327</v>
      </c>
      <c r="AT135" s="227" t="s">
        <v>211</v>
      </c>
      <c r="AU135" s="227" t="s">
        <v>80</v>
      </c>
      <c r="AY135" s="21" t="s">
        <v>207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1" t="s">
        <v>76</v>
      </c>
      <c r="BK135" s="228">
        <f>ROUND(I135*H135,2)</f>
        <v>0</v>
      </c>
      <c r="BL135" s="21" t="s">
        <v>327</v>
      </c>
      <c r="BM135" s="227" t="s">
        <v>3564</v>
      </c>
    </row>
    <row r="136" s="2" customFormat="1">
      <c r="A136" s="42"/>
      <c r="B136" s="43"/>
      <c r="C136" s="44"/>
      <c r="D136" s="236" t="s">
        <v>653</v>
      </c>
      <c r="E136" s="44"/>
      <c r="F136" s="278" t="s">
        <v>3565</v>
      </c>
      <c r="G136" s="44"/>
      <c r="H136" s="44"/>
      <c r="I136" s="231"/>
      <c r="J136" s="44"/>
      <c r="K136" s="44"/>
      <c r="L136" s="48"/>
      <c r="M136" s="232"/>
      <c r="N136" s="233"/>
      <c r="O136" s="88"/>
      <c r="P136" s="88"/>
      <c r="Q136" s="88"/>
      <c r="R136" s="88"/>
      <c r="S136" s="88"/>
      <c r="T136" s="89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T136" s="21" t="s">
        <v>653</v>
      </c>
      <c r="AU136" s="21" t="s">
        <v>80</v>
      </c>
    </row>
    <row r="137" s="14" customFormat="1">
      <c r="A137" s="14"/>
      <c r="B137" s="245"/>
      <c r="C137" s="246"/>
      <c r="D137" s="236" t="s">
        <v>218</v>
      </c>
      <c r="E137" s="247" t="s">
        <v>18</v>
      </c>
      <c r="F137" s="248" t="s">
        <v>76</v>
      </c>
      <c r="G137" s="246"/>
      <c r="H137" s="249">
        <v>1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218</v>
      </c>
      <c r="AU137" s="255" t="s">
        <v>80</v>
      </c>
      <c r="AV137" s="14" t="s">
        <v>80</v>
      </c>
      <c r="AW137" s="14" t="s">
        <v>33</v>
      </c>
      <c r="AX137" s="14" t="s">
        <v>76</v>
      </c>
      <c r="AY137" s="255" t="s">
        <v>207</v>
      </c>
    </row>
    <row r="138" s="2" customFormat="1" ht="16.5" customHeight="1">
      <c r="A138" s="42"/>
      <c r="B138" s="43"/>
      <c r="C138" s="217" t="s">
        <v>436</v>
      </c>
      <c r="D138" s="217" t="s">
        <v>211</v>
      </c>
      <c r="E138" s="218" t="s">
        <v>597</v>
      </c>
      <c r="F138" s="219" t="s">
        <v>3566</v>
      </c>
      <c r="G138" s="220" t="s">
        <v>381</v>
      </c>
      <c r="H138" s="221">
        <v>1</v>
      </c>
      <c r="I138" s="222"/>
      <c r="J138" s="221">
        <f>ROUND(I138*H138,2)</f>
        <v>0</v>
      </c>
      <c r="K138" s="219" t="s">
        <v>18</v>
      </c>
      <c r="L138" s="48"/>
      <c r="M138" s="223" t="s">
        <v>18</v>
      </c>
      <c r="N138" s="224" t="s">
        <v>42</v>
      </c>
      <c r="O138" s="88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R138" s="227" t="s">
        <v>327</v>
      </c>
      <c r="AT138" s="227" t="s">
        <v>211</v>
      </c>
      <c r="AU138" s="227" t="s">
        <v>80</v>
      </c>
      <c r="AY138" s="21" t="s">
        <v>207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1" t="s">
        <v>76</v>
      </c>
      <c r="BK138" s="228">
        <f>ROUND(I138*H138,2)</f>
        <v>0</v>
      </c>
      <c r="BL138" s="21" t="s">
        <v>327</v>
      </c>
      <c r="BM138" s="227" t="s">
        <v>3567</v>
      </c>
    </row>
    <row r="139" s="2" customFormat="1">
      <c r="A139" s="42"/>
      <c r="B139" s="43"/>
      <c r="C139" s="44"/>
      <c r="D139" s="236" t="s">
        <v>653</v>
      </c>
      <c r="E139" s="44"/>
      <c r="F139" s="278" t="s">
        <v>3568</v>
      </c>
      <c r="G139" s="44"/>
      <c r="H139" s="44"/>
      <c r="I139" s="231"/>
      <c r="J139" s="44"/>
      <c r="K139" s="44"/>
      <c r="L139" s="48"/>
      <c r="M139" s="232"/>
      <c r="N139" s="233"/>
      <c r="O139" s="88"/>
      <c r="P139" s="88"/>
      <c r="Q139" s="88"/>
      <c r="R139" s="88"/>
      <c r="S139" s="88"/>
      <c r="T139" s="89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T139" s="21" t="s">
        <v>653</v>
      </c>
      <c r="AU139" s="21" t="s">
        <v>80</v>
      </c>
    </row>
    <row r="140" s="2" customFormat="1" ht="24.15" customHeight="1">
      <c r="A140" s="42"/>
      <c r="B140" s="43"/>
      <c r="C140" s="217" t="s">
        <v>499</v>
      </c>
      <c r="D140" s="217" t="s">
        <v>211</v>
      </c>
      <c r="E140" s="218" t="s">
        <v>3437</v>
      </c>
      <c r="F140" s="219" t="s">
        <v>3438</v>
      </c>
      <c r="G140" s="220" t="s">
        <v>697</v>
      </c>
      <c r="H140" s="222"/>
      <c r="I140" s="222"/>
      <c r="J140" s="221">
        <f>ROUND(I140*H140,2)</f>
        <v>0</v>
      </c>
      <c r="K140" s="219" t="s">
        <v>214</v>
      </c>
      <c r="L140" s="48"/>
      <c r="M140" s="223" t="s">
        <v>18</v>
      </c>
      <c r="N140" s="224" t="s">
        <v>42</v>
      </c>
      <c r="O140" s="88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R140" s="227" t="s">
        <v>327</v>
      </c>
      <c r="AT140" s="227" t="s">
        <v>211</v>
      </c>
      <c r="AU140" s="227" t="s">
        <v>80</v>
      </c>
      <c r="AY140" s="21" t="s">
        <v>207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1" t="s">
        <v>76</v>
      </c>
      <c r="BK140" s="228">
        <f>ROUND(I140*H140,2)</f>
        <v>0</v>
      </c>
      <c r="BL140" s="21" t="s">
        <v>327</v>
      </c>
      <c r="BM140" s="227" t="s">
        <v>3569</v>
      </c>
    </row>
    <row r="141" s="2" customFormat="1">
      <c r="A141" s="42"/>
      <c r="B141" s="43"/>
      <c r="C141" s="44"/>
      <c r="D141" s="229" t="s">
        <v>216</v>
      </c>
      <c r="E141" s="44"/>
      <c r="F141" s="230" t="s">
        <v>3440</v>
      </c>
      <c r="G141" s="44"/>
      <c r="H141" s="44"/>
      <c r="I141" s="231"/>
      <c r="J141" s="44"/>
      <c r="K141" s="44"/>
      <c r="L141" s="48"/>
      <c r="M141" s="232"/>
      <c r="N141" s="233"/>
      <c r="O141" s="88"/>
      <c r="P141" s="88"/>
      <c r="Q141" s="88"/>
      <c r="R141" s="88"/>
      <c r="S141" s="88"/>
      <c r="T141" s="89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T141" s="21" t="s">
        <v>216</v>
      </c>
      <c r="AU141" s="21" t="s">
        <v>80</v>
      </c>
    </row>
    <row r="142" s="2" customFormat="1" ht="37.8" customHeight="1">
      <c r="A142" s="42"/>
      <c r="B142" s="43"/>
      <c r="C142" s="217" t="s">
        <v>504</v>
      </c>
      <c r="D142" s="217" t="s">
        <v>211</v>
      </c>
      <c r="E142" s="218" t="s">
        <v>3441</v>
      </c>
      <c r="F142" s="219" t="s">
        <v>3442</v>
      </c>
      <c r="G142" s="220" t="s">
        <v>697</v>
      </c>
      <c r="H142" s="222"/>
      <c r="I142" s="222"/>
      <c r="J142" s="221">
        <f>ROUND(I142*H142,2)</f>
        <v>0</v>
      </c>
      <c r="K142" s="219" t="s">
        <v>214</v>
      </c>
      <c r="L142" s="48"/>
      <c r="M142" s="223" t="s">
        <v>18</v>
      </c>
      <c r="N142" s="224" t="s">
        <v>42</v>
      </c>
      <c r="O142" s="88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327</v>
      </c>
      <c r="AT142" s="227" t="s">
        <v>211</v>
      </c>
      <c r="AU142" s="227" t="s">
        <v>80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3570</v>
      </c>
    </row>
    <row r="143" s="2" customFormat="1">
      <c r="A143" s="42"/>
      <c r="B143" s="43"/>
      <c r="C143" s="44"/>
      <c r="D143" s="229" t="s">
        <v>216</v>
      </c>
      <c r="E143" s="44"/>
      <c r="F143" s="230" t="s">
        <v>3444</v>
      </c>
      <c r="G143" s="44"/>
      <c r="H143" s="44"/>
      <c r="I143" s="231"/>
      <c r="J143" s="44"/>
      <c r="K143" s="44"/>
      <c r="L143" s="48"/>
      <c r="M143" s="232"/>
      <c r="N143" s="233"/>
      <c r="O143" s="88"/>
      <c r="P143" s="88"/>
      <c r="Q143" s="88"/>
      <c r="R143" s="88"/>
      <c r="S143" s="88"/>
      <c r="T143" s="89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T143" s="21" t="s">
        <v>216</v>
      </c>
      <c r="AU143" s="21" t="s">
        <v>80</v>
      </c>
    </row>
    <row r="144" s="12" customFormat="1" ht="22.8" customHeight="1">
      <c r="A144" s="12"/>
      <c r="B144" s="201"/>
      <c r="C144" s="202"/>
      <c r="D144" s="203" t="s">
        <v>70</v>
      </c>
      <c r="E144" s="215" t="s">
        <v>3571</v>
      </c>
      <c r="F144" s="215" t="s">
        <v>3572</v>
      </c>
      <c r="G144" s="202"/>
      <c r="H144" s="202"/>
      <c r="I144" s="205"/>
      <c r="J144" s="216">
        <f>BK144</f>
        <v>0</v>
      </c>
      <c r="K144" s="202"/>
      <c r="L144" s="207"/>
      <c r="M144" s="208"/>
      <c r="N144" s="209"/>
      <c r="O144" s="209"/>
      <c r="P144" s="210">
        <f>SUM(P145:P157)</f>
        <v>0</v>
      </c>
      <c r="Q144" s="209"/>
      <c r="R144" s="210">
        <f>SUM(R145:R157)</f>
        <v>0.064750000000000002</v>
      </c>
      <c r="S144" s="209"/>
      <c r="T144" s="211">
        <f>SUM(T145:T157)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2" t="s">
        <v>80</v>
      </c>
      <c r="AT144" s="213" t="s">
        <v>70</v>
      </c>
      <c r="AU144" s="213" t="s">
        <v>76</v>
      </c>
      <c r="AY144" s="212" t="s">
        <v>207</v>
      </c>
      <c r="BK144" s="214">
        <f>SUM(BK145:BK157)</f>
        <v>0</v>
      </c>
    </row>
    <row r="145" s="2" customFormat="1" ht="24.15" customHeight="1">
      <c r="A145" s="42"/>
      <c r="B145" s="43"/>
      <c r="C145" s="217" t="s">
        <v>513</v>
      </c>
      <c r="D145" s="217" t="s">
        <v>211</v>
      </c>
      <c r="E145" s="218" t="s">
        <v>3573</v>
      </c>
      <c r="F145" s="219" t="s">
        <v>3574</v>
      </c>
      <c r="G145" s="220" t="s">
        <v>641</v>
      </c>
      <c r="H145" s="221">
        <v>6</v>
      </c>
      <c r="I145" s="222"/>
      <c r="J145" s="221">
        <f>ROUND(I145*H145,2)</f>
        <v>0</v>
      </c>
      <c r="K145" s="219" t="s">
        <v>214</v>
      </c>
      <c r="L145" s="48"/>
      <c r="M145" s="223" t="s">
        <v>18</v>
      </c>
      <c r="N145" s="224" t="s">
        <v>42</v>
      </c>
      <c r="O145" s="88"/>
      <c r="P145" s="225">
        <f>O145*H145</f>
        <v>0</v>
      </c>
      <c r="Q145" s="225">
        <v>0.0091999999999999998</v>
      </c>
      <c r="R145" s="225">
        <f>Q145*H145</f>
        <v>0.055199999999999999</v>
      </c>
      <c r="S145" s="225">
        <v>0</v>
      </c>
      <c r="T145" s="226">
        <f>S145*H145</f>
        <v>0</v>
      </c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R145" s="227" t="s">
        <v>327</v>
      </c>
      <c r="AT145" s="227" t="s">
        <v>211</v>
      </c>
      <c r="AU145" s="227" t="s">
        <v>80</v>
      </c>
      <c r="AY145" s="21" t="s">
        <v>207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1" t="s">
        <v>76</v>
      </c>
      <c r="BK145" s="228">
        <f>ROUND(I145*H145,2)</f>
        <v>0</v>
      </c>
      <c r="BL145" s="21" t="s">
        <v>327</v>
      </c>
      <c r="BM145" s="227" t="s">
        <v>3575</v>
      </c>
    </row>
    <row r="146" s="2" customFormat="1">
      <c r="A146" s="42"/>
      <c r="B146" s="43"/>
      <c r="C146" s="44"/>
      <c r="D146" s="229" t="s">
        <v>216</v>
      </c>
      <c r="E146" s="44"/>
      <c r="F146" s="230" t="s">
        <v>3576</v>
      </c>
      <c r="G146" s="44"/>
      <c r="H146" s="44"/>
      <c r="I146" s="231"/>
      <c r="J146" s="44"/>
      <c r="K146" s="44"/>
      <c r="L146" s="48"/>
      <c r="M146" s="232"/>
      <c r="N146" s="233"/>
      <c r="O146" s="88"/>
      <c r="P146" s="88"/>
      <c r="Q146" s="88"/>
      <c r="R146" s="88"/>
      <c r="S146" s="88"/>
      <c r="T146" s="89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T146" s="21" t="s">
        <v>216</v>
      </c>
      <c r="AU146" s="21" t="s">
        <v>80</v>
      </c>
    </row>
    <row r="147" s="2" customFormat="1" ht="24.15" customHeight="1">
      <c r="A147" s="42"/>
      <c r="B147" s="43"/>
      <c r="C147" s="217" t="s">
        <v>519</v>
      </c>
      <c r="D147" s="217" t="s">
        <v>211</v>
      </c>
      <c r="E147" s="218" t="s">
        <v>3577</v>
      </c>
      <c r="F147" s="219" t="s">
        <v>3578</v>
      </c>
      <c r="G147" s="220" t="s">
        <v>641</v>
      </c>
      <c r="H147" s="221">
        <v>1</v>
      </c>
      <c r="I147" s="222"/>
      <c r="J147" s="221">
        <f>ROUND(I147*H147,2)</f>
        <v>0</v>
      </c>
      <c r="K147" s="219" t="s">
        <v>214</v>
      </c>
      <c r="L147" s="48"/>
      <c r="M147" s="223" t="s">
        <v>18</v>
      </c>
      <c r="N147" s="224" t="s">
        <v>42</v>
      </c>
      <c r="O147" s="88"/>
      <c r="P147" s="225">
        <f>O147*H147</f>
        <v>0</v>
      </c>
      <c r="Q147" s="225">
        <v>0.0085000000000000006</v>
      </c>
      <c r="R147" s="225">
        <f>Q147*H147</f>
        <v>0.0085000000000000006</v>
      </c>
      <c r="S147" s="225">
        <v>0</v>
      </c>
      <c r="T147" s="226">
        <f>S147*H147</f>
        <v>0</v>
      </c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R147" s="227" t="s">
        <v>327</v>
      </c>
      <c r="AT147" s="227" t="s">
        <v>211</v>
      </c>
      <c r="AU147" s="227" t="s">
        <v>80</v>
      </c>
      <c r="AY147" s="21" t="s">
        <v>207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1" t="s">
        <v>76</v>
      </c>
      <c r="BK147" s="228">
        <f>ROUND(I147*H147,2)</f>
        <v>0</v>
      </c>
      <c r="BL147" s="21" t="s">
        <v>327</v>
      </c>
      <c r="BM147" s="227" t="s">
        <v>3579</v>
      </c>
    </row>
    <row r="148" s="2" customFormat="1">
      <c r="A148" s="42"/>
      <c r="B148" s="43"/>
      <c r="C148" s="44"/>
      <c r="D148" s="229" t="s">
        <v>216</v>
      </c>
      <c r="E148" s="44"/>
      <c r="F148" s="230" t="s">
        <v>3580</v>
      </c>
      <c r="G148" s="44"/>
      <c r="H148" s="44"/>
      <c r="I148" s="231"/>
      <c r="J148" s="44"/>
      <c r="K148" s="44"/>
      <c r="L148" s="48"/>
      <c r="M148" s="232"/>
      <c r="N148" s="233"/>
      <c r="O148" s="88"/>
      <c r="P148" s="88"/>
      <c r="Q148" s="88"/>
      <c r="R148" s="88"/>
      <c r="S148" s="88"/>
      <c r="T148" s="89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T148" s="21" t="s">
        <v>216</v>
      </c>
      <c r="AU148" s="21" t="s">
        <v>80</v>
      </c>
    </row>
    <row r="149" s="2" customFormat="1" ht="16.5" customHeight="1">
      <c r="A149" s="42"/>
      <c r="B149" s="43"/>
      <c r="C149" s="217" t="s">
        <v>524</v>
      </c>
      <c r="D149" s="217" t="s">
        <v>211</v>
      </c>
      <c r="E149" s="218" t="s">
        <v>3581</v>
      </c>
      <c r="F149" s="219" t="s">
        <v>3582</v>
      </c>
      <c r="G149" s="220" t="s">
        <v>641</v>
      </c>
      <c r="H149" s="221">
        <v>7</v>
      </c>
      <c r="I149" s="222"/>
      <c r="J149" s="221">
        <f>ROUND(I149*H149,2)</f>
        <v>0</v>
      </c>
      <c r="K149" s="219" t="s">
        <v>214</v>
      </c>
      <c r="L149" s="48"/>
      <c r="M149" s="223" t="s">
        <v>18</v>
      </c>
      <c r="N149" s="224" t="s">
        <v>42</v>
      </c>
      <c r="O149" s="88"/>
      <c r="P149" s="225">
        <f>O149*H149</f>
        <v>0</v>
      </c>
      <c r="Q149" s="225">
        <v>0.00014999999999999999</v>
      </c>
      <c r="R149" s="225">
        <f>Q149*H149</f>
        <v>0.0010499999999999999</v>
      </c>
      <c r="S149" s="225">
        <v>0</v>
      </c>
      <c r="T149" s="226">
        <f>S149*H149</f>
        <v>0</v>
      </c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R149" s="227" t="s">
        <v>327</v>
      </c>
      <c r="AT149" s="227" t="s">
        <v>211</v>
      </c>
      <c r="AU149" s="227" t="s">
        <v>80</v>
      </c>
      <c r="AY149" s="21" t="s">
        <v>207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1" t="s">
        <v>76</v>
      </c>
      <c r="BK149" s="228">
        <f>ROUND(I149*H149,2)</f>
        <v>0</v>
      </c>
      <c r="BL149" s="21" t="s">
        <v>327</v>
      </c>
      <c r="BM149" s="227" t="s">
        <v>3583</v>
      </c>
    </row>
    <row r="150" s="2" customFormat="1">
      <c r="A150" s="42"/>
      <c r="B150" s="43"/>
      <c r="C150" s="44"/>
      <c r="D150" s="229" t="s">
        <v>216</v>
      </c>
      <c r="E150" s="44"/>
      <c r="F150" s="230" t="s">
        <v>3584</v>
      </c>
      <c r="G150" s="44"/>
      <c r="H150" s="44"/>
      <c r="I150" s="231"/>
      <c r="J150" s="44"/>
      <c r="K150" s="44"/>
      <c r="L150" s="48"/>
      <c r="M150" s="232"/>
      <c r="N150" s="233"/>
      <c r="O150" s="88"/>
      <c r="P150" s="88"/>
      <c r="Q150" s="88"/>
      <c r="R150" s="88"/>
      <c r="S150" s="88"/>
      <c r="T150" s="89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T150" s="21" t="s">
        <v>216</v>
      </c>
      <c r="AU150" s="21" t="s">
        <v>80</v>
      </c>
    </row>
    <row r="151" s="14" customFormat="1">
      <c r="A151" s="14"/>
      <c r="B151" s="245"/>
      <c r="C151" s="246"/>
      <c r="D151" s="236" t="s">
        <v>218</v>
      </c>
      <c r="E151" s="247" t="s">
        <v>18</v>
      </c>
      <c r="F151" s="248" t="s">
        <v>103</v>
      </c>
      <c r="G151" s="246"/>
      <c r="H151" s="249">
        <v>6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218</v>
      </c>
      <c r="AU151" s="255" t="s">
        <v>80</v>
      </c>
      <c r="AV151" s="14" t="s">
        <v>80</v>
      </c>
      <c r="AW151" s="14" t="s">
        <v>33</v>
      </c>
      <c r="AX151" s="14" t="s">
        <v>71</v>
      </c>
      <c r="AY151" s="255" t="s">
        <v>207</v>
      </c>
    </row>
    <row r="152" s="14" customFormat="1">
      <c r="A152" s="14"/>
      <c r="B152" s="245"/>
      <c r="C152" s="246"/>
      <c r="D152" s="236" t="s">
        <v>218</v>
      </c>
      <c r="E152" s="247" t="s">
        <v>18</v>
      </c>
      <c r="F152" s="248" t="s">
        <v>76</v>
      </c>
      <c r="G152" s="246"/>
      <c r="H152" s="249">
        <v>1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218</v>
      </c>
      <c r="AU152" s="255" t="s">
        <v>80</v>
      </c>
      <c r="AV152" s="14" t="s">
        <v>80</v>
      </c>
      <c r="AW152" s="14" t="s">
        <v>33</v>
      </c>
      <c r="AX152" s="14" t="s">
        <v>71</v>
      </c>
      <c r="AY152" s="255" t="s">
        <v>207</v>
      </c>
    </row>
    <row r="153" s="16" customFormat="1">
      <c r="A153" s="16"/>
      <c r="B153" s="267"/>
      <c r="C153" s="268"/>
      <c r="D153" s="236" t="s">
        <v>218</v>
      </c>
      <c r="E153" s="269" t="s">
        <v>18</v>
      </c>
      <c r="F153" s="270" t="s">
        <v>244</v>
      </c>
      <c r="G153" s="268"/>
      <c r="H153" s="271">
        <v>7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T153" s="277" t="s">
        <v>218</v>
      </c>
      <c r="AU153" s="277" t="s">
        <v>80</v>
      </c>
      <c r="AV153" s="16" t="s">
        <v>89</v>
      </c>
      <c r="AW153" s="16" t="s">
        <v>33</v>
      </c>
      <c r="AX153" s="16" t="s">
        <v>76</v>
      </c>
      <c r="AY153" s="277" t="s">
        <v>207</v>
      </c>
    </row>
    <row r="154" s="2" customFormat="1" ht="24.15" customHeight="1">
      <c r="A154" s="42"/>
      <c r="B154" s="43"/>
      <c r="C154" s="217" t="s">
        <v>529</v>
      </c>
      <c r="D154" s="217" t="s">
        <v>211</v>
      </c>
      <c r="E154" s="218" t="s">
        <v>3585</v>
      </c>
      <c r="F154" s="219" t="s">
        <v>3586</v>
      </c>
      <c r="G154" s="220" t="s">
        <v>697</v>
      </c>
      <c r="H154" s="222"/>
      <c r="I154" s="222"/>
      <c r="J154" s="221">
        <f>ROUND(I154*H154,2)</f>
        <v>0</v>
      </c>
      <c r="K154" s="219" t="s">
        <v>214</v>
      </c>
      <c r="L154" s="48"/>
      <c r="M154" s="223" t="s">
        <v>18</v>
      </c>
      <c r="N154" s="224" t="s">
        <v>42</v>
      </c>
      <c r="O154" s="88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327</v>
      </c>
      <c r="AT154" s="227" t="s">
        <v>211</v>
      </c>
      <c r="AU154" s="227" t="s">
        <v>80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327</v>
      </c>
      <c r="BM154" s="227" t="s">
        <v>3587</v>
      </c>
    </row>
    <row r="155" s="2" customFormat="1">
      <c r="A155" s="42"/>
      <c r="B155" s="43"/>
      <c r="C155" s="44"/>
      <c r="D155" s="229" t="s">
        <v>216</v>
      </c>
      <c r="E155" s="44"/>
      <c r="F155" s="230" t="s">
        <v>3588</v>
      </c>
      <c r="G155" s="44"/>
      <c r="H155" s="44"/>
      <c r="I155" s="231"/>
      <c r="J155" s="44"/>
      <c r="K155" s="44"/>
      <c r="L155" s="48"/>
      <c r="M155" s="232"/>
      <c r="N155" s="233"/>
      <c r="O155" s="88"/>
      <c r="P155" s="88"/>
      <c r="Q155" s="88"/>
      <c r="R155" s="88"/>
      <c r="S155" s="88"/>
      <c r="T155" s="89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T155" s="21" t="s">
        <v>216</v>
      </c>
      <c r="AU155" s="21" t="s">
        <v>80</v>
      </c>
    </row>
    <row r="156" s="2" customFormat="1" ht="37.8" customHeight="1">
      <c r="A156" s="42"/>
      <c r="B156" s="43"/>
      <c r="C156" s="217" t="s">
        <v>534</v>
      </c>
      <c r="D156" s="217" t="s">
        <v>211</v>
      </c>
      <c r="E156" s="218" t="s">
        <v>3589</v>
      </c>
      <c r="F156" s="219" t="s">
        <v>3590</v>
      </c>
      <c r="G156" s="220" t="s">
        <v>697</v>
      </c>
      <c r="H156" s="222"/>
      <c r="I156" s="222"/>
      <c r="J156" s="221">
        <f>ROUND(I156*H156,2)</f>
        <v>0</v>
      </c>
      <c r="K156" s="219" t="s">
        <v>214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327</v>
      </c>
      <c r="AT156" s="227" t="s">
        <v>211</v>
      </c>
      <c r="AU156" s="227" t="s">
        <v>80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327</v>
      </c>
      <c r="BM156" s="227" t="s">
        <v>3591</v>
      </c>
    </row>
    <row r="157" s="2" customFormat="1">
      <c r="A157" s="42"/>
      <c r="B157" s="43"/>
      <c r="C157" s="44"/>
      <c r="D157" s="229" t="s">
        <v>216</v>
      </c>
      <c r="E157" s="44"/>
      <c r="F157" s="230" t="s">
        <v>3592</v>
      </c>
      <c r="G157" s="44"/>
      <c r="H157" s="44"/>
      <c r="I157" s="231"/>
      <c r="J157" s="44"/>
      <c r="K157" s="44"/>
      <c r="L157" s="48"/>
      <c r="M157" s="292"/>
      <c r="N157" s="293"/>
      <c r="O157" s="294"/>
      <c r="P157" s="294"/>
      <c r="Q157" s="294"/>
      <c r="R157" s="294"/>
      <c r="S157" s="294"/>
      <c r="T157" s="295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T157" s="21" t="s">
        <v>216</v>
      </c>
      <c r="AU157" s="21" t="s">
        <v>80</v>
      </c>
    </row>
    <row r="158" s="2" customFormat="1" ht="6.96" customHeight="1">
      <c r="A158" s="42"/>
      <c r="B158" s="63"/>
      <c r="C158" s="64"/>
      <c r="D158" s="64"/>
      <c r="E158" s="64"/>
      <c r="F158" s="64"/>
      <c r="G158" s="64"/>
      <c r="H158" s="64"/>
      <c r="I158" s="64"/>
      <c r="J158" s="64"/>
      <c r="K158" s="64"/>
      <c r="L158" s="48"/>
      <c r="M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</row>
  </sheetData>
  <sheetProtection sheet="1" autoFilter="0" formatColumns="0" formatRows="0" objects="1" scenarios="1" spinCount="100000" saltValue="EpT9m8Ju5RiiwivE4xi7HoWZnlntvvT0ZMlR0GbA/jP1YgVRGIFXCWL8BqI7eml6SY9KDMqpvNSP9Pw6b7sT5A==" hashValue="qu91tPtteNtqo3KUNPA65UByonvlMjksSotNNjM4X3bIii82bnbTpaw5iihpWxQeWTPMJ40Dtkv+Za8ls4eGww==" algorithmName="SHA-512" password="CC35"/>
  <autoFilter ref="C87:K15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5_02/725112022"/>
    <hyperlink ref="F94" r:id="rId2" display="https://podminky.urs.cz/item/CS_URS_2025_02/725112023"/>
    <hyperlink ref="F96" r:id="rId3" display="https://podminky.urs.cz/item/CS_URS_2025_02/725129102"/>
    <hyperlink ref="F99" r:id="rId4" display="https://podminky.urs.cz/item/CS_URS_2025_02/725211602"/>
    <hyperlink ref="F101" r:id="rId5" display="https://podminky.urs.cz/item/CS_URS_2025_02/725211681"/>
    <hyperlink ref="F106" r:id="rId6" display="https://podminky.urs.cz/item/CS_URS_2025_02/725291668"/>
    <hyperlink ref="F109" r:id="rId7" display="https://podminky.urs.cz/item/CS_URS_2025_02/725291679"/>
    <hyperlink ref="F112" r:id="rId8" display="https://podminky.urs.cz/item/CS_URS_2025_02/725291669"/>
    <hyperlink ref="F115" r:id="rId9" display="https://podminky.urs.cz/item/CS_URS_2025_02/725291670"/>
    <hyperlink ref="F118" r:id="rId10" display="https://podminky.urs.cz/item/CS_URS_2025_02/725311121"/>
    <hyperlink ref="F120" r:id="rId11" display="https://podminky.urs.cz/item/CS_URS_2025_02/725331112"/>
    <hyperlink ref="F122" r:id="rId12" display="https://podminky.urs.cz/item/CS_URS_2025_02/725821311"/>
    <hyperlink ref="F124" r:id="rId13" display="https://podminky.urs.cz/item/CS_URS_2025_02/725821312"/>
    <hyperlink ref="F126" r:id="rId14" display="https://podminky.urs.cz/item/CS_URS_2025_02/725822651"/>
    <hyperlink ref="F128" r:id="rId15" display="https://podminky.urs.cz/item/CS_URS_2025_02/725829132"/>
    <hyperlink ref="F131" r:id="rId16" display="https://podminky.urs.cz/item/CS_URS_2025_02/725841354"/>
    <hyperlink ref="F133" r:id="rId17" display="https://podminky.urs.cz/item/CS_URS_2025_02/725859102"/>
    <hyperlink ref="F141" r:id="rId18" display="https://podminky.urs.cz/item/CS_URS_2025_02/998725311"/>
    <hyperlink ref="F143" r:id="rId19" display="https://podminky.urs.cz/item/CS_URS_2025_02/998725319"/>
    <hyperlink ref="F146" r:id="rId20" display="https://podminky.urs.cz/item/CS_URS_2025_02/726111031"/>
    <hyperlink ref="F148" r:id="rId21" display="https://podminky.urs.cz/item/CS_URS_2025_02/726111041"/>
    <hyperlink ref="F150" r:id="rId22" display="https://podminky.urs.cz/item/CS_URS_2025_02/726191001"/>
    <hyperlink ref="F155" r:id="rId23" display="https://podminky.urs.cz/item/CS_URS_2025_02/998726311"/>
    <hyperlink ref="F157" r:id="rId24" display="https://podminky.urs.cz/item/CS_URS_2025_02/998726319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5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107</v>
      </c>
    </row>
    <row r="3" s="1" customFormat="1" ht="6.96" customHeight="1">
      <c r="B3" s="143"/>
      <c r="C3" s="144"/>
      <c r="D3" s="144"/>
      <c r="E3" s="144"/>
      <c r="F3" s="144"/>
      <c r="G3" s="144"/>
      <c r="H3" s="144"/>
      <c r="I3" s="144"/>
      <c r="J3" s="144"/>
      <c r="K3" s="144"/>
      <c r="L3" s="24"/>
      <c r="AT3" s="21" t="s">
        <v>80</v>
      </c>
    </row>
    <row r="4" s="1" customFormat="1" ht="24.96" customHeight="1">
      <c r="B4" s="24"/>
      <c r="D4" s="145" t="s">
        <v>134</v>
      </c>
      <c r="L4" s="24"/>
      <c r="M4" s="146" t="s">
        <v>10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147" t="s">
        <v>15</v>
      </c>
      <c r="L6" s="24"/>
    </row>
    <row r="7" s="1" customFormat="1" ht="16.5" customHeight="1">
      <c r="B7" s="24"/>
      <c r="E7" s="148" t="str">
        <f>'Rekapitulace stavby'!K6</f>
        <v>Rekonstrukce rehabilitace v 1.PP budovy B v HNSP v Bílině</v>
      </c>
      <c r="F7" s="147"/>
      <c r="G7" s="147"/>
      <c r="H7" s="147"/>
      <c r="L7" s="24"/>
    </row>
    <row r="8" s="1" customFormat="1" ht="12" customHeight="1">
      <c r="B8" s="24"/>
      <c r="D8" s="147" t="s">
        <v>147</v>
      </c>
      <c r="L8" s="24"/>
    </row>
    <row r="9" s="2" customFormat="1" ht="16.5" customHeight="1">
      <c r="A9" s="42"/>
      <c r="B9" s="48"/>
      <c r="C9" s="42"/>
      <c r="D9" s="42"/>
      <c r="E9" s="148" t="s">
        <v>3593</v>
      </c>
      <c r="F9" s="42"/>
      <c r="G9" s="42"/>
      <c r="H9" s="42"/>
      <c r="I9" s="42"/>
      <c r="J9" s="42"/>
      <c r="K9" s="42"/>
      <c r="L9" s="149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</row>
    <row r="10" s="2" customFormat="1" ht="12" customHeight="1">
      <c r="A10" s="42"/>
      <c r="B10" s="48"/>
      <c r="C10" s="42"/>
      <c r="D10" s="147" t="s">
        <v>2408</v>
      </c>
      <c r="E10" s="42"/>
      <c r="F10" s="42"/>
      <c r="G10" s="42"/>
      <c r="H10" s="42"/>
      <c r="I10" s="42"/>
      <c r="J10" s="42"/>
      <c r="K10" s="42"/>
      <c r="L10" s="149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="2" customFormat="1" ht="16.5" customHeight="1">
      <c r="A11" s="42"/>
      <c r="B11" s="48"/>
      <c r="C11" s="42"/>
      <c r="D11" s="42"/>
      <c r="E11" s="150" t="s">
        <v>3594</v>
      </c>
      <c r="F11" s="42"/>
      <c r="G11" s="42"/>
      <c r="H11" s="42"/>
      <c r="I11" s="42"/>
      <c r="J11" s="42"/>
      <c r="K11" s="42"/>
      <c r="L11" s="149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</row>
    <row r="12" s="2" customFormat="1">
      <c r="A12" s="42"/>
      <c r="B12" s="48"/>
      <c r="C12" s="42"/>
      <c r="D12" s="42"/>
      <c r="E12" s="42"/>
      <c r="F12" s="42"/>
      <c r="G12" s="42"/>
      <c r="H12" s="42"/>
      <c r="I12" s="42"/>
      <c r="J12" s="42"/>
      <c r="K12" s="42"/>
      <c r="L12" s="149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</row>
    <row r="13" s="2" customFormat="1" ht="12" customHeight="1">
      <c r="A13" s="42"/>
      <c r="B13" s="48"/>
      <c r="C13" s="42"/>
      <c r="D13" s="147" t="s">
        <v>17</v>
      </c>
      <c r="E13" s="42"/>
      <c r="F13" s="137" t="s">
        <v>18</v>
      </c>
      <c r="G13" s="42"/>
      <c r="H13" s="42"/>
      <c r="I13" s="147" t="s">
        <v>19</v>
      </c>
      <c r="J13" s="137" t="s">
        <v>18</v>
      </c>
      <c r="K13" s="42"/>
      <c r="L13" s="149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</row>
    <row r="14" s="2" customFormat="1" ht="12" customHeight="1">
      <c r="A14" s="42"/>
      <c r="B14" s="48"/>
      <c r="C14" s="42"/>
      <c r="D14" s="147" t="s">
        <v>20</v>
      </c>
      <c r="E14" s="42"/>
      <c r="F14" s="137" t="s">
        <v>21</v>
      </c>
      <c r="G14" s="42"/>
      <c r="H14" s="42"/>
      <c r="I14" s="147" t="s">
        <v>22</v>
      </c>
      <c r="J14" s="151" t="str">
        <f>'Rekapitulace stavby'!AN8</f>
        <v>14. 12. 2025</v>
      </c>
      <c r="K14" s="42"/>
      <c r="L14" s="149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</row>
    <row r="15" s="2" customFormat="1" ht="10.8" customHeight="1">
      <c r="A15" s="42"/>
      <c r="B15" s="48"/>
      <c r="C15" s="42"/>
      <c r="D15" s="42"/>
      <c r="E15" s="42"/>
      <c r="F15" s="42"/>
      <c r="G15" s="42"/>
      <c r="H15" s="42"/>
      <c r="I15" s="42"/>
      <c r="J15" s="42"/>
      <c r="K15" s="42"/>
      <c r="L15" s="149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="2" customFormat="1" ht="12" customHeight="1">
      <c r="A16" s="42"/>
      <c r="B16" s="48"/>
      <c r="C16" s="42"/>
      <c r="D16" s="147" t="s">
        <v>24</v>
      </c>
      <c r="E16" s="42"/>
      <c r="F16" s="42"/>
      <c r="G16" s="42"/>
      <c r="H16" s="42"/>
      <c r="I16" s="147" t="s">
        <v>25</v>
      </c>
      <c r="J16" s="137" t="s">
        <v>26</v>
      </c>
      <c r="K16" s="42"/>
      <c r="L16" s="149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</row>
    <row r="17" s="2" customFormat="1" ht="18" customHeight="1">
      <c r="A17" s="42"/>
      <c r="B17" s="48"/>
      <c r="C17" s="42"/>
      <c r="D17" s="42"/>
      <c r="E17" s="137" t="s">
        <v>27</v>
      </c>
      <c r="F17" s="42"/>
      <c r="G17" s="42"/>
      <c r="H17" s="42"/>
      <c r="I17" s="147" t="s">
        <v>28</v>
      </c>
      <c r="J17" s="137" t="s">
        <v>29</v>
      </c>
      <c r="K17" s="42"/>
      <c r="L17" s="149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</row>
    <row r="18" s="2" customFormat="1" ht="6.96" customHeight="1">
      <c r="A18" s="42"/>
      <c r="B18" s="48"/>
      <c r="C18" s="42"/>
      <c r="D18" s="42"/>
      <c r="E18" s="42"/>
      <c r="F18" s="42"/>
      <c r="G18" s="42"/>
      <c r="H18" s="42"/>
      <c r="I18" s="42"/>
      <c r="J18" s="42"/>
      <c r="K18" s="42"/>
      <c r="L18" s="149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</row>
    <row r="19" s="2" customFormat="1" ht="12" customHeight="1">
      <c r="A19" s="42"/>
      <c r="B19" s="48"/>
      <c r="C19" s="42"/>
      <c r="D19" s="147" t="s">
        <v>30</v>
      </c>
      <c r="E19" s="42"/>
      <c r="F19" s="42"/>
      <c r="G19" s="42"/>
      <c r="H19" s="42"/>
      <c r="I19" s="147" t="s">
        <v>25</v>
      </c>
      <c r="J19" s="37" t="str">
        <f>'Rekapitulace stavby'!AN13</f>
        <v>Vyplň údaj</v>
      </c>
      <c r="K19" s="42"/>
      <c r="L19" s="149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</row>
    <row r="20" s="2" customFormat="1" ht="18" customHeight="1">
      <c r="A20" s="42"/>
      <c r="B20" s="48"/>
      <c r="C20" s="42"/>
      <c r="D20" s="42"/>
      <c r="E20" s="37" t="str">
        <f>'Rekapitulace stavby'!E14</f>
        <v>Vyplň údaj</v>
      </c>
      <c r="F20" s="137"/>
      <c r="G20" s="137"/>
      <c r="H20" s="137"/>
      <c r="I20" s="147" t="s">
        <v>28</v>
      </c>
      <c r="J20" s="37" t="str">
        <f>'Rekapitulace stavby'!AN14</f>
        <v>Vyplň údaj</v>
      </c>
      <c r="K20" s="42"/>
      <c r="L20" s="149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</row>
    <row r="21" s="2" customFormat="1" ht="6.96" customHeight="1">
      <c r="A21" s="42"/>
      <c r="B21" s="48"/>
      <c r="C21" s="42"/>
      <c r="D21" s="42"/>
      <c r="E21" s="42"/>
      <c r="F21" s="42"/>
      <c r="G21" s="42"/>
      <c r="H21" s="42"/>
      <c r="I21" s="42"/>
      <c r="J21" s="42"/>
      <c r="K21" s="42"/>
      <c r="L21" s="149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</row>
    <row r="22" s="2" customFormat="1" ht="12" customHeight="1">
      <c r="A22" s="42"/>
      <c r="B22" s="48"/>
      <c r="C22" s="42"/>
      <c r="D22" s="147" t="s">
        <v>32</v>
      </c>
      <c r="E22" s="42"/>
      <c r="F22" s="42"/>
      <c r="G22" s="42"/>
      <c r="H22" s="42"/>
      <c r="I22" s="147" t="s">
        <v>25</v>
      </c>
      <c r="J22" s="137" t="str">
        <f>IF('Rekapitulace stavby'!AN16="","",'Rekapitulace stavby'!AN16)</f>
        <v/>
      </c>
      <c r="K22" s="42"/>
      <c r="L22" s="149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="2" customFormat="1" ht="18" customHeight="1">
      <c r="A23" s="42"/>
      <c r="B23" s="48"/>
      <c r="C23" s="42"/>
      <c r="D23" s="42"/>
      <c r="E23" s="137" t="str">
        <f>IF('Rekapitulace stavby'!E17="","",'Rekapitulace stavby'!E17)</f>
        <v xml:space="preserve"> </v>
      </c>
      <c r="F23" s="42"/>
      <c r="G23" s="42"/>
      <c r="H23" s="42"/>
      <c r="I23" s="147" t="s">
        <v>28</v>
      </c>
      <c r="J23" s="137" t="str">
        <f>IF('Rekapitulace stavby'!AN17="","",'Rekapitulace stavby'!AN17)</f>
        <v/>
      </c>
      <c r="K23" s="42"/>
      <c r="L23" s="149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="2" customFormat="1" ht="6.96" customHeight="1">
      <c r="A24" s="42"/>
      <c r="B24" s="48"/>
      <c r="C24" s="42"/>
      <c r="D24" s="42"/>
      <c r="E24" s="42"/>
      <c r="F24" s="42"/>
      <c r="G24" s="42"/>
      <c r="H24" s="42"/>
      <c r="I24" s="42"/>
      <c r="J24" s="42"/>
      <c r="K24" s="42"/>
      <c r="L24" s="149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="2" customFormat="1" ht="12" customHeight="1">
      <c r="A25" s="42"/>
      <c r="B25" s="48"/>
      <c r="C25" s="42"/>
      <c r="D25" s="147" t="s">
        <v>34</v>
      </c>
      <c r="E25" s="42"/>
      <c r="F25" s="42"/>
      <c r="G25" s="42"/>
      <c r="H25" s="42"/>
      <c r="I25" s="147" t="s">
        <v>25</v>
      </c>
      <c r="J25" s="137" t="str">
        <f>IF('Rekapitulace stavby'!AN19="","",'Rekapitulace stavby'!AN19)</f>
        <v/>
      </c>
      <c r="K25" s="42"/>
      <c r="L25" s="149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="2" customFormat="1" ht="18" customHeight="1">
      <c r="A26" s="42"/>
      <c r="B26" s="48"/>
      <c r="C26" s="42"/>
      <c r="D26" s="42"/>
      <c r="E26" s="137" t="str">
        <f>IF('Rekapitulace stavby'!E20="","",'Rekapitulace stavby'!E20)</f>
        <v xml:space="preserve"> </v>
      </c>
      <c r="F26" s="42"/>
      <c r="G26" s="42"/>
      <c r="H26" s="42"/>
      <c r="I26" s="147" t="s">
        <v>28</v>
      </c>
      <c r="J26" s="137" t="str">
        <f>IF('Rekapitulace stavby'!AN20="","",'Rekapitulace stavby'!AN20)</f>
        <v/>
      </c>
      <c r="K26" s="42"/>
      <c r="L26" s="149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="2" customFormat="1" ht="6.96" customHeight="1">
      <c r="A27" s="42"/>
      <c r="B27" s="48"/>
      <c r="C27" s="42"/>
      <c r="D27" s="42"/>
      <c r="E27" s="42"/>
      <c r="F27" s="42"/>
      <c r="G27" s="42"/>
      <c r="H27" s="42"/>
      <c r="I27" s="42"/>
      <c r="J27" s="42"/>
      <c r="K27" s="42"/>
      <c r="L27" s="149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</row>
    <row r="28" s="2" customFormat="1" ht="12" customHeight="1">
      <c r="A28" s="42"/>
      <c r="B28" s="48"/>
      <c r="C28" s="42"/>
      <c r="D28" s="147" t="s">
        <v>35</v>
      </c>
      <c r="E28" s="42"/>
      <c r="F28" s="42"/>
      <c r="G28" s="42"/>
      <c r="H28" s="42"/>
      <c r="I28" s="42"/>
      <c r="J28" s="42"/>
      <c r="K28" s="42"/>
      <c r="L28" s="149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</row>
    <row r="29" s="8" customFormat="1" ht="47.25" customHeight="1">
      <c r="A29" s="152"/>
      <c r="B29" s="153"/>
      <c r="C29" s="152"/>
      <c r="D29" s="152"/>
      <c r="E29" s="154" t="s">
        <v>36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42"/>
      <c r="B30" s="48"/>
      <c r="C30" s="42"/>
      <c r="D30" s="42"/>
      <c r="E30" s="42"/>
      <c r="F30" s="42"/>
      <c r="G30" s="42"/>
      <c r="H30" s="42"/>
      <c r="I30" s="42"/>
      <c r="J30" s="42"/>
      <c r="K30" s="42"/>
      <c r="L30" s="149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</row>
    <row r="31" s="2" customFormat="1" ht="6.96" customHeight="1">
      <c r="A31" s="42"/>
      <c r="B31" s="48"/>
      <c r="C31" s="42"/>
      <c r="D31" s="156"/>
      <c r="E31" s="156"/>
      <c r="F31" s="156"/>
      <c r="G31" s="156"/>
      <c r="H31" s="156"/>
      <c r="I31" s="156"/>
      <c r="J31" s="156"/>
      <c r="K31" s="156"/>
      <c r="L31" s="149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</row>
    <row r="32" s="2" customFormat="1" ht="25.44" customHeight="1">
      <c r="A32" s="42"/>
      <c r="B32" s="48"/>
      <c r="C32" s="42"/>
      <c r="D32" s="157" t="s">
        <v>37</v>
      </c>
      <c r="E32" s="42"/>
      <c r="F32" s="42"/>
      <c r="G32" s="42"/>
      <c r="H32" s="42"/>
      <c r="I32" s="42"/>
      <c r="J32" s="158">
        <f>ROUND(J97, 2)</f>
        <v>0</v>
      </c>
      <c r="K32" s="42"/>
      <c r="L32" s="149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="2" customFormat="1" ht="6.96" customHeight="1">
      <c r="A33" s="42"/>
      <c r="B33" s="48"/>
      <c r="C33" s="42"/>
      <c r="D33" s="156"/>
      <c r="E33" s="156"/>
      <c r="F33" s="156"/>
      <c r="G33" s="156"/>
      <c r="H33" s="156"/>
      <c r="I33" s="156"/>
      <c r="J33" s="156"/>
      <c r="K33" s="156"/>
      <c r="L33" s="149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="2" customFormat="1" ht="14.4" customHeight="1">
      <c r="A34" s="42"/>
      <c r="B34" s="48"/>
      <c r="C34" s="42"/>
      <c r="D34" s="42"/>
      <c r="E34" s="42"/>
      <c r="F34" s="159" t="s">
        <v>39</v>
      </c>
      <c r="G34" s="42"/>
      <c r="H34" s="42"/>
      <c r="I34" s="159" t="s">
        <v>38</v>
      </c>
      <c r="J34" s="159" t="s">
        <v>40</v>
      </c>
      <c r="K34" s="42"/>
      <c r="L34" s="149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</row>
    <row r="35" s="2" customFormat="1" ht="14.4" customHeight="1">
      <c r="A35" s="42"/>
      <c r="B35" s="48"/>
      <c r="C35" s="42"/>
      <c r="D35" s="160" t="s">
        <v>41</v>
      </c>
      <c r="E35" s="147" t="s">
        <v>42</v>
      </c>
      <c r="F35" s="161">
        <f>ROUND((SUM(BE97:BE326)),  2)</f>
        <v>0</v>
      </c>
      <c r="G35" s="42"/>
      <c r="H35" s="42"/>
      <c r="I35" s="162">
        <v>0.20999999999999999</v>
      </c>
      <c r="J35" s="161">
        <f>ROUND(((SUM(BE97:BE326))*I35),  2)</f>
        <v>0</v>
      </c>
      <c r="K35" s="42"/>
      <c r="L35" s="149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</row>
    <row r="36" s="2" customFormat="1" ht="14.4" customHeight="1">
      <c r="A36" s="42"/>
      <c r="B36" s="48"/>
      <c r="C36" s="42"/>
      <c r="D36" s="42"/>
      <c r="E36" s="147" t="s">
        <v>43</v>
      </c>
      <c r="F36" s="161">
        <f>ROUND((SUM(BF97:BF326)),  2)</f>
        <v>0</v>
      </c>
      <c r="G36" s="42"/>
      <c r="H36" s="42"/>
      <c r="I36" s="162">
        <v>0.12</v>
      </c>
      <c r="J36" s="161">
        <f>ROUND(((SUM(BF97:BF326))*I36),  2)</f>
        <v>0</v>
      </c>
      <c r="K36" s="42"/>
      <c r="L36" s="149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</row>
    <row r="37" hidden="1" s="2" customFormat="1" ht="14.4" customHeight="1">
      <c r="A37" s="42"/>
      <c r="B37" s="48"/>
      <c r="C37" s="42"/>
      <c r="D37" s="42"/>
      <c r="E37" s="147" t="s">
        <v>44</v>
      </c>
      <c r="F37" s="161">
        <f>ROUND((SUM(BG97:BG326)),  2)</f>
        <v>0</v>
      </c>
      <c r="G37" s="42"/>
      <c r="H37" s="42"/>
      <c r="I37" s="162">
        <v>0.20999999999999999</v>
      </c>
      <c r="J37" s="161">
        <f>0</f>
        <v>0</v>
      </c>
      <c r="K37" s="42"/>
      <c r="L37" s="149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8" hidden="1" s="2" customFormat="1" ht="14.4" customHeight="1">
      <c r="A38" s="42"/>
      <c r="B38" s="48"/>
      <c r="C38" s="42"/>
      <c r="D38" s="42"/>
      <c r="E38" s="147" t="s">
        <v>45</v>
      </c>
      <c r="F38" s="161">
        <f>ROUND((SUM(BH97:BH326)),  2)</f>
        <v>0</v>
      </c>
      <c r="G38" s="42"/>
      <c r="H38" s="42"/>
      <c r="I38" s="162">
        <v>0.12</v>
      </c>
      <c r="J38" s="161">
        <f>0</f>
        <v>0</v>
      </c>
      <c r="K38" s="42"/>
      <c r="L38" s="149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</row>
    <row r="39" hidden="1" s="2" customFormat="1" ht="14.4" customHeight="1">
      <c r="A39" s="42"/>
      <c r="B39" s="48"/>
      <c r="C39" s="42"/>
      <c r="D39" s="42"/>
      <c r="E39" s="147" t="s">
        <v>46</v>
      </c>
      <c r="F39" s="161">
        <f>ROUND((SUM(BI97:BI326)),  2)</f>
        <v>0</v>
      </c>
      <c r="G39" s="42"/>
      <c r="H39" s="42"/>
      <c r="I39" s="162">
        <v>0</v>
      </c>
      <c r="J39" s="161">
        <f>0</f>
        <v>0</v>
      </c>
      <c r="K39" s="42"/>
      <c r="L39" s="149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="2" customFormat="1" ht="6.96" customHeight="1">
      <c r="A40" s="42"/>
      <c r="B40" s="48"/>
      <c r="C40" s="42"/>
      <c r="D40" s="42"/>
      <c r="E40" s="42"/>
      <c r="F40" s="42"/>
      <c r="G40" s="42"/>
      <c r="H40" s="42"/>
      <c r="I40" s="42"/>
      <c r="J40" s="42"/>
      <c r="K40" s="42"/>
      <c r="L40" s="149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</row>
    <row r="41" s="2" customFormat="1" ht="25.44" customHeight="1">
      <c r="A41" s="42"/>
      <c r="B41" s="48"/>
      <c r="C41" s="163"/>
      <c r="D41" s="164" t="s">
        <v>47</v>
      </c>
      <c r="E41" s="165"/>
      <c r="F41" s="165"/>
      <c r="G41" s="166" t="s">
        <v>48</v>
      </c>
      <c r="H41" s="167" t="s">
        <v>49</v>
      </c>
      <c r="I41" s="165"/>
      <c r="J41" s="168">
        <f>SUM(J32:J39)</f>
        <v>0</v>
      </c>
      <c r="K41" s="169"/>
      <c r="L41" s="149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</row>
    <row r="42" s="2" customFormat="1" ht="14.4" customHeight="1">
      <c r="A42" s="42"/>
      <c r="B42" s="170"/>
      <c r="C42" s="171"/>
      <c r="D42" s="171"/>
      <c r="E42" s="171"/>
      <c r="F42" s="171"/>
      <c r="G42" s="171"/>
      <c r="H42" s="171"/>
      <c r="I42" s="171"/>
      <c r="J42" s="171"/>
      <c r="K42" s="171"/>
      <c r="L42" s="149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</row>
    <row r="46" s="2" customFormat="1" ht="6.96" customHeight="1">
      <c r="A46" s="42"/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49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</row>
    <row r="47" s="2" customFormat="1" ht="24.96" customHeight="1">
      <c r="A47" s="42"/>
      <c r="B47" s="43"/>
      <c r="C47" s="27" t="s">
        <v>163</v>
      </c>
      <c r="D47" s="44"/>
      <c r="E47" s="44"/>
      <c r="F47" s="44"/>
      <c r="G47" s="44"/>
      <c r="H47" s="44"/>
      <c r="I47" s="44"/>
      <c r="J47" s="44"/>
      <c r="K47" s="44"/>
      <c r="L47" s="149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</row>
    <row r="48" s="2" customFormat="1" ht="6.96" customHeight="1">
      <c r="A48" s="42"/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149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</row>
    <row r="49" s="2" customFormat="1" ht="12" customHeight="1">
      <c r="A49" s="42"/>
      <c r="B49" s="43"/>
      <c r="C49" s="36" t="s">
        <v>15</v>
      </c>
      <c r="D49" s="44"/>
      <c r="E49" s="44"/>
      <c r="F49" s="44"/>
      <c r="G49" s="44"/>
      <c r="H49" s="44"/>
      <c r="I49" s="44"/>
      <c r="J49" s="44"/>
      <c r="K49" s="44"/>
      <c r="L49" s="149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</row>
    <row r="50" s="2" customFormat="1" ht="16.5" customHeight="1">
      <c r="A50" s="42"/>
      <c r="B50" s="43"/>
      <c r="C50" s="44"/>
      <c r="D50" s="44"/>
      <c r="E50" s="174" t="str">
        <f>E7</f>
        <v>Rekonstrukce rehabilitace v 1.PP budovy B v HNSP v Bílině</v>
      </c>
      <c r="F50" s="36"/>
      <c r="G50" s="36"/>
      <c r="H50" s="36"/>
      <c r="I50" s="44"/>
      <c r="J50" s="44"/>
      <c r="K50" s="44"/>
      <c r="L50" s="149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</row>
    <row r="51" s="1" customFormat="1" ht="12" customHeight="1">
      <c r="B51" s="25"/>
      <c r="C51" s="36" t="s">
        <v>147</v>
      </c>
      <c r="D51" s="26"/>
      <c r="E51" s="26"/>
      <c r="F51" s="26"/>
      <c r="G51" s="26"/>
      <c r="H51" s="26"/>
      <c r="I51" s="26"/>
      <c r="J51" s="26"/>
      <c r="K51" s="26"/>
      <c r="L51" s="24"/>
    </row>
    <row r="52" s="2" customFormat="1" ht="16.5" customHeight="1">
      <c r="A52" s="42"/>
      <c r="B52" s="43"/>
      <c r="C52" s="44"/>
      <c r="D52" s="44"/>
      <c r="E52" s="174" t="s">
        <v>3593</v>
      </c>
      <c r="F52" s="44"/>
      <c r="G52" s="44"/>
      <c r="H52" s="44"/>
      <c r="I52" s="44"/>
      <c r="J52" s="44"/>
      <c r="K52" s="44"/>
      <c r="L52" s="149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</row>
    <row r="53" s="2" customFormat="1" ht="12" customHeight="1">
      <c r="A53" s="42"/>
      <c r="B53" s="43"/>
      <c r="C53" s="36" t="s">
        <v>2408</v>
      </c>
      <c r="D53" s="44"/>
      <c r="E53" s="44"/>
      <c r="F53" s="44"/>
      <c r="G53" s="44"/>
      <c r="H53" s="44"/>
      <c r="I53" s="44"/>
      <c r="J53" s="44"/>
      <c r="K53" s="44"/>
      <c r="L53" s="149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</row>
    <row r="54" s="2" customFormat="1" ht="16.5" customHeight="1">
      <c r="A54" s="42"/>
      <c r="B54" s="43"/>
      <c r="C54" s="44"/>
      <c r="D54" s="44"/>
      <c r="E54" s="73" t="str">
        <f>E11</f>
        <v>1 - Elektroinstalace - silnoproud</v>
      </c>
      <c r="F54" s="44"/>
      <c r="G54" s="44"/>
      <c r="H54" s="44"/>
      <c r="I54" s="44"/>
      <c r="J54" s="44"/>
      <c r="K54" s="44"/>
      <c r="L54" s="149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</row>
    <row r="55" s="2" customFormat="1" ht="6.96" customHeight="1">
      <c r="A55" s="42"/>
      <c r="B55" s="43"/>
      <c r="C55" s="44"/>
      <c r="D55" s="44"/>
      <c r="E55" s="44"/>
      <c r="F55" s="44"/>
      <c r="G55" s="44"/>
      <c r="H55" s="44"/>
      <c r="I55" s="44"/>
      <c r="J55" s="44"/>
      <c r="K55" s="44"/>
      <c r="L55" s="149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</row>
    <row r="56" s="2" customFormat="1" ht="12" customHeight="1">
      <c r="A56" s="42"/>
      <c r="B56" s="43"/>
      <c r="C56" s="36" t="s">
        <v>20</v>
      </c>
      <c r="D56" s="44"/>
      <c r="E56" s="44"/>
      <c r="F56" s="31" t="str">
        <f>F14</f>
        <v xml:space="preserve"> </v>
      </c>
      <c r="G56" s="44"/>
      <c r="H56" s="44"/>
      <c r="I56" s="36" t="s">
        <v>22</v>
      </c>
      <c r="J56" s="76" t="str">
        <f>IF(J14="","",J14)</f>
        <v>14. 12. 2025</v>
      </c>
      <c r="K56" s="44"/>
      <c r="L56" s="149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</row>
    <row r="57" s="2" customFormat="1" ht="6.96" customHeight="1">
      <c r="A57" s="42"/>
      <c r="B57" s="43"/>
      <c r="C57" s="44"/>
      <c r="D57" s="44"/>
      <c r="E57" s="44"/>
      <c r="F57" s="44"/>
      <c r="G57" s="44"/>
      <c r="H57" s="44"/>
      <c r="I57" s="44"/>
      <c r="J57" s="44"/>
      <c r="K57" s="44"/>
      <c r="L57" s="149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</row>
    <row r="58" s="2" customFormat="1" ht="15.15" customHeight="1">
      <c r="A58" s="42"/>
      <c r="B58" s="43"/>
      <c r="C58" s="36" t="s">
        <v>24</v>
      </c>
      <c r="D58" s="44"/>
      <c r="E58" s="44"/>
      <c r="F58" s="31" t="str">
        <f>E17</f>
        <v>Město Bílina, Břežánská 50/4, 418 01 Bílina</v>
      </c>
      <c r="G58" s="44"/>
      <c r="H58" s="44"/>
      <c r="I58" s="36" t="s">
        <v>32</v>
      </c>
      <c r="J58" s="40" t="str">
        <f>E23</f>
        <v xml:space="preserve"> </v>
      </c>
      <c r="K58" s="44"/>
      <c r="L58" s="149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</row>
    <row r="59" s="2" customFormat="1" ht="15.15" customHeight="1">
      <c r="A59" s="42"/>
      <c r="B59" s="43"/>
      <c r="C59" s="36" t="s">
        <v>30</v>
      </c>
      <c r="D59" s="44"/>
      <c r="E59" s="44"/>
      <c r="F59" s="31" t="str">
        <f>IF(E20="","",E20)</f>
        <v>Vyplň údaj</v>
      </c>
      <c r="G59" s="44"/>
      <c r="H59" s="44"/>
      <c r="I59" s="36" t="s">
        <v>34</v>
      </c>
      <c r="J59" s="40" t="str">
        <f>E26</f>
        <v xml:space="preserve"> </v>
      </c>
      <c r="K59" s="44"/>
      <c r="L59" s="149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</row>
    <row r="60" s="2" customFormat="1" ht="10.32" customHeight="1">
      <c r="A60" s="42"/>
      <c r="B60" s="43"/>
      <c r="C60" s="44"/>
      <c r="D60" s="44"/>
      <c r="E60" s="44"/>
      <c r="F60" s="44"/>
      <c r="G60" s="44"/>
      <c r="H60" s="44"/>
      <c r="I60" s="44"/>
      <c r="J60" s="44"/>
      <c r="K60" s="44"/>
      <c r="L60" s="149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</row>
    <row r="61" s="2" customFormat="1" ht="29.28" customHeight="1">
      <c r="A61" s="42"/>
      <c r="B61" s="43"/>
      <c r="C61" s="175" t="s">
        <v>164</v>
      </c>
      <c r="D61" s="176"/>
      <c r="E61" s="176"/>
      <c r="F61" s="176"/>
      <c r="G61" s="176"/>
      <c r="H61" s="176"/>
      <c r="I61" s="176"/>
      <c r="J61" s="177" t="s">
        <v>165</v>
      </c>
      <c r="K61" s="176"/>
      <c r="L61" s="149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</row>
    <row r="62" s="2" customFormat="1" ht="10.32" customHeight="1">
      <c r="A62" s="42"/>
      <c r="B62" s="43"/>
      <c r="C62" s="44"/>
      <c r="D62" s="44"/>
      <c r="E62" s="44"/>
      <c r="F62" s="44"/>
      <c r="G62" s="44"/>
      <c r="H62" s="44"/>
      <c r="I62" s="44"/>
      <c r="J62" s="44"/>
      <c r="K62" s="44"/>
      <c r="L62" s="149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</row>
    <row r="63" s="2" customFormat="1" ht="22.8" customHeight="1">
      <c r="A63" s="42"/>
      <c r="B63" s="43"/>
      <c r="C63" s="178" t="s">
        <v>69</v>
      </c>
      <c r="D63" s="44"/>
      <c r="E63" s="44"/>
      <c r="F63" s="44"/>
      <c r="G63" s="44"/>
      <c r="H63" s="44"/>
      <c r="I63" s="44"/>
      <c r="J63" s="106">
        <f>J97</f>
        <v>0</v>
      </c>
      <c r="K63" s="44"/>
      <c r="L63" s="149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U63" s="21" t="s">
        <v>166</v>
      </c>
    </row>
    <row r="64" s="9" customFormat="1" ht="24.96" customHeight="1">
      <c r="A64" s="9"/>
      <c r="B64" s="179"/>
      <c r="C64" s="180"/>
      <c r="D64" s="181" t="s">
        <v>992</v>
      </c>
      <c r="E64" s="182"/>
      <c r="F64" s="182"/>
      <c r="G64" s="182"/>
      <c r="H64" s="182"/>
      <c r="I64" s="182"/>
      <c r="J64" s="183">
        <f>J98</f>
        <v>0</v>
      </c>
      <c r="K64" s="180"/>
      <c r="L64" s="18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5"/>
      <c r="C65" s="129"/>
      <c r="D65" s="186" t="s">
        <v>168</v>
      </c>
      <c r="E65" s="187"/>
      <c r="F65" s="187"/>
      <c r="G65" s="187"/>
      <c r="H65" s="187"/>
      <c r="I65" s="187"/>
      <c r="J65" s="188">
        <f>J99</f>
        <v>0</v>
      </c>
      <c r="K65" s="129"/>
      <c r="L65" s="18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85"/>
      <c r="C66" s="129"/>
      <c r="D66" s="186" t="s">
        <v>169</v>
      </c>
      <c r="E66" s="187"/>
      <c r="F66" s="187"/>
      <c r="G66" s="187"/>
      <c r="H66" s="187"/>
      <c r="I66" s="187"/>
      <c r="J66" s="188">
        <f>J100</f>
        <v>0</v>
      </c>
      <c r="K66" s="129"/>
      <c r="L66" s="18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5"/>
      <c r="C67" s="129"/>
      <c r="D67" s="186" t="s">
        <v>1003</v>
      </c>
      <c r="E67" s="187"/>
      <c r="F67" s="187"/>
      <c r="G67" s="187"/>
      <c r="H67" s="187"/>
      <c r="I67" s="187"/>
      <c r="J67" s="188">
        <f>J109</f>
        <v>0</v>
      </c>
      <c r="K67" s="129"/>
      <c r="L67" s="18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85"/>
      <c r="C68" s="129"/>
      <c r="D68" s="186" t="s">
        <v>173</v>
      </c>
      <c r="E68" s="187"/>
      <c r="F68" s="187"/>
      <c r="G68" s="187"/>
      <c r="H68" s="187"/>
      <c r="I68" s="187"/>
      <c r="J68" s="188">
        <f>J110</f>
        <v>0</v>
      </c>
      <c r="K68" s="129"/>
      <c r="L68" s="18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85"/>
      <c r="C69" s="129"/>
      <c r="D69" s="186" t="s">
        <v>174</v>
      </c>
      <c r="E69" s="187"/>
      <c r="F69" s="187"/>
      <c r="G69" s="187"/>
      <c r="H69" s="187"/>
      <c r="I69" s="187"/>
      <c r="J69" s="188">
        <f>J119</f>
        <v>0</v>
      </c>
      <c r="K69" s="129"/>
      <c r="L69" s="18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85"/>
      <c r="C70" s="129"/>
      <c r="D70" s="186" t="s">
        <v>1005</v>
      </c>
      <c r="E70" s="187"/>
      <c r="F70" s="187"/>
      <c r="G70" s="187"/>
      <c r="H70" s="187"/>
      <c r="I70" s="187"/>
      <c r="J70" s="188">
        <f>J135</f>
        <v>0</v>
      </c>
      <c r="K70" s="129"/>
      <c r="L70" s="18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9"/>
      <c r="C71" s="180"/>
      <c r="D71" s="181" t="s">
        <v>1006</v>
      </c>
      <c r="E71" s="182"/>
      <c r="F71" s="182"/>
      <c r="G71" s="182"/>
      <c r="H71" s="182"/>
      <c r="I71" s="182"/>
      <c r="J71" s="183">
        <f>J138</f>
        <v>0</v>
      </c>
      <c r="K71" s="180"/>
      <c r="L71" s="18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5"/>
      <c r="C72" s="129"/>
      <c r="D72" s="186" t="s">
        <v>182</v>
      </c>
      <c r="E72" s="187"/>
      <c r="F72" s="187"/>
      <c r="G72" s="187"/>
      <c r="H72" s="187"/>
      <c r="I72" s="187"/>
      <c r="J72" s="188">
        <f>J139</f>
        <v>0</v>
      </c>
      <c r="K72" s="129"/>
      <c r="L72" s="18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5"/>
      <c r="C73" s="129"/>
      <c r="D73" s="186" t="s">
        <v>183</v>
      </c>
      <c r="E73" s="187"/>
      <c r="F73" s="187"/>
      <c r="G73" s="187"/>
      <c r="H73" s="187"/>
      <c r="I73" s="187"/>
      <c r="J73" s="188">
        <f>J309</f>
        <v>0</v>
      </c>
      <c r="K73" s="129"/>
      <c r="L73" s="18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9"/>
      <c r="C74" s="180"/>
      <c r="D74" s="181" t="s">
        <v>3595</v>
      </c>
      <c r="E74" s="182"/>
      <c r="F74" s="182"/>
      <c r="G74" s="182"/>
      <c r="H74" s="182"/>
      <c r="I74" s="182"/>
      <c r="J74" s="183">
        <f>J322</f>
        <v>0</v>
      </c>
      <c r="K74" s="180"/>
      <c r="L74" s="184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85"/>
      <c r="C75" s="129"/>
      <c r="D75" s="186" t="s">
        <v>3596</v>
      </c>
      <c r="E75" s="187"/>
      <c r="F75" s="187"/>
      <c r="G75" s="187"/>
      <c r="H75" s="187"/>
      <c r="I75" s="187"/>
      <c r="J75" s="188">
        <f>J323</f>
        <v>0</v>
      </c>
      <c r="K75" s="129"/>
      <c r="L75" s="18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42"/>
      <c r="B76" s="43"/>
      <c r="C76" s="44"/>
      <c r="D76" s="44"/>
      <c r="E76" s="44"/>
      <c r="F76" s="44"/>
      <c r="G76" s="44"/>
      <c r="H76" s="44"/>
      <c r="I76" s="44"/>
      <c r="J76" s="44"/>
      <c r="K76" s="44"/>
      <c r="L76" s="149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</row>
    <row r="77" s="2" customFormat="1" ht="6.96" customHeight="1">
      <c r="A77" s="42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149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</row>
    <row r="81" s="2" customFormat="1" ht="6.96" customHeight="1">
      <c r="A81" s="42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149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</row>
    <row r="82" s="2" customFormat="1" ht="24.96" customHeight="1">
      <c r="A82" s="42"/>
      <c r="B82" s="43"/>
      <c r="C82" s="27" t="s">
        <v>192</v>
      </c>
      <c r="D82" s="44"/>
      <c r="E82" s="44"/>
      <c r="F82" s="44"/>
      <c r="G82" s="44"/>
      <c r="H82" s="44"/>
      <c r="I82" s="44"/>
      <c r="J82" s="44"/>
      <c r="K82" s="44"/>
      <c r="L82" s="149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</row>
    <row r="83" s="2" customFormat="1" ht="6.96" customHeight="1">
      <c r="A83" s="42"/>
      <c r="B83" s="43"/>
      <c r="C83" s="44"/>
      <c r="D83" s="44"/>
      <c r="E83" s="44"/>
      <c r="F83" s="44"/>
      <c r="G83" s="44"/>
      <c r="H83" s="44"/>
      <c r="I83" s="44"/>
      <c r="J83" s="44"/>
      <c r="K83" s="44"/>
      <c r="L83" s="149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</row>
    <row r="84" s="2" customFormat="1" ht="12" customHeight="1">
      <c r="A84" s="42"/>
      <c r="B84" s="43"/>
      <c r="C84" s="36" t="s">
        <v>15</v>
      </c>
      <c r="D84" s="44"/>
      <c r="E84" s="44"/>
      <c r="F84" s="44"/>
      <c r="G84" s="44"/>
      <c r="H84" s="44"/>
      <c r="I84" s="44"/>
      <c r="J84" s="44"/>
      <c r="K84" s="44"/>
      <c r="L84" s="149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</row>
    <row r="85" s="2" customFormat="1" ht="16.5" customHeight="1">
      <c r="A85" s="42"/>
      <c r="B85" s="43"/>
      <c r="C85" s="44"/>
      <c r="D85" s="44"/>
      <c r="E85" s="174" t="str">
        <f>E7</f>
        <v>Rekonstrukce rehabilitace v 1.PP budovy B v HNSP v Bílině</v>
      </c>
      <c r="F85" s="36"/>
      <c r="G85" s="36"/>
      <c r="H85" s="36"/>
      <c r="I85" s="44"/>
      <c r="J85" s="44"/>
      <c r="K85" s="44"/>
      <c r="L85" s="149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</row>
    <row r="86" s="1" customFormat="1" ht="12" customHeight="1">
      <c r="B86" s="25"/>
      <c r="C86" s="36" t="s">
        <v>147</v>
      </c>
      <c r="D86" s="26"/>
      <c r="E86" s="26"/>
      <c r="F86" s="26"/>
      <c r="G86" s="26"/>
      <c r="H86" s="26"/>
      <c r="I86" s="26"/>
      <c r="J86" s="26"/>
      <c r="K86" s="26"/>
      <c r="L86" s="24"/>
    </row>
    <row r="87" s="2" customFormat="1" ht="16.5" customHeight="1">
      <c r="A87" s="42"/>
      <c r="B87" s="43"/>
      <c r="C87" s="44"/>
      <c r="D87" s="44"/>
      <c r="E87" s="174" t="s">
        <v>3593</v>
      </c>
      <c r="F87" s="44"/>
      <c r="G87" s="44"/>
      <c r="H87" s="44"/>
      <c r="I87" s="44"/>
      <c r="J87" s="44"/>
      <c r="K87" s="44"/>
      <c r="L87" s="149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</row>
    <row r="88" s="2" customFormat="1" ht="12" customHeight="1">
      <c r="A88" s="42"/>
      <c r="B88" s="43"/>
      <c r="C88" s="36" t="s">
        <v>2408</v>
      </c>
      <c r="D88" s="44"/>
      <c r="E88" s="44"/>
      <c r="F88" s="44"/>
      <c r="G88" s="44"/>
      <c r="H88" s="44"/>
      <c r="I88" s="44"/>
      <c r="J88" s="44"/>
      <c r="K88" s="44"/>
      <c r="L88" s="149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</row>
    <row r="89" s="2" customFormat="1" ht="16.5" customHeight="1">
      <c r="A89" s="42"/>
      <c r="B89" s="43"/>
      <c r="C89" s="44"/>
      <c r="D89" s="44"/>
      <c r="E89" s="73" t="str">
        <f>E11</f>
        <v>1 - Elektroinstalace - silnoproud</v>
      </c>
      <c r="F89" s="44"/>
      <c r="G89" s="44"/>
      <c r="H89" s="44"/>
      <c r="I89" s="44"/>
      <c r="J89" s="44"/>
      <c r="K89" s="44"/>
      <c r="L89" s="149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</row>
    <row r="90" s="2" customFormat="1" ht="6.96" customHeight="1">
      <c r="A90" s="42"/>
      <c r="B90" s="43"/>
      <c r="C90" s="44"/>
      <c r="D90" s="44"/>
      <c r="E90" s="44"/>
      <c r="F90" s="44"/>
      <c r="G90" s="44"/>
      <c r="H90" s="44"/>
      <c r="I90" s="44"/>
      <c r="J90" s="44"/>
      <c r="K90" s="44"/>
      <c r="L90" s="149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</row>
    <row r="91" s="2" customFormat="1" ht="12" customHeight="1">
      <c r="A91" s="42"/>
      <c r="B91" s="43"/>
      <c r="C91" s="36" t="s">
        <v>20</v>
      </c>
      <c r="D91" s="44"/>
      <c r="E91" s="44"/>
      <c r="F91" s="31" t="str">
        <f>F14</f>
        <v xml:space="preserve"> </v>
      </c>
      <c r="G91" s="44"/>
      <c r="H91" s="44"/>
      <c r="I91" s="36" t="s">
        <v>22</v>
      </c>
      <c r="J91" s="76" t="str">
        <f>IF(J14="","",J14)</f>
        <v>14. 12. 2025</v>
      </c>
      <c r="K91" s="44"/>
      <c r="L91" s="149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</row>
    <row r="92" s="2" customFormat="1" ht="6.96" customHeight="1">
      <c r="A92" s="42"/>
      <c r="B92" s="43"/>
      <c r="C92" s="44"/>
      <c r="D92" s="44"/>
      <c r="E92" s="44"/>
      <c r="F92" s="44"/>
      <c r="G92" s="44"/>
      <c r="H92" s="44"/>
      <c r="I92" s="44"/>
      <c r="J92" s="44"/>
      <c r="K92" s="44"/>
      <c r="L92" s="149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</row>
    <row r="93" s="2" customFormat="1" ht="15.15" customHeight="1">
      <c r="A93" s="42"/>
      <c r="B93" s="43"/>
      <c r="C93" s="36" t="s">
        <v>24</v>
      </c>
      <c r="D93" s="44"/>
      <c r="E93" s="44"/>
      <c r="F93" s="31" t="str">
        <f>E17</f>
        <v>Město Bílina, Břežánská 50/4, 418 01 Bílina</v>
      </c>
      <c r="G93" s="44"/>
      <c r="H93" s="44"/>
      <c r="I93" s="36" t="s">
        <v>32</v>
      </c>
      <c r="J93" s="40" t="str">
        <f>E23</f>
        <v xml:space="preserve"> </v>
      </c>
      <c r="K93" s="44"/>
      <c r="L93" s="149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</row>
    <row r="94" s="2" customFormat="1" ht="15.15" customHeight="1">
      <c r="A94" s="42"/>
      <c r="B94" s="43"/>
      <c r="C94" s="36" t="s">
        <v>30</v>
      </c>
      <c r="D94" s="44"/>
      <c r="E94" s="44"/>
      <c r="F94" s="31" t="str">
        <f>IF(E20="","",E20)</f>
        <v>Vyplň údaj</v>
      </c>
      <c r="G94" s="44"/>
      <c r="H94" s="44"/>
      <c r="I94" s="36" t="s">
        <v>34</v>
      </c>
      <c r="J94" s="40" t="str">
        <f>E26</f>
        <v xml:space="preserve"> </v>
      </c>
      <c r="K94" s="44"/>
      <c r="L94" s="149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</row>
    <row r="95" s="2" customFormat="1" ht="10.32" customHeight="1">
      <c r="A95" s="42"/>
      <c r="B95" s="43"/>
      <c r="C95" s="44"/>
      <c r="D95" s="44"/>
      <c r="E95" s="44"/>
      <c r="F95" s="44"/>
      <c r="G95" s="44"/>
      <c r="H95" s="44"/>
      <c r="I95" s="44"/>
      <c r="J95" s="44"/>
      <c r="K95" s="44"/>
      <c r="L95" s="149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</row>
    <row r="96" s="11" customFormat="1" ht="29.28" customHeight="1">
      <c r="A96" s="190"/>
      <c r="B96" s="191"/>
      <c r="C96" s="192" t="s">
        <v>193</v>
      </c>
      <c r="D96" s="193" t="s">
        <v>56</v>
      </c>
      <c r="E96" s="193" t="s">
        <v>52</v>
      </c>
      <c r="F96" s="193" t="s">
        <v>53</v>
      </c>
      <c r="G96" s="193" t="s">
        <v>194</v>
      </c>
      <c r="H96" s="193" t="s">
        <v>195</v>
      </c>
      <c r="I96" s="193" t="s">
        <v>196</v>
      </c>
      <c r="J96" s="193" t="s">
        <v>165</v>
      </c>
      <c r="K96" s="194" t="s">
        <v>197</v>
      </c>
      <c r="L96" s="195"/>
      <c r="M96" s="96" t="s">
        <v>18</v>
      </c>
      <c r="N96" s="97" t="s">
        <v>41</v>
      </c>
      <c r="O96" s="97" t="s">
        <v>198</v>
      </c>
      <c r="P96" s="97" t="s">
        <v>199</v>
      </c>
      <c r="Q96" s="97" t="s">
        <v>200</v>
      </c>
      <c r="R96" s="97" t="s">
        <v>201</v>
      </c>
      <c r="S96" s="97" t="s">
        <v>202</v>
      </c>
      <c r="T96" s="98" t="s">
        <v>203</v>
      </c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</row>
    <row r="97" s="2" customFormat="1" ht="22.8" customHeight="1">
      <c r="A97" s="42"/>
      <c r="B97" s="43"/>
      <c r="C97" s="103" t="s">
        <v>204</v>
      </c>
      <c r="D97" s="44"/>
      <c r="E97" s="44"/>
      <c r="F97" s="44"/>
      <c r="G97" s="44"/>
      <c r="H97" s="44"/>
      <c r="I97" s="44"/>
      <c r="J97" s="196">
        <f>BK97</f>
        <v>0</v>
      </c>
      <c r="K97" s="44"/>
      <c r="L97" s="48"/>
      <c r="M97" s="99"/>
      <c r="N97" s="197"/>
      <c r="O97" s="100"/>
      <c r="P97" s="198">
        <f>P98+P138+P322</f>
        <v>0</v>
      </c>
      <c r="Q97" s="100"/>
      <c r="R97" s="198">
        <f>R98+R138+R322</f>
        <v>2.3492799999999998</v>
      </c>
      <c r="S97" s="100"/>
      <c r="T97" s="199">
        <f>T98+T138+T322</f>
        <v>1.1503999999999999</v>
      </c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T97" s="21" t="s">
        <v>70</v>
      </c>
      <c r="AU97" s="21" t="s">
        <v>166</v>
      </c>
      <c r="BK97" s="200">
        <f>BK98+BK138+BK322</f>
        <v>0</v>
      </c>
    </row>
    <row r="98" s="12" customFormat="1" ht="25.92" customHeight="1">
      <c r="A98" s="12"/>
      <c r="B98" s="201"/>
      <c r="C98" s="202"/>
      <c r="D98" s="203" t="s">
        <v>70</v>
      </c>
      <c r="E98" s="204" t="s">
        <v>205</v>
      </c>
      <c r="F98" s="204" t="s">
        <v>1014</v>
      </c>
      <c r="G98" s="202"/>
      <c r="H98" s="202"/>
      <c r="I98" s="205"/>
      <c r="J98" s="206">
        <f>BK98</f>
        <v>0</v>
      </c>
      <c r="K98" s="202"/>
      <c r="L98" s="207"/>
      <c r="M98" s="208"/>
      <c r="N98" s="209"/>
      <c r="O98" s="209"/>
      <c r="P98" s="210">
        <f>P99+P109</f>
        <v>0</v>
      </c>
      <c r="Q98" s="209"/>
      <c r="R98" s="210">
        <f>R99+R109</f>
        <v>0.58938000000000002</v>
      </c>
      <c r="S98" s="209"/>
      <c r="T98" s="211">
        <f>T99+T109</f>
        <v>1.1503999999999999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2" t="s">
        <v>76</v>
      </c>
      <c r="AT98" s="213" t="s">
        <v>70</v>
      </c>
      <c r="AU98" s="213" t="s">
        <v>71</v>
      </c>
      <c r="AY98" s="212" t="s">
        <v>207</v>
      </c>
      <c r="BK98" s="214">
        <f>BK99+BK109</f>
        <v>0</v>
      </c>
    </row>
    <row r="99" s="12" customFormat="1" ht="22.8" customHeight="1">
      <c r="A99" s="12"/>
      <c r="B99" s="201"/>
      <c r="C99" s="202"/>
      <c r="D99" s="203" t="s">
        <v>70</v>
      </c>
      <c r="E99" s="215" t="s">
        <v>103</v>
      </c>
      <c r="F99" s="215" t="s">
        <v>208</v>
      </c>
      <c r="G99" s="202"/>
      <c r="H99" s="202"/>
      <c r="I99" s="205"/>
      <c r="J99" s="216">
        <f>BK99</f>
        <v>0</v>
      </c>
      <c r="K99" s="202"/>
      <c r="L99" s="207"/>
      <c r="M99" s="208"/>
      <c r="N99" s="209"/>
      <c r="O99" s="209"/>
      <c r="P99" s="210">
        <f>P100</f>
        <v>0</v>
      </c>
      <c r="Q99" s="209"/>
      <c r="R99" s="210">
        <f>R100</f>
        <v>0.53868000000000005</v>
      </c>
      <c r="S99" s="209"/>
      <c r="T99" s="211">
        <f>T100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2" t="s">
        <v>76</v>
      </c>
      <c r="AT99" s="213" t="s">
        <v>70</v>
      </c>
      <c r="AU99" s="213" t="s">
        <v>76</v>
      </c>
      <c r="AY99" s="212" t="s">
        <v>207</v>
      </c>
      <c r="BK99" s="214">
        <f>BK100</f>
        <v>0</v>
      </c>
    </row>
    <row r="100" s="12" customFormat="1" ht="20.88" customHeight="1">
      <c r="A100" s="12"/>
      <c r="B100" s="201"/>
      <c r="C100" s="202"/>
      <c r="D100" s="203" t="s">
        <v>70</v>
      </c>
      <c r="E100" s="215" t="s">
        <v>209</v>
      </c>
      <c r="F100" s="215" t="s">
        <v>210</v>
      </c>
      <c r="G100" s="202"/>
      <c r="H100" s="202"/>
      <c r="I100" s="205"/>
      <c r="J100" s="216">
        <f>BK100</f>
        <v>0</v>
      </c>
      <c r="K100" s="202"/>
      <c r="L100" s="207"/>
      <c r="M100" s="208"/>
      <c r="N100" s="209"/>
      <c r="O100" s="209"/>
      <c r="P100" s="210">
        <f>SUM(P101:P108)</f>
        <v>0</v>
      </c>
      <c r="Q100" s="209"/>
      <c r="R100" s="210">
        <f>SUM(R101:R108)</f>
        <v>0.53868000000000005</v>
      </c>
      <c r="S100" s="209"/>
      <c r="T100" s="211">
        <f>SUM(T101:T108)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2" t="s">
        <v>76</v>
      </c>
      <c r="AT100" s="213" t="s">
        <v>70</v>
      </c>
      <c r="AU100" s="213" t="s">
        <v>80</v>
      </c>
      <c r="AY100" s="212" t="s">
        <v>207</v>
      </c>
      <c r="BK100" s="214">
        <f>SUM(BK101:BK108)</f>
        <v>0</v>
      </c>
    </row>
    <row r="101" s="2" customFormat="1" ht="16.5" customHeight="1">
      <c r="A101" s="42"/>
      <c r="B101" s="43"/>
      <c r="C101" s="217" t="s">
        <v>76</v>
      </c>
      <c r="D101" s="217" t="s">
        <v>211</v>
      </c>
      <c r="E101" s="218" t="s">
        <v>2910</v>
      </c>
      <c r="F101" s="219" t="s">
        <v>2911</v>
      </c>
      <c r="G101" s="220" t="s">
        <v>129</v>
      </c>
      <c r="H101" s="221">
        <v>1.6000000000000001</v>
      </c>
      <c r="I101" s="222"/>
      <c r="J101" s="221">
        <f>ROUND(I101*H101,2)</f>
        <v>0</v>
      </c>
      <c r="K101" s="219" t="s">
        <v>214</v>
      </c>
      <c r="L101" s="48"/>
      <c r="M101" s="223" t="s">
        <v>18</v>
      </c>
      <c r="N101" s="224" t="s">
        <v>42</v>
      </c>
      <c r="O101" s="88"/>
      <c r="P101" s="225">
        <f>O101*H101</f>
        <v>0</v>
      </c>
      <c r="Q101" s="225">
        <v>0.056000000000000001</v>
      </c>
      <c r="R101" s="225">
        <f>Q101*H101</f>
        <v>0.089600000000000013</v>
      </c>
      <c r="S101" s="225">
        <v>0</v>
      </c>
      <c r="T101" s="226">
        <f>S101*H101</f>
        <v>0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R101" s="227" t="s">
        <v>89</v>
      </c>
      <c r="AT101" s="227" t="s">
        <v>211</v>
      </c>
      <c r="AU101" s="227" t="s">
        <v>83</v>
      </c>
      <c r="AY101" s="21" t="s">
        <v>207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1" t="s">
        <v>76</v>
      </c>
      <c r="BK101" s="228">
        <f>ROUND(I101*H101,2)</f>
        <v>0</v>
      </c>
      <c r="BL101" s="21" t="s">
        <v>89</v>
      </c>
      <c r="BM101" s="227" t="s">
        <v>3597</v>
      </c>
    </row>
    <row r="102" s="2" customFormat="1">
      <c r="A102" s="42"/>
      <c r="B102" s="43"/>
      <c r="C102" s="44"/>
      <c r="D102" s="229" t="s">
        <v>216</v>
      </c>
      <c r="E102" s="44"/>
      <c r="F102" s="230" t="s">
        <v>2913</v>
      </c>
      <c r="G102" s="44"/>
      <c r="H102" s="44"/>
      <c r="I102" s="231"/>
      <c r="J102" s="44"/>
      <c r="K102" s="44"/>
      <c r="L102" s="48"/>
      <c r="M102" s="232"/>
      <c r="N102" s="233"/>
      <c r="O102" s="88"/>
      <c r="P102" s="88"/>
      <c r="Q102" s="88"/>
      <c r="R102" s="88"/>
      <c r="S102" s="88"/>
      <c r="T102" s="89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T102" s="21" t="s">
        <v>216</v>
      </c>
      <c r="AU102" s="21" t="s">
        <v>83</v>
      </c>
    </row>
    <row r="103" s="14" customFormat="1">
      <c r="A103" s="14"/>
      <c r="B103" s="245"/>
      <c r="C103" s="246"/>
      <c r="D103" s="236" t="s">
        <v>218</v>
      </c>
      <c r="E103" s="247" t="s">
        <v>18</v>
      </c>
      <c r="F103" s="248" t="s">
        <v>3598</v>
      </c>
      <c r="G103" s="246"/>
      <c r="H103" s="249">
        <v>1.6000000000000001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218</v>
      </c>
      <c r="AU103" s="255" t="s">
        <v>83</v>
      </c>
      <c r="AV103" s="14" t="s">
        <v>80</v>
      </c>
      <c r="AW103" s="14" t="s">
        <v>33</v>
      </c>
      <c r="AX103" s="14" t="s">
        <v>76</v>
      </c>
      <c r="AY103" s="255" t="s">
        <v>207</v>
      </c>
    </row>
    <row r="104" s="2" customFormat="1" ht="16.5" customHeight="1">
      <c r="A104" s="42"/>
      <c r="B104" s="43"/>
      <c r="C104" s="217" t="s">
        <v>80</v>
      </c>
      <c r="D104" s="217" t="s">
        <v>211</v>
      </c>
      <c r="E104" s="218" t="s">
        <v>1230</v>
      </c>
      <c r="F104" s="219" t="s">
        <v>1231</v>
      </c>
      <c r="G104" s="220" t="s">
        <v>129</v>
      </c>
      <c r="H104" s="221">
        <v>10.9</v>
      </c>
      <c r="I104" s="222"/>
      <c r="J104" s="221">
        <f>ROUND(I104*H104,2)</f>
        <v>0</v>
      </c>
      <c r="K104" s="219" t="s">
        <v>214</v>
      </c>
      <c r="L104" s="48"/>
      <c r="M104" s="223" t="s">
        <v>18</v>
      </c>
      <c r="N104" s="224" t="s">
        <v>42</v>
      </c>
      <c r="O104" s="88"/>
      <c r="P104" s="225">
        <f>O104*H104</f>
        <v>0</v>
      </c>
      <c r="Q104" s="225">
        <v>0.041200000000000001</v>
      </c>
      <c r="R104" s="225">
        <f>Q104*H104</f>
        <v>0.44908000000000003</v>
      </c>
      <c r="S104" s="225">
        <v>0</v>
      </c>
      <c r="T104" s="226">
        <f>S104*H104</f>
        <v>0</v>
      </c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R104" s="227" t="s">
        <v>89</v>
      </c>
      <c r="AT104" s="227" t="s">
        <v>211</v>
      </c>
      <c r="AU104" s="227" t="s">
        <v>83</v>
      </c>
      <c r="AY104" s="21" t="s">
        <v>207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1" t="s">
        <v>76</v>
      </c>
      <c r="BK104" s="228">
        <f>ROUND(I104*H104,2)</f>
        <v>0</v>
      </c>
      <c r="BL104" s="21" t="s">
        <v>89</v>
      </c>
      <c r="BM104" s="227" t="s">
        <v>3599</v>
      </c>
    </row>
    <row r="105" s="2" customFormat="1">
      <c r="A105" s="42"/>
      <c r="B105" s="43"/>
      <c r="C105" s="44"/>
      <c r="D105" s="229" t="s">
        <v>216</v>
      </c>
      <c r="E105" s="44"/>
      <c r="F105" s="230" t="s">
        <v>1233</v>
      </c>
      <c r="G105" s="44"/>
      <c r="H105" s="44"/>
      <c r="I105" s="231"/>
      <c r="J105" s="44"/>
      <c r="K105" s="44"/>
      <c r="L105" s="48"/>
      <c r="M105" s="232"/>
      <c r="N105" s="233"/>
      <c r="O105" s="88"/>
      <c r="P105" s="88"/>
      <c r="Q105" s="88"/>
      <c r="R105" s="88"/>
      <c r="S105" s="88"/>
      <c r="T105" s="89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T105" s="21" t="s">
        <v>216</v>
      </c>
      <c r="AU105" s="21" t="s">
        <v>83</v>
      </c>
    </row>
    <row r="106" s="14" customFormat="1">
      <c r="A106" s="14"/>
      <c r="B106" s="245"/>
      <c r="C106" s="246"/>
      <c r="D106" s="236" t="s">
        <v>218</v>
      </c>
      <c r="E106" s="247" t="s">
        <v>18</v>
      </c>
      <c r="F106" s="248" t="s">
        <v>3600</v>
      </c>
      <c r="G106" s="246"/>
      <c r="H106" s="249">
        <v>9.3000000000000007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218</v>
      </c>
      <c r="AU106" s="255" t="s">
        <v>83</v>
      </c>
      <c r="AV106" s="14" t="s">
        <v>80</v>
      </c>
      <c r="AW106" s="14" t="s">
        <v>33</v>
      </c>
      <c r="AX106" s="14" t="s">
        <v>71</v>
      </c>
      <c r="AY106" s="255" t="s">
        <v>207</v>
      </c>
    </row>
    <row r="107" s="14" customFormat="1">
      <c r="A107" s="14"/>
      <c r="B107" s="245"/>
      <c r="C107" s="246"/>
      <c r="D107" s="236" t="s">
        <v>218</v>
      </c>
      <c r="E107" s="247" t="s">
        <v>18</v>
      </c>
      <c r="F107" s="248" t="s">
        <v>3598</v>
      </c>
      <c r="G107" s="246"/>
      <c r="H107" s="249">
        <v>1.6000000000000001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218</v>
      </c>
      <c r="AU107" s="255" t="s">
        <v>83</v>
      </c>
      <c r="AV107" s="14" t="s">
        <v>80</v>
      </c>
      <c r="AW107" s="14" t="s">
        <v>33</v>
      </c>
      <c r="AX107" s="14" t="s">
        <v>71</v>
      </c>
      <c r="AY107" s="255" t="s">
        <v>207</v>
      </c>
    </row>
    <row r="108" s="16" customFormat="1">
      <c r="A108" s="16"/>
      <c r="B108" s="267"/>
      <c r="C108" s="268"/>
      <c r="D108" s="236" t="s">
        <v>218</v>
      </c>
      <c r="E108" s="269" t="s">
        <v>18</v>
      </c>
      <c r="F108" s="270" t="s">
        <v>244</v>
      </c>
      <c r="G108" s="268"/>
      <c r="H108" s="271">
        <v>10.9</v>
      </c>
      <c r="I108" s="272"/>
      <c r="J108" s="268"/>
      <c r="K108" s="268"/>
      <c r="L108" s="273"/>
      <c r="M108" s="274"/>
      <c r="N108" s="275"/>
      <c r="O108" s="275"/>
      <c r="P108" s="275"/>
      <c r="Q108" s="275"/>
      <c r="R108" s="275"/>
      <c r="S108" s="275"/>
      <c r="T108" s="27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T108" s="277" t="s">
        <v>218</v>
      </c>
      <c r="AU108" s="277" t="s">
        <v>83</v>
      </c>
      <c r="AV108" s="16" t="s">
        <v>89</v>
      </c>
      <c r="AW108" s="16" t="s">
        <v>33</v>
      </c>
      <c r="AX108" s="16" t="s">
        <v>76</v>
      </c>
      <c r="AY108" s="277" t="s">
        <v>207</v>
      </c>
    </row>
    <row r="109" s="12" customFormat="1" ht="22.8" customHeight="1">
      <c r="A109" s="12"/>
      <c r="B109" s="201"/>
      <c r="C109" s="202"/>
      <c r="D109" s="203" t="s">
        <v>70</v>
      </c>
      <c r="E109" s="215" t="s">
        <v>245</v>
      </c>
      <c r="F109" s="215" t="s">
        <v>1446</v>
      </c>
      <c r="G109" s="202"/>
      <c r="H109" s="202"/>
      <c r="I109" s="205"/>
      <c r="J109" s="216">
        <f>BK109</f>
        <v>0</v>
      </c>
      <c r="K109" s="202"/>
      <c r="L109" s="207"/>
      <c r="M109" s="208"/>
      <c r="N109" s="209"/>
      <c r="O109" s="209"/>
      <c r="P109" s="210">
        <f>P110+P119+P135</f>
        <v>0</v>
      </c>
      <c r="Q109" s="209"/>
      <c r="R109" s="210">
        <f>R110+R119+R135</f>
        <v>0.050700000000000002</v>
      </c>
      <c r="S109" s="209"/>
      <c r="T109" s="211">
        <f>T110+T119+T135</f>
        <v>1.1503999999999999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2" t="s">
        <v>76</v>
      </c>
      <c r="AT109" s="213" t="s">
        <v>70</v>
      </c>
      <c r="AU109" s="213" t="s">
        <v>76</v>
      </c>
      <c r="AY109" s="212" t="s">
        <v>207</v>
      </c>
      <c r="BK109" s="214">
        <f>BK110+BK119+BK135</f>
        <v>0</v>
      </c>
    </row>
    <row r="110" s="12" customFormat="1" ht="20.88" customHeight="1">
      <c r="A110" s="12"/>
      <c r="B110" s="201"/>
      <c r="C110" s="202"/>
      <c r="D110" s="203" t="s">
        <v>70</v>
      </c>
      <c r="E110" s="215" t="s">
        <v>388</v>
      </c>
      <c r="F110" s="215" t="s">
        <v>389</v>
      </c>
      <c r="G110" s="202"/>
      <c r="H110" s="202"/>
      <c r="I110" s="205"/>
      <c r="J110" s="216">
        <f>BK110</f>
        <v>0</v>
      </c>
      <c r="K110" s="202"/>
      <c r="L110" s="207"/>
      <c r="M110" s="208"/>
      <c r="N110" s="209"/>
      <c r="O110" s="209"/>
      <c r="P110" s="210">
        <f>SUM(P111:P118)</f>
        <v>0</v>
      </c>
      <c r="Q110" s="209"/>
      <c r="R110" s="210">
        <f>SUM(R111:R118)</f>
        <v>0.050700000000000002</v>
      </c>
      <c r="S110" s="209"/>
      <c r="T110" s="211">
        <f>SUM(T111:T118)</f>
        <v>1.1503999999999999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2" t="s">
        <v>76</v>
      </c>
      <c r="AT110" s="213" t="s">
        <v>70</v>
      </c>
      <c r="AU110" s="213" t="s">
        <v>80</v>
      </c>
      <c r="AY110" s="212" t="s">
        <v>207</v>
      </c>
      <c r="BK110" s="214">
        <f>SUM(BK111:BK118)</f>
        <v>0</v>
      </c>
    </row>
    <row r="111" s="2" customFormat="1" ht="24.15" customHeight="1">
      <c r="A111" s="42"/>
      <c r="B111" s="43"/>
      <c r="C111" s="217" t="s">
        <v>83</v>
      </c>
      <c r="D111" s="217" t="s">
        <v>211</v>
      </c>
      <c r="E111" s="218" t="s">
        <v>2921</v>
      </c>
      <c r="F111" s="219" t="s">
        <v>2922</v>
      </c>
      <c r="G111" s="220" t="s">
        <v>317</v>
      </c>
      <c r="H111" s="221">
        <v>20</v>
      </c>
      <c r="I111" s="222"/>
      <c r="J111" s="221">
        <f>ROUND(I111*H111,2)</f>
        <v>0</v>
      </c>
      <c r="K111" s="219" t="s">
        <v>214</v>
      </c>
      <c r="L111" s="48"/>
      <c r="M111" s="223" t="s">
        <v>18</v>
      </c>
      <c r="N111" s="224" t="s">
        <v>42</v>
      </c>
      <c r="O111" s="88"/>
      <c r="P111" s="225">
        <f>O111*H111</f>
        <v>0</v>
      </c>
      <c r="Q111" s="225">
        <v>0</v>
      </c>
      <c r="R111" s="225">
        <f>Q111*H111</f>
        <v>0</v>
      </c>
      <c r="S111" s="225">
        <v>0.017999999999999999</v>
      </c>
      <c r="T111" s="226">
        <f>S111*H111</f>
        <v>0.35999999999999999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R111" s="227" t="s">
        <v>89</v>
      </c>
      <c r="AT111" s="227" t="s">
        <v>211</v>
      </c>
      <c r="AU111" s="227" t="s">
        <v>83</v>
      </c>
      <c r="AY111" s="21" t="s">
        <v>207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1" t="s">
        <v>76</v>
      </c>
      <c r="BK111" s="228">
        <f>ROUND(I111*H111,2)</f>
        <v>0</v>
      </c>
      <c r="BL111" s="21" t="s">
        <v>89</v>
      </c>
      <c r="BM111" s="227" t="s">
        <v>3601</v>
      </c>
    </row>
    <row r="112" s="2" customFormat="1">
      <c r="A112" s="42"/>
      <c r="B112" s="43"/>
      <c r="C112" s="44"/>
      <c r="D112" s="229" t="s">
        <v>216</v>
      </c>
      <c r="E112" s="44"/>
      <c r="F112" s="230" t="s">
        <v>2924</v>
      </c>
      <c r="G112" s="44"/>
      <c r="H112" s="44"/>
      <c r="I112" s="231"/>
      <c r="J112" s="44"/>
      <c r="K112" s="44"/>
      <c r="L112" s="48"/>
      <c r="M112" s="232"/>
      <c r="N112" s="233"/>
      <c r="O112" s="88"/>
      <c r="P112" s="88"/>
      <c r="Q112" s="88"/>
      <c r="R112" s="88"/>
      <c r="S112" s="88"/>
      <c r="T112" s="89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T112" s="21" t="s">
        <v>216</v>
      </c>
      <c r="AU112" s="21" t="s">
        <v>83</v>
      </c>
    </row>
    <row r="113" s="2" customFormat="1" ht="24.15" customHeight="1">
      <c r="A113" s="42"/>
      <c r="B113" s="43"/>
      <c r="C113" s="217" t="s">
        <v>89</v>
      </c>
      <c r="D113" s="217" t="s">
        <v>211</v>
      </c>
      <c r="E113" s="218" t="s">
        <v>3602</v>
      </c>
      <c r="F113" s="219" t="s">
        <v>3603</v>
      </c>
      <c r="G113" s="220" t="s">
        <v>317</v>
      </c>
      <c r="H113" s="221">
        <v>32</v>
      </c>
      <c r="I113" s="222"/>
      <c r="J113" s="221">
        <f>ROUND(I113*H113,2)</f>
        <v>0</v>
      </c>
      <c r="K113" s="219" t="s">
        <v>214</v>
      </c>
      <c r="L113" s="48"/>
      <c r="M113" s="223" t="s">
        <v>18</v>
      </c>
      <c r="N113" s="224" t="s">
        <v>42</v>
      </c>
      <c r="O113" s="88"/>
      <c r="P113" s="225">
        <f>O113*H113</f>
        <v>0</v>
      </c>
      <c r="Q113" s="225">
        <v>0.00076000000000000004</v>
      </c>
      <c r="R113" s="225">
        <f>Q113*H113</f>
        <v>0.024320000000000001</v>
      </c>
      <c r="S113" s="225">
        <v>0.0020999999999999999</v>
      </c>
      <c r="T113" s="226">
        <f>S113*H113</f>
        <v>0.067199999999999996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R113" s="227" t="s">
        <v>89</v>
      </c>
      <c r="AT113" s="227" t="s">
        <v>211</v>
      </c>
      <c r="AU113" s="227" t="s">
        <v>83</v>
      </c>
      <c r="AY113" s="21" t="s">
        <v>207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1" t="s">
        <v>76</v>
      </c>
      <c r="BK113" s="228">
        <f>ROUND(I113*H113,2)</f>
        <v>0</v>
      </c>
      <c r="BL113" s="21" t="s">
        <v>89</v>
      </c>
      <c r="BM113" s="227" t="s">
        <v>3604</v>
      </c>
    </row>
    <row r="114" s="2" customFormat="1">
      <c r="A114" s="42"/>
      <c r="B114" s="43"/>
      <c r="C114" s="44"/>
      <c r="D114" s="229" t="s">
        <v>216</v>
      </c>
      <c r="E114" s="44"/>
      <c r="F114" s="230" t="s">
        <v>3605</v>
      </c>
      <c r="G114" s="44"/>
      <c r="H114" s="44"/>
      <c r="I114" s="231"/>
      <c r="J114" s="44"/>
      <c r="K114" s="44"/>
      <c r="L114" s="48"/>
      <c r="M114" s="232"/>
      <c r="N114" s="233"/>
      <c r="O114" s="88"/>
      <c r="P114" s="88"/>
      <c r="Q114" s="88"/>
      <c r="R114" s="88"/>
      <c r="S114" s="88"/>
      <c r="T114" s="89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T114" s="21" t="s">
        <v>216</v>
      </c>
      <c r="AU114" s="21" t="s">
        <v>83</v>
      </c>
    </row>
    <row r="115" s="2" customFormat="1" ht="24.15" customHeight="1">
      <c r="A115" s="42"/>
      <c r="B115" s="43"/>
      <c r="C115" s="217" t="s">
        <v>94</v>
      </c>
      <c r="D115" s="217" t="s">
        <v>211</v>
      </c>
      <c r="E115" s="218" t="s">
        <v>3606</v>
      </c>
      <c r="F115" s="219" t="s">
        <v>3607</v>
      </c>
      <c r="G115" s="220" t="s">
        <v>317</v>
      </c>
      <c r="H115" s="221">
        <v>24</v>
      </c>
      <c r="I115" s="222"/>
      <c r="J115" s="221">
        <f>ROUND(I115*H115,2)</f>
        <v>0</v>
      </c>
      <c r="K115" s="219" t="s">
        <v>214</v>
      </c>
      <c r="L115" s="48"/>
      <c r="M115" s="223" t="s">
        <v>18</v>
      </c>
      <c r="N115" s="224" t="s">
        <v>42</v>
      </c>
      <c r="O115" s="88"/>
      <c r="P115" s="225">
        <f>O115*H115</f>
        <v>0</v>
      </c>
      <c r="Q115" s="225">
        <v>0.00097000000000000005</v>
      </c>
      <c r="R115" s="225">
        <f>Q115*H115</f>
        <v>0.023280000000000002</v>
      </c>
      <c r="S115" s="225">
        <v>0.0043</v>
      </c>
      <c r="T115" s="226">
        <f>S115*H115</f>
        <v>0.1032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R115" s="227" t="s">
        <v>89</v>
      </c>
      <c r="AT115" s="227" t="s">
        <v>211</v>
      </c>
      <c r="AU115" s="227" t="s">
        <v>83</v>
      </c>
      <c r="AY115" s="21" t="s">
        <v>207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1" t="s">
        <v>76</v>
      </c>
      <c r="BK115" s="228">
        <f>ROUND(I115*H115,2)</f>
        <v>0</v>
      </c>
      <c r="BL115" s="21" t="s">
        <v>89</v>
      </c>
      <c r="BM115" s="227" t="s">
        <v>3608</v>
      </c>
    </row>
    <row r="116" s="2" customFormat="1">
      <c r="A116" s="42"/>
      <c r="B116" s="43"/>
      <c r="C116" s="44"/>
      <c r="D116" s="229" t="s">
        <v>216</v>
      </c>
      <c r="E116" s="44"/>
      <c r="F116" s="230" t="s">
        <v>3609</v>
      </c>
      <c r="G116" s="44"/>
      <c r="H116" s="44"/>
      <c r="I116" s="231"/>
      <c r="J116" s="44"/>
      <c r="K116" s="44"/>
      <c r="L116" s="48"/>
      <c r="M116" s="232"/>
      <c r="N116" s="233"/>
      <c r="O116" s="88"/>
      <c r="P116" s="88"/>
      <c r="Q116" s="88"/>
      <c r="R116" s="88"/>
      <c r="S116" s="88"/>
      <c r="T116" s="89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T116" s="21" t="s">
        <v>216</v>
      </c>
      <c r="AU116" s="21" t="s">
        <v>83</v>
      </c>
    </row>
    <row r="117" s="2" customFormat="1" ht="16.5" customHeight="1">
      <c r="A117" s="42"/>
      <c r="B117" s="43"/>
      <c r="C117" s="217" t="s">
        <v>103</v>
      </c>
      <c r="D117" s="217" t="s">
        <v>211</v>
      </c>
      <c r="E117" s="218" t="s">
        <v>3610</v>
      </c>
      <c r="F117" s="219" t="s">
        <v>3611</v>
      </c>
      <c r="G117" s="220" t="s">
        <v>317</v>
      </c>
      <c r="H117" s="221">
        <v>310</v>
      </c>
      <c r="I117" s="222"/>
      <c r="J117" s="221">
        <f>ROUND(I117*H117,2)</f>
        <v>0</v>
      </c>
      <c r="K117" s="219" t="s">
        <v>214</v>
      </c>
      <c r="L117" s="48"/>
      <c r="M117" s="223" t="s">
        <v>18</v>
      </c>
      <c r="N117" s="224" t="s">
        <v>42</v>
      </c>
      <c r="O117" s="88"/>
      <c r="P117" s="225">
        <f>O117*H117</f>
        <v>0</v>
      </c>
      <c r="Q117" s="225">
        <v>1.0000000000000001E-05</v>
      </c>
      <c r="R117" s="225">
        <f>Q117*H117</f>
        <v>0.0031000000000000003</v>
      </c>
      <c r="S117" s="225">
        <v>0.002</v>
      </c>
      <c r="T117" s="226">
        <f>S117*H117</f>
        <v>0.62</v>
      </c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R117" s="227" t="s">
        <v>89</v>
      </c>
      <c r="AT117" s="227" t="s">
        <v>211</v>
      </c>
      <c r="AU117" s="227" t="s">
        <v>83</v>
      </c>
      <c r="AY117" s="21" t="s">
        <v>207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1" t="s">
        <v>76</v>
      </c>
      <c r="BK117" s="228">
        <f>ROUND(I117*H117,2)</f>
        <v>0</v>
      </c>
      <c r="BL117" s="21" t="s">
        <v>89</v>
      </c>
      <c r="BM117" s="227" t="s">
        <v>3612</v>
      </c>
    </row>
    <row r="118" s="2" customFormat="1">
      <c r="A118" s="42"/>
      <c r="B118" s="43"/>
      <c r="C118" s="44"/>
      <c r="D118" s="229" t="s">
        <v>216</v>
      </c>
      <c r="E118" s="44"/>
      <c r="F118" s="230" t="s">
        <v>3613</v>
      </c>
      <c r="G118" s="44"/>
      <c r="H118" s="44"/>
      <c r="I118" s="231"/>
      <c r="J118" s="44"/>
      <c r="K118" s="44"/>
      <c r="L118" s="48"/>
      <c r="M118" s="232"/>
      <c r="N118" s="233"/>
      <c r="O118" s="88"/>
      <c r="P118" s="88"/>
      <c r="Q118" s="88"/>
      <c r="R118" s="88"/>
      <c r="S118" s="88"/>
      <c r="T118" s="89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T118" s="21" t="s">
        <v>216</v>
      </c>
      <c r="AU118" s="21" t="s">
        <v>83</v>
      </c>
    </row>
    <row r="119" s="12" customFormat="1" ht="20.88" customHeight="1">
      <c r="A119" s="12"/>
      <c r="B119" s="201"/>
      <c r="C119" s="202"/>
      <c r="D119" s="203" t="s">
        <v>70</v>
      </c>
      <c r="E119" s="215" t="s">
        <v>511</v>
      </c>
      <c r="F119" s="215" t="s">
        <v>512</v>
      </c>
      <c r="G119" s="202"/>
      <c r="H119" s="202"/>
      <c r="I119" s="205"/>
      <c r="J119" s="216">
        <f>BK119</f>
        <v>0</v>
      </c>
      <c r="K119" s="202"/>
      <c r="L119" s="207"/>
      <c r="M119" s="208"/>
      <c r="N119" s="209"/>
      <c r="O119" s="209"/>
      <c r="P119" s="210">
        <f>SUM(P120:P134)</f>
        <v>0</v>
      </c>
      <c r="Q119" s="209"/>
      <c r="R119" s="210">
        <f>SUM(R120:R134)</f>
        <v>0</v>
      </c>
      <c r="S119" s="209"/>
      <c r="T119" s="211">
        <f>SUM(T120:T134)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12" t="s">
        <v>76</v>
      </c>
      <c r="AT119" s="213" t="s">
        <v>70</v>
      </c>
      <c r="AU119" s="213" t="s">
        <v>80</v>
      </c>
      <c r="AY119" s="212" t="s">
        <v>207</v>
      </c>
      <c r="BK119" s="214">
        <f>SUM(BK120:BK134)</f>
        <v>0</v>
      </c>
    </row>
    <row r="120" s="2" customFormat="1" ht="24.15" customHeight="1">
      <c r="A120" s="42"/>
      <c r="B120" s="43"/>
      <c r="C120" s="217" t="s">
        <v>121</v>
      </c>
      <c r="D120" s="217" t="s">
        <v>211</v>
      </c>
      <c r="E120" s="218" t="s">
        <v>520</v>
      </c>
      <c r="F120" s="219" t="s">
        <v>521</v>
      </c>
      <c r="G120" s="220" t="s">
        <v>516</v>
      </c>
      <c r="H120" s="221">
        <v>1.1499999999999999</v>
      </c>
      <c r="I120" s="222"/>
      <c r="J120" s="221">
        <f>ROUND(I120*H120,2)</f>
        <v>0</v>
      </c>
      <c r="K120" s="219" t="s">
        <v>214</v>
      </c>
      <c r="L120" s="48"/>
      <c r="M120" s="223" t="s">
        <v>18</v>
      </c>
      <c r="N120" s="224" t="s">
        <v>42</v>
      </c>
      <c r="O120" s="88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R120" s="227" t="s">
        <v>89</v>
      </c>
      <c r="AT120" s="227" t="s">
        <v>211</v>
      </c>
      <c r="AU120" s="227" t="s">
        <v>83</v>
      </c>
      <c r="AY120" s="21" t="s">
        <v>207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1" t="s">
        <v>76</v>
      </c>
      <c r="BK120" s="228">
        <f>ROUND(I120*H120,2)</f>
        <v>0</v>
      </c>
      <c r="BL120" s="21" t="s">
        <v>89</v>
      </c>
      <c r="BM120" s="227" t="s">
        <v>3614</v>
      </c>
    </row>
    <row r="121" s="2" customFormat="1">
      <c r="A121" s="42"/>
      <c r="B121" s="43"/>
      <c r="C121" s="44"/>
      <c r="D121" s="229" t="s">
        <v>216</v>
      </c>
      <c r="E121" s="44"/>
      <c r="F121" s="230" t="s">
        <v>523</v>
      </c>
      <c r="G121" s="44"/>
      <c r="H121" s="44"/>
      <c r="I121" s="231"/>
      <c r="J121" s="44"/>
      <c r="K121" s="44"/>
      <c r="L121" s="48"/>
      <c r="M121" s="232"/>
      <c r="N121" s="233"/>
      <c r="O121" s="88"/>
      <c r="P121" s="88"/>
      <c r="Q121" s="88"/>
      <c r="R121" s="88"/>
      <c r="S121" s="88"/>
      <c r="T121" s="89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T121" s="21" t="s">
        <v>216</v>
      </c>
      <c r="AU121" s="21" t="s">
        <v>83</v>
      </c>
    </row>
    <row r="122" s="2" customFormat="1" ht="37.8" customHeight="1">
      <c r="A122" s="42"/>
      <c r="B122" s="43"/>
      <c r="C122" s="217" t="s">
        <v>124</v>
      </c>
      <c r="D122" s="217" t="s">
        <v>211</v>
      </c>
      <c r="E122" s="218" t="s">
        <v>525</v>
      </c>
      <c r="F122" s="219" t="s">
        <v>526</v>
      </c>
      <c r="G122" s="220" t="s">
        <v>516</v>
      </c>
      <c r="H122" s="221">
        <v>2.2999999999999998</v>
      </c>
      <c r="I122" s="222"/>
      <c r="J122" s="221">
        <f>ROUND(I122*H122,2)</f>
        <v>0</v>
      </c>
      <c r="K122" s="219" t="s">
        <v>214</v>
      </c>
      <c r="L122" s="48"/>
      <c r="M122" s="223" t="s">
        <v>18</v>
      </c>
      <c r="N122" s="224" t="s">
        <v>42</v>
      </c>
      <c r="O122" s="88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R122" s="227" t="s">
        <v>89</v>
      </c>
      <c r="AT122" s="227" t="s">
        <v>211</v>
      </c>
      <c r="AU122" s="227" t="s">
        <v>83</v>
      </c>
      <c r="AY122" s="21" t="s">
        <v>207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1" t="s">
        <v>76</v>
      </c>
      <c r="BK122" s="228">
        <f>ROUND(I122*H122,2)</f>
        <v>0</v>
      </c>
      <c r="BL122" s="21" t="s">
        <v>89</v>
      </c>
      <c r="BM122" s="227" t="s">
        <v>3615</v>
      </c>
    </row>
    <row r="123" s="2" customFormat="1">
      <c r="A123" s="42"/>
      <c r="B123" s="43"/>
      <c r="C123" s="44"/>
      <c r="D123" s="229" t="s">
        <v>216</v>
      </c>
      <c r="E123" s="44"/>
      <c r="F123" s="230" t="s">
        <v>528</v>
      </c>
      <c r="G123" s="44"/>
      <c r="H123" s="44"/>
      <c r="I123" s="231"/>
      <c r="J123" s="44"/>
      <c r="K123" s="44"/>
      <c r="L123" s="48"/>
      <c r="M123" s="232"/>
      <c r="N123" s="233"/>
      <c r="O123" s="88"/>
      <c r="P123" s="88"/>
      <c r="Q123" s="88"/>
      <c r="R123" s="88"/>
      <c r="S123" s="88"/>
      <c r="T123" s="89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T123" s="21" t="s">
        <v>216</v>
      </c>
      <c r="AU123" s="21" t="s">
        <v>83</v>
      </c>
    </row>
    <row r="124" s="14" customFormat="1">
      <c r="A124" s="14"/>
      <c r="B124" s="245"/>
      <c r="C124" s="246"/>
      <c r="D124" s="236" t="s">
        <v>218</v>
      </c>
      <c r="E124" s="246"/>
      <c r="F124" s="248" t="s">
        <v>3616</v>
      </c>
      <c r="G124" s="246"/>
      <c r="H124" s="249">
        <v>2.2999999999999998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218</v>
      </c>
      <c r="AU124" s="255" t="s">
        <v>83</v>
      </c>
      <c r="AV124" s="14" t="s">
        <v>80</v>
      </c>
      <c r="AW124" s="14" t="s">
        <v>4</v>
      </c>
      <c r="AX124" s="14" t="s">
        <v>76</v>
      </c>
      <c r="AY124" s="255" t="s">
        <v>207</v>
      </c>
    </row>
    <row r="125" s="2" customFormat="1" ht="21.75" customHeight="1">
      <c r="A125" s="42"/>
      <c r="B125" s="43"/>
      <c r="C125" s="217" t="s">
        <v>245</v>
      </c>
      <c r="D125" s="217" t="s">
        <v>211</v>
      </c>
      <c r="E125" s="218" t="s">
        <v>530</v>
      </c>
      <c r="F125" s="219" t="s">
        <v>531</v>
      </c>
      <c r="G125" s="220" t="s">
        <v>516</v>
      </c>
      <c r="H125" s="221">
        <v>1.1499999999999999</v>
      </c>
      <c r="I125" s="222"/>
      <c r="J125" s="221">
        <f>ROUND(I125*H125,2)</f>
        <v>0</v>
      </c>
      <c r="K125" s="219" t="s">
        <v>214</v>
      </c>
      <c r="L125" s="48"/>
      <c r="M125" s="223" t="s">
        <v>18</v>
      </c>
      <c r="N125" s="224" t="s">
        <v>42</v>
      </c>
      <c r="O125" s="88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R125" s="227" t="s">
        <v>89</v>
      </c>
      <c r="AT125" s="227" t="s">
        <v>211</v>
      </c>
      <c r="AU125" s="227" t="s">
        <v>83</v>
      </c>
      <c r="AY125" s="21" t="s">
        <v>207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1" t="s">
        <v>76</v>
      </c>
      <c r="BK125" s="228">
        <f>ROUND(I125*H125,2)</f>
        <v>0</v>
      </c>
      <c r="BL125" s="21" t="s">
        <v>89</v>
      </c>
      <c r="BM125" s="227" t="s">
        <v>3617</v>
      </c>
    </row>
    <row r="126" s="2" customFormat="1">
      <c r="A126" s="42"/>
      <c r="B126" s="43"/>
      <c r="C126" s="44"/>
      <c r="D126" s="229" t="s">
        <v>216</v>
      </c>
      <c r="E126" s="44"/>
      <c r="F126" s="230" t="s">
        <v>533</v>
      </c>
      <c r="G126" s="44"/>
      <c r="H126" s="44"/>
      <c r="I126" s="231"/>
      <c r="J126" s="44"/>
      <c r="K126" s="44"/>
      <c r="L126" s="48"/>
      <c r="M126" s="232"/>
      <c r="N126" s="233"/>
      <c r="O126" s="88"/>
      <c r="P126" s="88"/>
      <c r="Q126" s="88"/>
      <c r="R126" s="88"/>
      <c r="S126" s="88"/>
      <c r="T126" s="89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T126" s="21" t="s">
        <v>216</v>
      </c>
      <c r="AU126" s="21" t="s">
        <v>83</v>
      </c>
    </row>
    <row r="127" s="2" customFormat="1" ht="24.15" customHeight="1">
      <c r="A127" s="42"/>
      <c r="B127" s="43"/>
      <c r="C127" s="217" t="s">
        <v>291</v>
      </c>
      <c r="D127" s="217" t="s">
        <v>211</v>
      </c>
      <c r="E127" s="218" t="s">
        <v>535</v>
      </c>
      <c r="F127" s="219" t="s">
        <v>536</v>
      </c>
      <c r="G127" s="220" t="s">
        <v>516</v>
      </c>
      <c r="H127" s="221">
        <v>23</v>
      </c>
      <c r="I127" s="222"/>
      <c r="J127" s="221">
        <f>ROUND(I127*H127,2)</f>
        <v>0</v>
      </c>
      <c r="K127" s="219" t="s">
        <v>214</v>
      </c>
      <c r="L127" s="48"/>
      <c r="M127" s="223" t="s">
        <v>18</v>
      </c>
      <c r="N127" s="224" t="s">
        <v>42</v>
      </c>
      <c r="O127" s="88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R127" s="227" t="s">
        <v>89</v>
      </c>
      <c r="AT127" s="227" t="s">
        <v>211</v>
      </c>
      <c r="AU127" s="227" t="s">
        <v>83</v>
      </c>
      <c r="AY127" s="21" t="s">
        <v>207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1" t="s">
        <v>76</v>
      </c>
      <c r="BK127" s="228">
        <f>ROUND(I127*H127,2)</f>
        <v>0</v>
      </c>
      <c r="BL127" s="21" t="s">
        <v>89</v>
      </c>
      <c r="BM127" s="227" t="s">
        <v>3618</v>
      </c>
    </row>
    <row r="128" s="2" customFormat="1">
      <c r="A128" s="42"/>
      <c r="B128" s="43"/>
      <c r="C128" s="44"/>
      <c r="D128" s="229" t="s">
        <v>216</v>
      </c>
      <c r="E128" s="44"/>
      <c r="F128" s="230" t="s">
        <v>538</v>
      </c>
      <c r="G128" s="44"/>
      <c r="H128" s="44"/>
      <c r="I128" s="231"/>
      <c r="J128" s="44"/>
      <c r="K128" s="44"/>
      <c r="L128" s="48"/>
      <c r="M128" s="232"/>
      <c r="N128" s="233"/>
      <c r="O128" s="88"/>
      <c r="P128" s="88"/>
      <c r="Q128" s="88"/>
      <c r="R128" s="88"/>
      <c r="S128" s="88"/>
      <c r="T128" s="89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T128" s="21" t="s">
        <v>216</v>
      </c>
      <c r="AU128" s="21" t="s">
        <v>83</v>
      </c>
    </row>
    <row r="129" s="14" customFormat="1">
      <c r="A129" s="14"/>
      <c r="B129" s="245"/>
      <c r="C129" s="246"/>
      <c r="D129" s="236" t="s">
        <v>218</v>
      </c>
      <c r="E129" s="246"/>
      <c r="F129" s="248" t="s">
        <v>3619</v>
      </c>
      <c r="G129" s="246"/>
      <c r="H129" s="249">
        <v>23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218</v>
      </c>
      <c r="AU129" s="255" t="s">
        <v>83</v>
      </c>
      <c r="AV129" s="14" t="s">
        <v>80</v>
      </c>
      <c r="AW129" s="14" t="s">
        <v>4</v>
      </c>
      <c r="AX129" s="14" t="s">
        <v>76</v>
      </c>
      <c r="AY129" s="255" t="s">
        <v>207</v>
      </c>
    </row>
    <row r="130" s="2" customFormat="1" ht="24.15" customHeight="1">
      <c r="A130" s="42"/>
      <c r="B130" s="43"/>
      <c r="C130" s="217" t="s">
        <v>297</v>
      </c>
      <c r="D130" s="217" t="s">
        <v>211</v>
      </c>
      <c r="E130" s="218" t="s">
        <v>541</v>
      </c>
      <c r="F130" s="219" t="s">
        <v>542</v>
      </c>
      <c r="G130" s="220" t="s">
        <v>516</v>
      </c>
      <c r="H130" s="221">
        <v>2.1400000000000001</v>
      </c>
      <c r="I130" s="222"/>
      <c r="J130" s="221">
        <f>ROUND(I130*H130,2)</f>
        <v>0</v>
      </c>
      <c r="K130" s="219" t="s">
        <v>214</v>
      </c>
      <c r="L130" s="48"/>
      <c r="M130" s="223" t="s">
        <v>18</v>
      </c>
      <c r="N130" s="224" t="s">
        <v>42</v>
      </c>
      <c r="O130" s="88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R130" s="227" t="s">
        <v>89</v>
      </c>
      <c r="AT130" s="227" t="s">
        <v>211</v>
      </c>
      <c r="AU130" s="227" t="s">
        <v>83</v>
      </c>
      <c r="AY130" s="21" t="s">
        <v>207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1" t="s">
        <v>76</v>
      </c>
      <c r="BK130" s="228">
        <f>ROUND(I130*H130,2)</f>
        <v>0</v>
      </c>
      <c r="BL130" s="21" t="s">
        <v>89</v>
      </c>
      <c r="BM130" s="227" t="s">
        <v>3620</v>
      </c>
    </row>
    <row r="131" s="2" customFormat="1">
      <c r="A131" s="42"/>
      <c r="B131" s="43"/>
      <c r="C131" s="44"/>
      <c r="D131" s="229" t="s">
        <v>216</v>
      </c>
      <c r="E131" s="44"/>
      <c r="F131" s="230" t="s">
        <v>544</v>
      </c>
      <c r="G131" s="44"/>
      <c r="H131" s="44"/>
      <c r="I131" s="231"/>
      <c r="J131" s="44"/>
      <c r="K131" s="44"/>
      <c r="L131" s="48"/>
      <c r="M131" s="232"/>
      <c r="N131" s="233"/>
      <c r="O131" s="88"/>
      <c r="P131" s="88"/>
      <c r="Q131" s="88"/>
      <c r="R131" s="88"/>
      <c r="S131" s="88"/>
      <c r="T131" s="89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T131" s="21" t="s">
        <v>216</v>
      </c>
      <c r="AU131" s="21" t="s">
        <v>83</v>
      </c>
    </row>
    <row r="132" s="14" customFormat="1">
      <c r="A132" s="14"/>
      <c r="B132" s="245"/>
      <c r="C132" s="246"/>
      <c r="D132" s="236" t="s">
        <v>218</v>
      </c>
      <c r="E132" s="247" t="s">
        <v>18</v>
      </c>
      <c r="F132" s="248" t="s">
        <v>2932</v>
      </c>
      <c r="G132" s="246"/>
      <c r="H132" s="249">
        <v>2.2799999999999998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218</v>
      </c>
      <c r="AU132" s="255" t="s">
        <v>83</v>
      </c>
      <c r="AV132" s="14" t="s">
        <v>80</v>
      </c>
      <c r="AW132" s="14" t="s">
        <v>33</v>
      </c>
      <c r="AX132" s="14" t="s">
        <v>71</v>
      </c>
      <c r="AY132" s="255" t="s">
        <v>207</v>
      </c>
    </row>
    <row r="133" s="14" customFormat="1">
      <c r="A133" s="14"/>
      <c r="B133" s="245"/>
      <c r="C133" s="246"/>
      <c r="D133" s="236" t="s">
        <v>218</v>
      </c>
      <c r="E133" s="247" t="s">
        <v>18</v>
      </c>
      <c r="F133" s="248" t="s">
        <v>2933</v>
      </c>
      <c r="G133" s="246"/>
      <c r="H133" s="249">
        <v>-0.14000000000000001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218</v>
      </c>
      <c r="AU133" s="255" t="s">
        <v>83</v>
      </c>
      <c r="AV133" s="14" t="s">
        <v>80</v>
      </c>
      <c r="AW133" s="14" t="s">
        <v>33</v>
      </c>
      <c r="AX133" s="14" t="s">
        <v>71</v>
      </c>
      <c r="AY133" s="255" t="s">
        <v>207</v>
      </c>
    </row>
    <row r="134" s="16" customFormat="1">
      <c r="A134" s="16"/>
      <c r="B134" s="267"/>
      <c r="C134" s="268"/>
      <c r="D134" s="236" t="s">
        <v>218</v>
      </c>
      <c r="E134" s="269" t="s">
        <v>18</v>
      </c>
      <c r="F134" s="270" t="s">
        <v>244</v>
      </c>
      <c r="G134" s="268"/>
      <c r="H134" s="271">
        <v>2.1400000000000001</v>
      </c>
      <c r="I134" s="272"/>
      <c r="J134" s="268"/>
      <c r="K134" s="268"/>
      <c r="L134" s="273"/>
      <c r="M134" s="274"/>
      <c r="N134" s="275"/>
      <c r="O134" s="275"/>
      <c r="P134" s="275"/>
      <c r="Q134" s="275"/>
      <c r="R134" s="275"/>
      <c r="S134" s="275"/>
      <c r="T134" s="27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T134" s="277" t="s">
        <v>218</v>
      </c>
      <c r="AU134" s="277" t="s">
        <v>83</v>
      </c>
      <c r="AV134" s="16" t="s">
        <v>89</v>
      </c>
      <c r="AW134" s="16" t="s">
        <v>33</v>
      </c>
      <c r="AX134" s="16" t="s">
        <v>76</v>
      </c>
      <c r="AY134" s="277" t="s">
        <v>207</v>
      </c>
    </row>
    <row r="135" s="12" customFormat="1" ht="20.88" customHeight="1">
      <c r="A135" s="12"/>
      <c r="B135" s="201"/>
      <c r="C135" s="202"/>
      <c r="D135" s="203" t="s">
        <v>70</v>
      </c>
      <c r="E135" s="215" t="s">
        <v>603</v>
      </c>
      <c r="F135" s="215" t="s">
        <v>1519</v>
      </c>
      <c r="G135" s="202"/>
      <c r="H135" s="202"/>
      <c r="I135" s="205"/>
      <c r="J135" s="216">
        <f>BK135</f>
        <v>0</v>
      </c>
      <c r="K135" s="202"/>
      <c r="L135" s="207"/>
      <c r="M135" s="208"/>
      <c r="N135" s="209"/>
      <c r="O135" s="209"/>
      <c r="P135" s="210">
        <f>SUM(P136:P137)</f>
        <v>0</v>
      </c>
      <c r="Q135" s="209"/>
      <c r="R135" s="210">
        <f>SUM(R136:R137)</f>
        <v>0</v>
      </c>
      <c r="S135" s="209"/>
      <c r="T135" s="211">
        <f>SUM(T136:T137)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2" t="s">
        <v>76</v>
      </c>
      <c r="AT135" s="213" t="s">
        <v>70</v>
      </c>
      <c r="AU135" s="213" t="s">
        <v>80</v>
      </c>
      <c r="AY135" s="212" t="s">
        <v>207</v>
      </c>
      <c r="BK135" s="214">
        <f>SUM(BK136:BK137)</f>
        <v>0</v>
      </c>
    </row>
    <row r="136" s="2" customFormat="1" ht="33" customHeight="1">
      <c r="A136" s="42"/>
      <c r="B136" s="43"/>
      <c r="C136" s="217" t="s">
        <v>8</v>
      </c>
      <c r="D136" s="217" t="s">
        <v>211</v>
      </c>
      <c r="E136" s="218" t="s">
        <v>606</v>
      </c>
      <c r="F136" s="219" t="s">
        <v>607</v>
      </c>
      <c r="G136" s="220" t="s">
        <v>516</v>
      </c>
      <c r="H136" s="221">
        <v>0.58999999999999997</v>
      </c>
      <c r="I136" s="222"/>
      <c r="J136" s="221">
        <f>ROUND(I136*H136,2)</f>
        <v>0</v>
      </c>
      <c r="K136" s="219" t="s">
        <v>214</v>
      </c>
      <c r="L136" s="48"/>
      <c r="M136" s="223" t="s">
        <v>18</v>
      </c>
      <c r="N136" s="224" t="s">
        <v>42</v>
      </c>
      <c r="O136" s="88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R136" s="227" t="s">
        <v>89</v>
      </c>
      <c r="AT136" s="227" t="s">
        <v>211</v>
      </c>
      <c r="AU136" s="227" t="s">
        <v>83</v>
      </c>
      <c r="AY136" s="21" t="s">
        <v>207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1" t="s">
        <v>76</v>
      </c>
      <c r="BK136" s="228">
        <f>ROUND(I136*H136,2)</f>
        <v>0</v>
      </c>
      <c r="BL136" s="21" t="s">
        <v>89</v>
      </c>
      <c r="BM136" s="227" t="s">
        <v>3621</v>
      </c>
    </row>
    <row r="137" s="2" customFormat="1">
      <c r="A137" s="42"/>
      <c r="B137" s="43"/>
      <c r="C137" s="44"/>
      <c r="D137" s="229" t="s">
        <v>216</v>
      </c>
      <c r="E137" s="44"/>
      <c r="F137" s="230" t="s">
        <v>609</v>
      </c>
      <c r="G137" s="44"/>
      <c r="H137" s="44"/>
      <c r="I137" s="231"/>
      <c r="J137" s="44"/>
      <c r="K137" s="44"/>
      <c r="L137" s="48"/>
      <c r="M137" s="232"/>
      <c r="N137" s="233"/>
      <c r="O137" s="88"/>
      <c r="P137" s="88"/>
      <c r="Q137" s="88"/>
      <c r="R137" s="88"/>
      <c r="S137" s="88"/>
      <c r="T137" s="89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T137" s="21" t="s">
        <v>216</v>
      </c>
      <c r="AU137" s="21" t="s">
        <v>83</v>
      </c>
    </row>
    <row r="138" s="12" customFormat="1" ht="25.92" customHeight="1">
      <c r="A138" s="12"/>
      <c r="B138" s="201"/>
      <c r="C138" s="202"/>
      <c r="D138" s="203" t="s">
        <v>70</v>
      </c>
      <c r="E138" s="204" t="s">
        <v>610</v>
      </c>
      <c r="F138" s="204" t="s">
        <v>1527</v>
      </c>
      <c r="G138" s="202"/>
      <c r="H138" s="202"/>
      <c r="I138" s="205"/>
      <c r="J138" s="206">
        <f>BK138</f>
        <v>0</v>
      </c>
      <c r="K138" s="202"/>
      <c r="L138" s="207"/>
      <c r="M138" s="208"/>
      <c r="N138" s="209"/>
      <c r="O138" s="209"/>
      <c r="P138" s="210">
        <f>P139+P309</f>
        <v>0</v>
      </c>
      <c r="Q138" s="209"/>
      <c r="R138" s="210">
        <f>R139+R309</f>
        <v>1.7594999999999998</v>
      </c>
      <c r="S138" s="209"/>
      <c r="T138" s="211">
        <f>T139+T309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2" t="s">
        <v>80</v>
      </c>
      <c r="AT138" s="213" t="s">
        <v>70</v>
      </c>
      <c r="AU138" s="213" t="s">
        <v>71</v>
      </c>
      <c r="AY138" s="212" t="s">
        <v>207</v>
      </c>
      <c r="BK138" s="214">
        <f>BK139+BK309</f>
        <v>0</v>
      </c>
    </row>
    <row r="139" s="12" customFormat="1" ht="22.8" customHeight="1">
      <c r="A139" s="12"/>
      <c r="B139" s="201"/>
      <c r="C139" s="202"/>
      <c r="D139" s="203" t="s">
        <v>70</v>
      </c>
      <c r="E139" s="215" t="s">
        <v>700</v>
      </c>
      <c r="F139" s="215" t="s">
        <v>106</v>
      </c>
      <c r="G139" s="202"/>
      <c r="H139" s="202"/>
      <c r="I139" s="205"/>
      <c r="J139" s="216">
        <f>BK139</f>
        <v>0</v>
      </c>
      <c r="K139" s="202"/>
      <c r="L139" s="207"/>
      <c r="M139" s="208"/>
      <c r="N139" s="209"/>
      <c r="O139" s="209"/>
      <c r="P139" s="210">
        <f>SUM(P140:P308)</f>
        <v>0</v>
      </c>
      <c r="Q139" s="209"/>
      <c r="R139" s="210">
        <f>SUM(R140:R308)</f>
        <v>1.7588999999999999</v>
      </c>
      <c r="S139" s="209"/>
      <c r="T139" s="211">
        <f>SUM(T140:T308)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12" t="s">
        <v>80</v>
      </c>
      <c r="AT139" s="213" t="s">
        <v>70</v>
      </c>
      <c r="AU139" s="213" t="s">
        <v>76</v>
      </c>
      <c r="AY139" s="212" t="s">
        <v>207</v>
      </c>
      <c r="BK139" s="214">
        <f>SUM(BK140:BK308)</f>
        <v>0</v>
      </c>
    </row>
    <row r="140" s="2" customFormat="1" ht="24.15" customHeight="1">
      <c r="A140" s="42"/>
      <c r="B140" s="43"/>
      <c r="C140" s="217" t="s">
        <v>309</v>
      </c>
      <c r="D140" s="217" t="s">
        <v>211</v>
      </c>
      <c r="E140" s="218" t="s">
        <v>3622</v>
      </c>
      <c r="F140" s="219" t="s">
        <v>3623</v>
      </c>
      <c r="G140" s="220" t="s">
        <v>381</v>
      </c>
      <c r="H140" s="221">
        <v>321</v>
      </c>
      <c r="I140" s="222"/>
      <c r="J140" s="221">
        <f>ROUND(I140*H140,2)</f>
        <v>0</v>
      </c>
      <c r="K140" s="219" t="s">
        <v>214</v>
      </c>
      <c r="L140" s="48"/>
      <c r="M140" s="223" t="s">
        <v>18</v>
      </c>
      <c r="N140" s="224" t="s">
        <v>42</v>
      </c>
      <c r="O140" s="88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R140" s="227" t="s">
        <v>327</v>
      </c>
      <c r="AT140" s="227" t="s">
        <v>211</v>
      </c>
      <c r="AU140" s="227" t="s">
        <v>80</v>
      </c>
      <c r="AY140" s="21" t="s">
        <v>207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1" t="s">
        <v>76</v>
      </c>
      <c r="BK140" s="228">
        <f>ROUND(I140*H140,2)</f>
        <v>0</v>
      </c>
      <c r="BL140" s="21" t="s">
        <v>327</v>
      </c>
      <c r="BM140" s="227" t="s">
        <v>3624</v>
      </c>
    </row>
    <row r="141" s="2" customFormat="1">
      <c r="A141" s="42"/>
      <c r="B141" s="43"/>
      <c r="C141" s="44"/>
      <c r="D141" s="229" t="s">
        <v>216</v>
      </c>
      <c r="E141" s="44"/>
      <c r="F141" s="230" t="s">
        <v>3625</v>
      </c>
      <c r="G141" s="44"/>
      <c r="H141" s="44"/>
      <c r="I141" s="231"/>
      <c r="J141" s="44"/>
      <c r="K141" s="44"/>
      <c r="L141" s="48"/>
      <c r="M141" s="232"/>
      <c r="N141" s="233"/>
      <c r="O141" s="88"/>
      <c r="P141" s="88"/>
      <c r="Q141" s="88"/>
      <c r="R141" s="88"/>
      <c r="S141" s="88"/>
      <c r="T141" s="89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T141" s="21" t="s">
        <v>216</v>
      </c>
      <c r="AU141" s="21" t="s">
        <v>80</v>
      </c>
    </row>
    <row r="142" s="2" customFormat="1" ht="16.5" customHeight="1">
      <c r="A142" s="42"/>
      <c r="B142" s="43"/>
      <c r="C142" s="283" t="s">
        <v>314</v>
      </c>
      <c r="D142" s="283" t="s">
        <v>1282</v>
      </c>
      <c r="E142" s="284" t="s">
        <v>3626</v>
      </c>
      <c r="F142" s="285" t="s">
        <v>3627</v>
      </c>
      <c r="G142" s="286" t="s">
        <v>381</v>
      </c>
      <c r="H142" s="287">
        <v>321</v>
      </c>
      <c r="I142" s="288"/>
      <c r="J142" s="287">
        <f>ROUND(I142*H142,2)</f>
        <v>0</v>
      </c>
      <c r="K142" s="285" t="s">
        <v>214</v>
      </c>
      <c r="L142" s="289"/>
      <c r="M142" s="290" t="s">
        <v>18</v>
      </c>
      <c r="N142" s="291" t="s">
        <v>42</v>
      </c>
      <c r="O142" s="88"/>
      <c r="P142" s="225">
        <f>O142*H142</f>
        <v>0</v>
      </c>
      <c r="Q142" s="225">
        <v>9.0000000000000006E-05</v>
      </c>
      <c r="R142" s="225">
        <f>Q142*H142</f>
        <v>0.028890000000000002</v>
      </c>
      <c r="S142" s="225">
        <v>0</v>
      </c>
      <c r="T142" s="226">
        <f>S142*H142</f>
        <v>0</v>
      </c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R142" s="227" t="s">
        <v>513</v>
      </c>
      <c r="AT142" s="227" t="s">
        <v>1282</v>
      </c>
      <c r="AU142" s="227" t="s">
        <v>80</v>
      </c>
      <c r="AY142" s="21" t="s">
        <v>207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1" t="s">
        <v>76</v>
      </c>
      <c r="BK142" s="228">
        <f>ROUND(I142*H142,2)</f>
        <v>0</v>
      </c>
      <c r="BL142" s="21" t="s">
        <v>327</v>
      </c>
      <c r="BM142" s="227" t="s">
        <v>3628</v>
      </c>
    </row>
    <row r="143" s="2" customFormat="1" ht="33" customHeight="1">
      <c r="A143" s="42"/>
      <c r="B143" s="43"/>
      <c r="C143" s="217" t="s">
        <v>320</v>
      </c>
      <c r="D143" s="217" t="s">
        <v>211</v>
      </c>
      <c r="E143" s="218" t="s">
        <v>3629</v>
      </c>
      <c r="F143" s="219" t="s">
        <v>3630</v>
      </c>
      <c r="G143" s="220" t="s">
        <v>381</v>
      </c>
      <c r="H143" s="221">
        <v>6</v>
      </c>
      <c r="I143" s="222"/>
      <c r="J143" s="221">
        <f>ROUND(I143*H143,2)</f>
        <v>0</v>
      </c>
      <c r="K143" s="219" t="s">
        <v>214</v>
      </c>
      <c r="L143" s="48"/>
      <c r="M143" s="223" t="s">
        <v>18</v>
      </c>
      <c r="N143" s="224" t="s">
        <v>42</v>
      </c>
      <c r="O143" s="88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R143" s="227" t="s">
        <v>327</v>
      </c>
      <c r="AT143" s="227" t="s">
        <v>211</v>
      </c>
      <c r="AU143" s="227" t="s">
        <v>80</v>
      </c>
      <c r="AY143" s="21" t="s">
        <v>207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1" t="s">
        <v>76</v>
      </c>
      <c r="BK143" s="228">
        <f>ROUND(I143*H143,2)</f>
        <v>0</v>
      </c>
      <c r="BL143" s="21" t="s">
        <v>327</v>
      </c>
      <c r="BM143" s="227" t="s">
        <v>3631</v>
      </c>
    </row>
    <row r="144" s="2" customFormat="1">
      <c r="A144" s="42"/>
      <c r="B144" s="43"/>
      <c r="C144" s="44"/>
      <c r="D144" s="229" t="s">
        <v>216</v>
      </c>
      <c r="E144" s="44"/>
      <c r="F144" s="230" t="s">
        <v>3632</v>
      </c>
      <c r="G144" s="44"/>
      <c r="H144" s="44"/>
      <c r="I144" s="231"/>
      <c r="J144" s="44"/>
      <c r="K144" s="44"/>
      <c r="L144" s="48"/>
      <c r="M144" s="232"/>
      <c r="N144" s="233"/>
      <c r="O144" s="88"/>
      <c r="P144" s="88"/>
      <c r="Q144" s="88"/>
      <c r="R144" s="88"/>
      <c r="S144" s="88"/>
      <c r="T144" s="89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T144" s="21" t="s">
        <v>216</v>
      </c>
      <c r="AU144" s="21" t="s">
        <v>80</v>
      </c>
    </row>
    <row r="145" s="2" customFormat="1" ht="16.5" customHeight="1">
      <c r="A145" s="42"/>
      <c r="B145" s="43"/>
      <c r="C145" s="283" t="s">
        <v>327</v>
      </c>
      <c r="D145" s="283" t="s">
        <v>1282</v>
      </c>
      <c r="E145" s="284" t="s">
        <v>3633</v>
      </c>
      <c r="F145" s="285" t="s">
        <v>3634</v>
      </c>
      <c r="G145" s="286" t="s">
        <v>381</v>
      </c>
      <c r="H145" s="287">
        <v>6</v>
      </c>
      <c r="I145" s="288"/>
      <c r="J145" s="287">
        <f>ROUND(I145*H145,2)</f>
        <v>0</v>
      </c>
      <c r="K145" s="285" t="s">
        <v>214</v>
      </c>
      <c r="L145" s="289"/>
      <c r="M145" s="290" t="s">
        <v>18</v>
      </c>
      <c r="N145" s="291" t="s">
        <v>42</v>
      </c>
      <c r="O145" s="88"/>
      <c r="P145" s="225">
        <f>O145*H145</f>
        <v>0</v>
      </c>
      <c r="Q145" s="225">
        <v>0.00011</v>
      </c>
      <c r="R145" s="225">
        <f>Q145*H145</f>
        <v>0.00066</v>
      </c>
      <c r="S145" s="225">
        <v>0</v>
      </c>
      <c r="T145" s="226">
        <f>S145*H145</f>
        <v>0</v>
      </c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R145" s="227" t="s">
        <v>513</v>
      </c>
      <c r="AT145" s="227" t="s">
        <v>1282</v>
      </c>
      <c r="AU145" s="227" t="s">
        <v>80</v>
      </c>
      <c r="AY145" s="21" t="s">
        <v>207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1" t="s">
        <v>76</v>
      </c>
      <c r="BK145" s="228">
        <f>ROUND(I145*H145,2)</f>
        <v>0</v>
      </c>
      <c r="BL145" s="21" t="s">
        <v>327</v>
      </c>
      <c r="BM145" s="227" t="s">
        <v>3635</v>
      </c>
    </row>
    <row r="146" s="2" customFormat="1" ht="24.15" customHeight="1">
      <c r="A146" s="42"/>
      <c r="B146" s="43"/>
      <c r="C146" s="217" t="s">
        <v>340</v>
      </c>
      <c r="D146" s="217" t="s">
        <v>211</v>
      </c>
      <c r="E146" s="218" t="s">
        <v>3636</v>
      </c>
      <c r="F146" s="219" t="s">
        <v>3637</v>
      </c>
      <c r="G146" s="220" t="s">
        <v>317</v>
      </c>
      <c r="H146" s="221">
        <v>281</v>
      </c>
      <c r="I146" s="222"/>
      <c r="J146" s="221">
        <f>ROUND(I146*H146,2)</f>
        <v>0</v>
      </c>
      <c r="K146" s="219" t="s">
        <v>214</v>
      </c>
      <c r="L146" s="48"/>
      <c r="M146" s="223" t="s">
        <v>18</v>
      </c>
      <c r="N146" s="224" t="s">
        <v>42</v>
      </c>
      <c r="O146" s="88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R146" s="227" t="s">
        <v>327</v>
      </c>
      <c r="AT146" s="227" t="s">
        <v>211</v>
      </c>
      <c r="AU146" s="227" t="s">
        <v>80</v>
      </c>
      <c r="AY146" s="21" t="s">
        <v>207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1" t="s">
        <v>76</v>
      </c>
      <c r="BK146" s="228">
        <f>ROUND(I146*H146,2)</f>
        <v>0</v>
      </c>
      <c r="BL146" s="21" t="s">
        <v>327</v>
      </c>
      <c r="BM146" s="227" t="s">
        <v>3638</v>
      </c>
    </row>
    <row r="147" s="2" customFormat="1">
      <c r="A147" s="42"/>
      <c r="B147" s="43"/>
      <c r="C147" s="44"/>
      <c r="D147" s="229" t="s">
        <v>216</v>
      </c>
      <c r="E147" s="44"/>
      <c r="F147" s="230" t="s">
        <v>3639</v>
      </c>
      <c r="G147" s="44"/>
      <c r="H147" s="44"/>
      <c r="I147" s="231"/>
      <c r="J147" s="44"/>
      <c r="K147" s="44"/>
      <c r="L147" s="48"/>
      <c r="M147" s="232"/>
      <c r="N147" s="233"/>
      <c r="O147" s="88"/>
      <c r="P147" s="88"/>
      <c r="Q147" s="88"/>
      <c r="R147" s="88"/>
      <c r="S147" s="88"/>
      <c r="T147" s="89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T147" s="21" t="s">
        <v>216</v>
      </c>
      <c r="AU147" s="21" t="s">
        <v>80</v>
      </c>
    </row>
    <row r="148" s="2" customFormat="1" ht="24.15" customHeight="1">
      <c r="A148" s="42"/>
      <c r="B148" s="43"/>
      <c r="C148" s="283" t="s">
        <v>347</v>
      </c>
      <c r="D148" s="283" t="s">
        <v>1282</v>
      </c>
      <c r="E148" s="284" t="s">
        <v>3640</v>
      </c>
      <c r="F148" s="285" t="s">
        <v>3641</v>
      </c>
      <c r="G148" s="286" t="s">
        <v>317</v>
      </c>
      <c r="H148" s="287">
        <v>281</v>
      </c>
      <c r="I148" s="288"/>
      <c r="J148" s="287">
        <f>ROUND(I148*H148,2)</f>
        <v>0</v>
      </c>
      <c r="K148" s="285" t="s">
        <v>214</v>
      </c>
      <c r="L148" s="289"/>
      <c r="M148" s="290" t="s">
        <v>18</v>
      </c>
      <c r="N148" s="291" t="s">
        <v>42</v>
      </c>
      <c r="O148" s="88"/>
      <c r="P148" s="225">
        <f>O148*H148</f>
        <v>0</v>
      </c>
      <c r="Q148" s="225">
        <v>0.00011</v>
      </c>
      <c r="R148" s="225">
        <f>Q148*H148</f>
        <v>0.03091</v>
      </c>
      <c r="S148" s="225">
        <v>0</v>
      </c>
      <c r="T148" s="226">
        <f>S148*H148</f>
        <v>0</v>
      </c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R148" s="227" t="s">
        <v>513</v>
      </c>
      <c r="AT148" s="227" t="s">
        <v>1282</v>
      </c>
      <c r="AU148" s="227" t="s">
        <v>80</v>
      </c>
      <c r="AY148" s="21" t="s">
        <v>207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1" t="s">
        <v>76</v>
      </c>
      <c r="BK148" s="228">
        <f>ROUND(I148*H148,2)</f>
        <v>0</v>
      </c>
      <c r="BL148" s="21" t="s">
        <v>327</v>
      </c>
      <c r="BM148" s="227" t="s">
        <v>3642</v>
      </c>
    </row>
    <row r="149" s="2" customFormat="1" ht="24.15" customHeight="1">
      <c r="A149" s="42"/>
      <c r="B149" s="43"/>
      <c r="C149" s="217" t="s">
        <v>360</v>
      </c>
      <c r="D149" s="217" t="s">
        <v>211</v>
      </c>
      <c r="E149" s="218" t="s">
        <v>3636</v>
      </c>
      <c r="F149" s="219" t="s">
        <v>3637</v>
      </c>
      <c r="G149" s="220" t="s">
        <v>317</v>
      </c>
      <c r="H149" s="221">
        <v>914</v>
      </c>
      <c r="I149" s="222"/>
      <c r="J149" s="221">
        <f>ROUND(I149*H149,2)</f>
        <v>0</v>
      </c>
      <c r="K149" s="219" t="s">
        <v>214</v>
      </c>
      <c r="L149" s="48"/>
      <c r="M149" s="223" t="s">
        <v>18</v>
      </c>
      <c r="N149" s="224" t="s">
        <v>42</v>
      </c>
      <c r="O149" s="88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R149" s="227" t="s">
        <v>327</v>
      </c>
      <c r="AT149" s="227" t="s">
        <v>211</v>
      </c>
      <c r="AU149" s="227" t="s">
        <v>80</v>
      </c>
      <c r="AY149" s="21" t="s">
        <v>207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1" t="s">
        <v>76</v>
      </c>
      <c r="BK149" s="228">
        <f>ROUND(I149*H149,2)</f>
        <v>0</v>
      </c>
      <c r="BL149" s="21" t="s">
        <v>327</v>
      </c>
      <c r="BM149" s="227" t="s">
        <v>3643</v>
      </c>
    </row>
    <row r="150" s="2" customFormat="1">
      <c r="A150" s="42"/>
      <c r="B150" s="43"/>
      <c r="C150" s="44"/>
      <c r="D150" s="229" t="s">
        <v>216</v>
      </c>
      <c r="E150" s="44"/>
      <c r="F150" s="230" t="s">
        <v>3639</v>
      </c>
      <c r="G150" s="44"/>
      <c r="H150" s="44"/>
      <c r="I150" s="231"/>
      <c r="J150" s="44"/>
      <c r="K150" s="44"/>
      <c r="L150" s="48"/>
      <c r="M150" s="232"/>
      <c r="N150" s="233"/>
      <c r="O150" s="88"/>
      <c r="P150" s="88"/>
      <c r="Q150" s="88"/>
      <c r="R150" s="88"/>
      <c r="S150" s="88"/>
      <c r="T150" s="89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T150" s="21" t="s">
        <v>216</v>
      </c>
      <c r="AU150" s="21" t="s">
        <v>80</v>
      </c>
    </row>
    <row r="151" s="2" customFormat="1" ht="24.15" customHeight="1">
      <c r="A151" s="42"/>
      <c r="B151" s="43"/>
      <c r="C151" s="283" t="s">
        <v>370</v>
      </c>
      <c r="D151" s="283" t="s">
        <v>1282</v>
      </c>
      <c r="E151" s="284" t="s">
        <v>3644</v>
      </c>
      <c r="F151" s="285" t="s">
        <v>3645</v>
      </c>
      <c r="G151" s="286" t="s">
        <v>317</v>
      </c>
      <c r="H151" s="287">
        <v>914</v>
      </c>
      <c r="I151" s="288"/>
      <c r="J151" s="287">
        <f>ROUND(I151*H151,2)</f>
        <v>0</v>
      </c>
      <c r="K151" s="285" t="s">
        <v>18</v>
      </c>
      <c r="L151" s="289"/>
      <c r="M151" s="290" t="s">
        <v>18</v>
      </c>
      <c r="N151" s="291" t="s">
        <v>42</v>
      </c>
      <c r="O151" s="88"/>
      <c r="P151" s="225">
        <f>O151*H151</f>
        <v>0</v>
      </c>
      <c r="Q151" s="225">
        <v>0.00011</v>
      </c>
      <c r="R151" s="225">
        <f>Q151*H151</f>
        <v>0.10054</v>
      </c>
      <c r="S151" s="225">
        <v>0</v>
      </c>
      <c r="T151" s="226">
        <f>S151*H151</f>
        <v>0</v>
      </c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R151" s="227" t="s">
        <v>513</v>
      </c>
      <c r="AT151" s="227" t="s">
        <v>1282</v>
      </c>
      <c r="AU151" s="227" t="s">
        <v>80</v>
      </c>
      <c r="AY151" s="21" t="s">
        <v>207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1" t="s">
        <v>76</v>
      </c>
      <c r="BK151" s="228">
        <f>ROUND(I151*H151,2)</f>
        <v>0</v>
      </c>
      <c r="BL151" s="21" t="s">
        <v>327</v>
      </c>
      <c r="BM151" s="227" t="s">
        <v>3646</v>
      </c>
    </row>
    <row r="152" s="2" customFormat="1" ht="24.15" customHeight="1">
      <c r="A152" s="42"/>
      <c r="B152" s="43"/>
      <c r="C152" s="217" t="s">
        <v>7</v>
      </c>
      <c r="D152" s="217" t="s">
        <v>211</v>
      </c>
      <c r="E152" s="218" t="s">
        <v>3647</v>
      </c>
      <c r="F152" s="219" t="s">
        <v>3648</v>
      </c>
      <c r="G152" s="220" t="s">
        <v>317</v>
      </c>
      <c r="H152" s="221">
        <v>73</v>
      </c>
      <c r="I152" s="222"/>
      <c r="J152" s="221">
        <f>ROUND(I152*H152,2)</f>
        <v>0</v>
      </c>
      <c r="K152" s="219" t="s">
        <v>214</v>
      </c>
      <c r="L152" s="48"/>
      <c r="M152" s="223" t="s">
        <v>18</v>
      </c>
      <c r="N152" s="224" t="s">
        <v>42</v>
      </c>
      <c r="O152" s="88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R152" s="227" t="s">
        <v>327</v>
      </c>
      <c r="AT152" s="227" t="s">
        <v>211</v>
      </c>
      <c r="AU152" s="227" t="s">
        <v>80</v>
      </c>
      <c r="AY152" s="21" t="s">
        <v>207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1" t="s">
        <v>76</v>
      </c>
      <c r="BK152" s="228">
        <f>ROUND(I152*H152,2)</f>
        <v>0</v>
      </c>
      <c r="BL152" s="21" t="s">
        <v>327</v>
      </c>
      <c r="BM152" s="227" t="s">
        <v>3649</v>
      </c>
    </row>
    <row r="153" s="2" customFormat="1">
      <c r="A153" s="42"/>
      <c r="B153" s="43"/>
      <c r="C153" s="44"/>
      <c r="D153" s="229" t="s">
        <v>216</v>
      </c>
      <c r="E153" s="44"/>
      <c r="F153" s="230" t="s">
        <v>3650</v>
      </c>
      <c r="G153" s="44"/>
      <c r="H153" s="44"/>
      <c r="I153" s="231"/>
      <c r="J153" s="44"/>
      <c r="K153" s="44"/>
      <c r="L153" s="48"/>
      <c r="M153" s="232"/>
      <c r="N153" s="233"/>
      <c r="O153" s="88"/>
      <c r="P153" s="88"/>
      <c r="Q153" s="88"/>
      <c r="R153" s="88"/>
      <c r="S153" s="88"/>
      <c r="T153" s="89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T153" s="21" t="s">
        <v>216</v>
      </c>
      <c r="AU153" s="21" t="s">
        <v>80</v>
      </c>
    </row>
    <row r="154" s="2" customFormat="1" ht="16.5" customHeight="1">
      <c r="A154" s="42"/>
      <c r="B154" s="43"/>
      <c r="C154" s="283" t="s">
        <v>390</v>
      </c>
      <c r="D154" s="283" t="s">
        <v>1282</v>
      </c>
      <c r="E154" s="284" t="s">
        <v>3651</v>
      </c>
      <c r="F154" s="285" t="s">
        <v>3652</v>
      </c>
      <c r="G154" s="286" t="s">
        <v>317</v>
      </c>
      <c r="H154" s="287">
        <v>73</v>
      </c>
      <c r="I154" s="288"/>
      <c r="J154" s="287">
        <f>ROUND(I154*H154,2)</f>
        <v>0</v>
      </c>
      <c r="K154" s="285" t="s">
        <v>214</v>
      </c>
      <c r="L154" s="289"/>
      <c r="M154" s="290" t="s">
        <v>18</v>
      </c>
      <c r="N154" s="291" t="s">
        <v>42</v>
      </c>
      <c r="O154" s="88"/>
      <c r="P154" s="225">
        <f>O154*H154</f>
        <v>0</v>
      </c>
      <c r="Q154" s="225">
        <v>0.00017000000000000001</v>
      </c>
      <c r="R154" s="225">
        <f>Q154*H154</f>
        <v>0.012410000000000001</v>
      </c>
      <c r="S154" s="225">
        <v>0</v>
      </c>
      <c r="T154" s="226">
        <f>S154*H154</f>
        <v>0</v>
      </c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R154" s="227" t="s">
        <v>513</v>
      </c>
      <c r="AT154" s="227" t="s">
        <v>1282</v>
      </c>
      <c r="AU154" s="227" t="s">
        <v>80</v>
      </c>
      <c r="AY154" s="21" t="s">
        <v>207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1" t="s">
        <v>76</v>
      </c>
      <c r="BK154" s="228">
        <f>ROUND(I154*H154,2)</f>
        <v>0</v>
      </c>
      <c r="BL154" s="21" t="s">
        <v>327</v>
      </c>
      <c r="BM154" s="227" t="s">
        <v>3653</v>
      </c>
    </row>
    <row r="155" s="2" customFormat="1">
      <c r="A155" s="42"/>
      <c r="B155" s="43"/>
      <c r="C155" s="44"/>
      <c r="D155" s="236" t="s">
        <v>653</v>
      </c>
      <c r="E155" s="44"/>
      <c r="F155" s="278" t="s">
        <v>3654</v>
      </c>
      <c r="G155" s="44"/>
      <c r="H155" s="44"/>
      <c r="I155" s="231"/>
      <c r="J155" s="44"/>
      <c r="K155" s="44"/>
      <c r="L155" s="48"/>
      <c r="M155" s="232"/>
      <c r="N155" s="233"/>
      <c r="O155" s="88"/>
      <c r="P155" s="88"/>
      <c r="Q155" s="88"/>
      <c r="R155" s="88"/>
      <c r="S155" s="88"/>
      <c r="T155" s="89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T155" s="21" t="s">
        <v>653</v>
      </c>
      <c r="AU155" s="21" t="s">
        <v>80</v>
      </c>
    </row>
    <row r="156" s="2" customFormat="1" ht="24.15" customHeight="1">
      <c r="A156" s="42"/>
      <c r="B156" s="43"/>
      <c r="C156" s="217" t="s">
        <v>397</v>
      </c>
      <c r="D156" s="217" t="s">
        <v>211</v>
      </c>
      <c r="E156" s="218" t="s">
        <v>3655</v>
      </c>
      <c r="F156" s="219" t="s">
        <v>3656</v>
      </c>
      <c r="G156" s="220" t="s">
        <v>317</v>
      </c>
      <c r="H156" s="221">
        <v>612</v>
      </c>
      <c r="I156" s="222"/>
      <c r="J156" s="221">
        <f>ROUND(I156*H156,2)</f>
        <v>0</v>
      </c>
      <c r="K156" s="219" t="s">
        <v>214</v>
      </c>
      <c r="L156" s="48"/>
      <c r="M156" s="223" t="s">
        <v>18</v>
      </c>
      <c r="N156" s="224" t="s">
        <v>42</v>
      </c>
      <c r="O156" s="88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R156" s="227" t="s">
        <v>327</v>
      </c>
      <c r="AT156" s="227" t="s">
        <v>211</v>
      </c>
      <c r="AU156" s="227" t="s">
        <v>80</v>
      </c>
      <c r="AY156" s="21" t="s">
        <v>207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1" t="s">
        <v>76</v>
      </c>
      <c r="BK156" s="228">
        <f>ROUND(I156*H156,2)</f>
        <v>0</v>
      </c>
      <c r="BL156" s="21" t="s">
        <v>327</v>
      </c>
      <c r="BM156" s="227" t="s">
        <v>3657</v>
      </c>
    </row>
    <row r="157" s="2" customFormat="1">
      <c r="A157" s="42"/>
      <c r="B157" s="43"/>
      <c r="C157" s="44"/>
      <c r="D157" s="229" t="s">
        <v>216</v>
      </c>
      <c r="E157" s="44"/>
      <c r="F157" s="230" t="s">
        <v>3658</v>
      </c>
      <c r="G157" s="44"/>
      <c r="H157" s="44"/>
      <c r="I157" s="231"/>
      <c r="J157" s="44"/>
      <c r="K157" s="44"/>
      <c r="L157" s="48"/>
      <c r="M157" s="232"/>
      <c r="N157" s="233"/>
      <c r="O157" s="88"/>
      <c r="P157" s="88"/>
      <c r="Q157" s="88"/>
      <c r="R157" s="88"/>
      <c r="S157" s="88"/>
      <c r="T157" s="89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T157" s="21" t="s">
        <v>216</v>
      </c>
      <c r="AU157" s="21" t="s">
        <v>80</v>
      </c>
    </row>
    <row r="158" s="2" customFormat="1" ht="24.15" customHeight="1">
      <c r="A158" s="42"/>
      <c r="B158" s="43"/>
      <c r="C158" s="283" t="s">
        <v>404</v>
      </c>
      <c r="D158" s="283" t="s">
        <v>1282</v>
      </c>
      <c r="E158" s="284" t="s">
        <v>3659</v>
      </c>
      <c r="F158" s="285" t="s">
        <v>3660</v>
      </c>
      <c r="G158" s="286" t="s">
        <v>317</v>
      </c>
      <c r="H158" s="287">
        <v>612</v>
      </c>
      <c r="I158" s="288"/>
      <c r="J158" s="287">
        <f>ROUND(I158*H158,2)</f>
        <v>0</v>
      </c>
      <c r="K158" s="285" t="s">
        <v>214</v>
      </c>
      <c r="L158" s="289"/>
      <c r="M158" s="290" t="s">
        <v>18</v>
      </c>
      <c r="N158" s="291" t="s">
        <v>42</v>
      </c>
      <c r="O158" s="88"/>
      <c r="P158" s="225">
        <f>O158*H158</f>
        <v>0</v>
      </c>
      <c r="Q158" s="225">
        <v>0.00011</v>
      </c>
      <c r="R158" s="225">
        <f>Q158*H158</f>
        <v>0.067320000000000005</v>
      </c>
      <c r="S158" s="225">
        <v>0</v>
      </c>
      <c r="T158" s="226">
        <f>S158*H158</f>
        <v>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R158" s="227" t="s">
        <v>513</v>
      </c>
      <c r="AT158" s="227" t="s">
        <v>1282</v>
      </c>
      <c r="AU158" s="227" t="s">
        <v>80</v>
      </c>
      <c r="AY158" s="21" t="s">
        <v>207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1" t="s">
        <v>76</v>
      </c>
      <c r="BK158" s="228">
        <f>ROUND(I158*H158,2)</f>
        <v>0</v>
      </c>
      <c r="BL158" s="21" t="s">
        <v>327</v>
      </c>
      <c r="BM158" s="227" t="s">
        <v>3661</v>
      </c>
    </row>
    <row r="159" s="2" customFormat="1" ht="24.15" customHeight="1">
      <c r="A159" s="42"/>
      <c r="B159" s="43"/>
      <c r="C159" s="217" t="s">
        <v>410</v>
      </c>
      <c r="D159" s="217" t="s">
        <v>211</v>
      </c>
      <c r="E159" s="218" t="s">
        <v>3662</v>
      </c>
      <c r="F159" s="219" t="s">
        <v>3663</v>
      </c>
      <c r="G159" s="220" t="s">
        <v>317</v>
      </c>
      <c r="H159" s="221">
        <v>2341</v>
      </c>
      <c r="I159" s="222"/>
      <c r="J159" s="221">
        <f>ROUND(I159*H159,2)</f>
        <v>0</v>
      </c>
      <c r="K159" s="219" t="s">
        <v>214</v>
      </c>
      <c r="L159" s="48"/>
      <c r="M159" s="223" t="s">
        <v>18</v>
      </c>
      <c r="N159" s="224" t="s">
        <v>42</v>
      </c>
      <c r="O159" s="88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R159" s="227" t="s">
        <v>327</v>
      </c>
      <c r="AT159" s="227" t="s">
        <v>211</v>
      </c>
      <c r="AU159" s="227" t="s">
        <v>80</v>
      </c>
      <c r="AY159" s="21" t="s">
        <v>207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1" t="s">
        <v>76</v>
      </c>
      <c r="BK159" s="228">
        <f>ROUND(I159*H159,2)</f>
        <v>0</v>
      </c>
      <c r="BL159" s="21" t="s">
        <v>327</v>
      </c>
      <c r="BM159" s="227" t="s">
        <v>3664</v>
      </c>
    </row>
    <row r="160" s="2" customFormat="1">
      <c r="A160" s="42"/>
      <c r="B160" s="43"/>
      <c r="C160" s="44"/>
      <c r="D160" s="229" t="s">
        <v>216</v>
      </c>
      <c r="E160" s="44"/>
      <c r="F160" s="230" t="s">
        <v>3665</v>
      </c>
      <c r="G160" s="44"/>
      <c r="H160" s="44"/>
      <c r="I160" s="231"/>
      <c r="J160" s="44"/>
      <c r="K160" s="44"/>
      <c r="L160" s="48"/>
      <c r="M160" s="232"/>
      <c r="N160" s="233"/>
      <c r="O160" s="88"/>
      <c r="P160" s="88"/>
      <c r="Q160" s="88"/>
      <c r="R160" s="88"/>
      <c r="S160" s="88"/>
      <c r="T160" s="89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T160" s="21" t="s">
        <v>216</v>
      </c>
      <c r="AU160" s="21" t="s">
        <v>80</v>
      </c>
    </row>
    <row r="161" s="2" customFormat="1" ht="24.15" customHeight="1">
      <c r="A161" s="42"/>
      <c r="B161" s="43"/>
      <c r="C161" s="283" t="s">
        <v>417</v>
      </c>
      <c r="D161" s="283" t="s">
        <v>1282</v>
      </c>
      <c r="E161" s="284" t="s">
        <v>3666</v>
      </c>
      <c r="F161" s="285" t="s">
        <v>3667</v>
      </c>
      <c r="G161" s="286" t="s">
        <v>317</v>
      </c>
      <c r="H161" s="287">
        <v>2341</v>
      </c>
      <c r="I161" s="288"/>
      <c r="J161" s="287">
        <f>ROUND(I161*H161,2)</f>
        <v>0</v>
      </c>
      <c r="K161" s="285" t="s">
        <v>214</v>
      </c>
      <c r="L161" s="289"/>
      <c r="M161" s="290" t="s">
        <v>18</v>
      </c>
      <c r="N161" s="291" t="s">
        <v>42</v>
      </c>
      <c r="O161" s="88"/>
      <c r="P161" s="225">
        <f>O161*H161</f>
        <v>0</v>
      </c>
      <c r="Q161" s="225">
        <v>0.00012999999999999999</v>
      </c>
      <c r="R161" s="225">
        <f>Q161*H161</f>
        <v>0.30432999999999999</v>
      </c>
      <c r="S161" s="225">
        <v>0</v>
      </c>
      <c r="T161" s="226">
        <f>S161*H161</f>
        <v>0</v>
      </c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R161" s="227" t="s">
        <v>513</v>
      </c>
      <c r="AT161" s="227" t="s">
        <v>1282</v>
      </c>
      <c r="AU161" s="227" t="s">
        <v>80</v>
      </c>
      <c r="AY161" s="21" t="s">
        <v>207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21" t="s">
        <v>76</v>
      </c>
      <c r="BK161" s="228">
        <f>ROUND(I161*H161,2)</f>
        <v>0</v>
      </c>
      <c r="BL161" s="21" t="s">
        <v>327</v>
      </c>
      <c r="BM161" s="227" t="s">
        <v>3668</v>
      </c>
    </row>
    <row r="162" s="2" customFormat="1" ht="24.15" customHeight="1">
      <c r="A162" s="42"/>
      <c r="B162" s="43"/>
      <c r="C162" s="217" t="s">
        <v>425</v>
      </c>
      <c r="D162" s="217" t="s">
        <v>211</v>
      </c>
      <c r="E162" s="218" t="s">
        <v>3669</v>
      </c>
      <c r="F162" s="219" t="s">
        <v>3670</v>
      </c>
      <c r="G162" s="220" t="s">
        <v>317</v>
      </c>
      <c r="H162" s="221">
        <v>10</v>
      </c>
      <c r="I162" s="222"/>
      <c r="J162" s="221">
        <f>ROUND(I162*H162,2)</f>
        <v>0</v>
      </c>
      <c r="K162" s="219" t="s">
        <v>214</v>
      </c>
      <c r="L162" s="48"/>
      <c r="M162" s="223" t="s">
        <v>18</v>
      </c>
      <c r="N162" s="224" t="s">
        <v>42</v>
      </c>
      <c r="O162" s="88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R162" s="227" t="s">
        <v>327</v>
      </c>
      <c r="AT162" s="227" t="s">
        <v>211</v>
      </c>
      <c r="AU162" s="227" t="s">
        <v>80</v>
      </c>
      <c r="AY162" s="21" t="s">
        <v>207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1" t="s">
        <v>76</v>
      </c>
      <c r="BK162" s="228">
        <f>ROUND(I162*H162,2)</f>
        <v>0</v>
      </c>
      <c r="BL162" s="21" t="s">
        <v>327</v>
      </c>
      <c r="BM162" s="227" t="s">
        <v>3671</v>
      </c>
    </row>
    <row r="163" s="2" customFormat="1">
      <c r="A163" s="42"/>
      <c r="B163" s="43"/>
      <c r="C163" s="44"/>
      <c r="D163" s="229" t="s">
        <v>216</v>
      </c>
      <c r="E163" s="44"/>
      <c r="F163" s="230" t="s">
        <v>3672</v>
      </c>
      <c r="G163" s="44"/>
      <c r="H163" s="44"/>
      <c r="I163" s="231"/>
      <c r="J163" s="44"/>
      <c r="K163" s="44"/>
      <c r="L163" s="48"/>
      <c r="M163" s="232"/>
      <c r="N163" s="233"/>
      <c r="O163" s="88"/>
      <c r="P163" s="88"/>
      <c r="Q163" s="88"/>
      <c r="R163" s="88"/>
      <c r="S163" s="88"/>
      <c r="T163" s="89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T163" s="21" t="s">
        <v>216</v>
      </c>
      <c r="AU163" s="21" t="s">
        <v>80</v>
      </c>
    </row>
    <row r="164" s="2" customFormat="1" ht="24.15" customHeight="1">
      <c r="A164" s="42"/>
      <c r="B164" s="43"/>
      <c r="C164" s="283" t="s">
        <v>431</v>
      </c>
      <c r="D164" s="283" t="s">
        <v>1282</v>
      </c>
      <c r="E164" s="284" t="s">
        <v>3673</v>
      </c>
      <c r="F164" s="285" t="s">
        <v>3674</v>
      </c>
      <c r="G164" s="286" t="s">
        <v>317</v>
      </c>
      <c r="H164" s="287">
        <v>10</v>
      </c>
      <c r="I164" s="288"/>
      <c r="J164" s="287">
        <f>ROUND(I164*H164,2)</f>
        <v>0</v>
      </c>
      <c r="K164" s="285" t="s">
        <v>214</v>
      </c>
      <c r="L164" s="289"/>
      <c r="M164" s="290" t="s">
        <v>18</v>
      </c>
      <c r="N164" s="291" t="s">
        <v>42</v>
      </c>
      <c r="O164" s="88"/>
      <c r="P164" s="225">
        <f>O164*H164</f>
        <v>0</v>
      </c>
      <c r="Q164" s="225">
        <v>0.00027</v>
      </c>
      <c r="R164" s="225">
        <f>Q164*H164</f>
        <v>0.0027000000000000001</v>
      </c>
      <c r="S164" s="225">
        <v>0</v>
      </c>
      <c r="T164" s="226">
        <f>S164*H164</f>
        <v>0</v>
      </c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R164" s="227" t="s">
        <v>513</v>
      </c>
      <c r="AT164" s="227" t="s">
        <v>1282</v>
      </c>
      <c r="AU164" s="227" t="s">
        <v>80</v>
      </c>
      <c r="AY164" s="21" t="s">
        <v>207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1" t="s">
        <v>76</v>
      </c>
      <c r="BK164" s="228">
        <f>ROUND(I164*H164,2)</f>
        <v>0</v>
      </c>
      <c r="BL164" s="21" t="s">
        <v>327</v>
      </c>
      <c r="BM164" s="227" t="s">
        <v>3675</v>
      </c>
    </row>
    <row r="165" s="2" customFormat="1" ht="24.15" customHeight="1">
      <c r="A165" s="42"/>
      <c r="B165" s="43"/>
      <c r="C165" s="217" t="s">
        <v>436</v>
      </c>
      <c r="D165" s="217" t="s">
        <v>211</v>
      </c>
      <c r="E165" s="218" t="s">
        <v>3676</v>
      </c>
      <c r="F165" s="219" t="s">
        <v>3677</v>
      </c>
      <c r="G165" s="220" t="s">
        <v>317</v>
      </c>
      <c r="H165" s="221">
        <v>35</v>
      </c>
      <c r="I165" s="222"/>
      <c r="J165" s="221">
        <f>ROUND(I165*H165,2)</f>
        <v>0</v>
      </c>
      <c r="K165" s="219" t="s">
        <v>214</v>
      </c>
      <c r="L165" s="48"/>
      <c r="M165" s="223" t="s">
        <v>18</v>
      </c>
      <c r="N165" s="224" t="s">
        <v>42</v>
      </c>
      <c r="O165" s="88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R165" s="227" t="s">
        <v>327</v>
      </c>
      <c r="AT165" s="227" t="s">
        <v>211</v>
      </c>
      <c r="AU165" s="227" t="s">
        <v>80</v>
      </c>
      <c r="AY165" s="21" t="s">
        <v>207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1" t="s">
        <v>76</v>
      </c>
      <c r="BK165" s="228">
        <f>ROUND(I165*H165,2)</f>
        <v>0</v>
      </c>
      <c r="BL165" s="21" t="s">
        <v>327</v>
      </c>
      <c r="BM165" s="227" t="s">
        <v>3678</v>
      </c>
    </row>
    <row r="166" s="2" customFormat="1">
      <c r="A166" s="42"/>
      <c r="B166" s="43"/>
      <c r="C166" s="44"/>
      <c r="D166" s="229" t="s">
        <v>216</v>
      </c>
      <c r="E166" s="44"/>
      <c r="F166" s="230" t="s">
        <v>3679</v>
      </c>
      <c r="G166" s="44"/>
      <c r="H166" s="44"/>
      <c r="I166" s="231"/>
      <c r="J166" s="44"/>
      <c r="K166" s="44"/>
      <c r="L166" s="48"/>
      <c r="M166" s="232"/>
      <c r="N166" s="233"/>
      <c r="O166" s="88"/>
      <c r="P166" s="88"/>
      <c r="Q166" s="88"/>
      <c r="R166" s="88"/>
      <c r="S166" s="88"/>
      <c r="T166" s="89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T166" s="21" t="s">
        <v>216</v>
      </c>
      <c r="AU166" s="21" t="s">
        <v>80</v>
      </c>
    </row>
    <row r="167" s="2" customFormat="1" ht="16.5" customHeight="1">
      <c r="A167" s="42"/>
      <c r="B167" s="43"/>
      <c r="C167" s="283" t="s">
        <v>499</v>
      </c>
      <c r="D167" s="283" t="s">
        <v>1282</v>
      </c>
      <c r="E167" s="284" t="s">
        <v>3680</v>
      </c>
      <c r="F167" s="285" t="s">
        <v>3681</v>
      </c>
      <c r="G167" s="286" t="s">
        <v>317</v>
      </c>
      <c r="H167" s="287">
        <v>35</v>
      </c>
      <c r="I167" s="288"/>
      <c r="J167" s="287">
        <f>ROUND(I167*H167,2)</f>
        <v>0</v>
      </c>
      <c r="K167" s="285" t="s">
        <v>214</v>
      </c>
      <c r="L167" s="289"/>
      <c r="M167" s="290" t="s">
        <v>18</v>
      </c>
      <c r="N167" s="291" t="s">
        <v>42</v>
      </c>
      <c r="O167" s="88"/>
      <c r="P167" s="225">
        <f>O167*H167</f>
        <v>0</v>
      </c>
      <c r="Q167" s="225">
        <v>0.00052999999999999998</v>
      </c>
      <c r="R167" s="225">
        <f>Q167*H167</f>
        <v>0.018550000000000001</v>
      </c>
      <c r="S167" s="225">
        <v>0</v>
      </c>
      <c r="T167" s="226">
        <f>S167*H167</f>
        <v>0</v>
      </c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R167" s="227" t="s">
        <v>513</v>
      </c>
      <c r="AT167" s="227" t="s">
        <v>1282</v>
      </c>
      <c r="AU167" s="227" t="s">
        <v>80</v>
      </c>
      <c r="AY167" s="21" t="s">
        <v>207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1" t="s">
        <v>76</v>
      </c>
      <c r="BK167" s="228">
        <f>ROUND(I167*H167,2)</f>
        <v>0</v>
      </c>
      <c r="BL167" s="21" t="s">
        <v>327</v>
      </c>
      <c r="BM167" s="227" t="s">
        <v>3682</v>
      </c>
    </row>
    <row r="168" s="2" customFormat="1" ht="24.15" customHeight="1">
      <c r="A168" s="42"/>
      <c r="B168" s="43"/>
      <c r="C168" s="217" t="s">
        <v>504</v>
      </c>
      <c r="D168" s="217" t="s">
        <v>211</v>
      </c>
      <c r="E168" s="218" t="s">
        <v>3683</v>
      </c>
      <c r="F168" s="219" t="s">
        <v>3684</v>
      </c>
      <c r="G168" s="220" t="s">
        <v>317</v>
      </c>
      <c r="H168" s="221">
        <v>56</v>
      </c>
      <c r="I168" s="222"/>
      <c r="J168" s="221">
        <f>ROUND(I168*H168,2)</f>
        <v>0</v>
      </c>
      <c r="K168" s="219" t="s">
        <v>214</v>
      </c>
      <c r="L168" s="48"/>
      <c r="M168" s="223" t="s">
        <v>18</v>
      </c>
      <c r="N168" s="224" t="s">
        <v>42</v>
      </c>
      <c r="O168" s="88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R168" s="227" t="s">
        <v>327</v>
      </c>
      <c r="AT168" s="227" t="s">
        <v>211</v>
      </c>
      <c r="AU168" s="227" t="s">
        <v>80</v>
      </c>
      <c r="AY168" s="21" t="s">
        <v>207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1" t="s">
        <v>76</v>
      </c>
      <c r="BK168" s="228">
        <f>ROUND(I168*H168,2)</f>
        <v>0</v>
      </c>
      <c r="BL168" s="21" t="s">
        <v>327</v>
      </c>
      <c r="BM168" s="227" t="s">
        <v>3685</v>
      </c>
    </row>
    <row r="169" s="2" customFormat="1">
      <c r="A169" s="42"/>
      <c r="B169" s="43"/>
      <c r="C169" s="44"/>
      <c r="D169" s="229" t="s">
        <v>216</v>
      </c>
      <c r="E169" s="44"/>
      <c r="F169" s="230" t="s">
        <v>3686</v>
      </c>
      <c r="G169" s="44"/>
      <c r="H169" s="44"/>
      <c r="I169" s="231"/>
      <c r="J169" s="44"/>
      <c r="K169" s="44"/>
      <c r="L169" s="48"/>
      <c r="M169" s="232"/>
      <c r="N169" s="233"/>
      <c r="O169" s="88"/>
      <c r="P169" s="88"/>
      <c r="Q169" s="88"/>
      <c r="R169" s="88"/>
      <c r="S169" s="88"/>
      <c r="T169" s="89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T169" s="21" t="s">
        <v>216</v>
      </c>
      <c r="AU169" s="21" t="s">
        <v>80</v>
      </c>
    </row>
    <row r="170" s="2" customFormat="1" ht="24.15" customHeight="1">
      <c r="A170" s="42"/>
      <c r="B170" s="43"/>
      <c r="C170" s="283" t="s">
        <v>513</v>
      </c>
      <c r="D170" s="283" t="s">
        <v>1282</v>
      </c>
      <c r="E170" s="284" t="s">
        <v>3666</v>
      </c>
      <c r="F170" s="285" t="s">
        <v>3667</v>
      </c>
      <c r="G170" s="286" t="s">
        <v>317</v>
      </c>
      <c r="H170" s="287">
        <v>56</v>
      </c>
      <c r="I170" s="288"/>
      <c r="J170" s="287">
        <f>ROUND(I170*H170,2)</f>
        <v>0</v>
      </c>
      <c r="K170" s="285" t="s">
        <v>214</v>
      </c>
      <c r="L170" s="289"/>
      <c r="M170" s="290" t="s">
        <v>18</v>
      </c>
      <c r="N170" s="291" t="s">
        <v>42</v>
      </c>
      <c r="O170" s="88"/>
      <c r="P170" s="225">
        <f>O170*H170</f>
        <v>0</v>
      </c>
      <c r="Q170" s="225">
        <v>0.00012999999999999999</v>
      </c>
      <c r="R170" s="225">
        <f>Q170*H170</f>
        <v>0.0072799999999999991</v>
      </c>
      <c r="S170" s="225">
        <v>0</v>
      </c>
      <c r="T170" s="226">
        <f>S170*H170</f>
        <v>0</v>
      </c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R170" s="227" t="s">
        <v>513</v>
      </c>
      <c r="AT170" s="227" t="s">
        <v>1282</v>
      </c>
      <c r="AU170" s="227" t="s">
        <v>80</v>
      </c>
      <c r="AY170" s="21" t="s">
        <v>207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1" t="s">
        <v>76</v>
      </c>
      <c r="BK170" s="228">
        <f>ROUND(I170*H170,2)</f>
        <v>0</v>
      </c>
      <c r="BL170" s="21" t="s">
        <v>327</v>
      </c>
      <c r="BM170" s="227" t="s">
        <v>3687</v>
      </c>
    </row>
    <row r="171" s="2" customFormat="1" ht="24.15" customHeight="1">
      <c r="A171" s="42"/>
      <c r="B171" s="43"/>
      <c r="C171" s="217" t="s">
        <v>519</v>
      </c>
      <c r="D171" s="217" t="s">
        <v>211</v>
      </c>
      <c r="E171" s="218" t="s">
        <v>3683</v>
      </c>
      <c r="F171" s="219" t="s">
        <v>3684</v>
      </c>
      <c r="G171" s="220" t="s">
        <v>317</v>
      </c>
      <c r="H171" s="221">
        <v>1820</v>
      </c>
      <c r="I171" s="222"/>
      <c r="J171" s="221">
        <f>ROUND(I171*H171,2)</f>
        <v>0</v>
      </c>
      <c r="K171" s="219" t="s">
        <v>214</v>
      </c>
      <c r="L171" s="48"/>
      <c r="M171" s="223" t="s">
        <v>18</v>
      </c>
      <c r="N171" s="224" t="s">
        <v>42</v>
      </c>
      <c r="O171" s="88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R171" s="227" t="s">
        <v>327</v>
      </c>
      <c r="AT171" s="227" t="s">
        <v>211</v>
      </c>
      <c r="AU171" s="227" t="s">
        <v>80</v>
      </c>
      <c r="AY171" s="21" t="s">
        <v>207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1" t="s">
        <v>76</v>
      </c>
      <c r="BK171" s="228">
        <f>ROUND(I171*H171,2)</f>
        <v>0</v>
      </c>
      <c r="BL171" s="21" t="s">
        <v>327</v>
      </c>
      <c r="BM171" s="227" t="s">
        <v>3688</v>
      </c>
    </row>
    <row r="172" s="2" customFormat="1">
      <c r="A172" s="42"/>
      <c r="B172" s="43"/>
      <c r="C172" s="44"/>
      <c r="D172" s="229" t="s">
        <v>216</v>
      </c>
      <c r="E172" s="44"/>
      <c r="F172" s="230" t="s">
        <v>3686</v>
      </c>
      <c r="G172" s="44"/>
      <c r="H172" s="44"/>
      <c r="I172" s="231"/>
      <c r="J172" s="44"/>
      <c r="K172" s="44"/>
      <c r="L172" s="48"/>
      <c r="M172" s="232"/>
      <c r="N172" s="233"/>
      <c r="O172" s="88"/>
      <c r="P172" s="88"/>
      <c r="Q172" s="88"/>
      <c r="R172" s="88"/>
      <c r="S172" s="88"/>
      <c r="T172" s="89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T172" s="21" t="s">
        <v>216</v>
      </c>
      <c r="AU172" s="21" t="s">
        <v>80</v>
      </c>
    </row>
    <row r="173" s="2" customFormat="1" ht="24.15" customHeight="1">
      <c r="A173" s="42"/>
      <c r="B173" s="43"/>
      <c r="C173" s="283" t="s">
        <v>524</v>
      </c>
      <c r="D173" s="283" t="s">
        <v>1282</v>
      </c>
      <c r="E173" s="284" t="s">
        <v>3689</v>
      </c>
      <c r="F173" s="285" t="s">
        <v>3690</v>
      </c>
      <c r="G173" s="286" t="s">
        <v>317</v>
      </c>
      <c r="H173" s="287">
        <v>1820</v>
      </c>
      <c r="I173" s="288"/>
      <c r="J173" s="287">
        <f>ROUND(I173*H173,2)</f>
        <v>0</v>
      </c>
      <c r="K173" s="285" t="s">
        <v>214</v>
      </c>
      <c r="L173" s="289"/>
      <c r="M173" s="290" t="s">
        <v>18</v>
      </c>
      <c r="N173" s="291" t="s">
        <v>42</v>
      </c>
      <c r="O173" s="88"/>
      <c r="P173" s="225">
        <f>O173*H173</f>
        <v>0</v>
      </c>
      <c r="Q173" s="225">
        <v>0.00017000000000000001</v>
      </c>
      <c r="R173" s="225">
        <f>Q173*H173</f>
        <v>0.30940000000000001</v>
      </c>
      <c r="S173" s="225">
        <v>0</v>
      </c>
      <c r="T173" s="226">
        <f>S173*H173</f>
        <v>0</v>
      </c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R173" s="227" t="s">
        <v>513</v>
      </c>
      <c r="AT173" s="227" t="s">
        <v>1282</v>
      </c>
      <c r="AU173" s="227" t="s">
        <v>80</v>
      </c>
      <c r="AY173" s="21" t="s">
        <v>207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1" t="s">
        <v>76</v>
      </c>
      <c r="BK173" s="228">
        <f>ROUND(I173*H173,2)</f>
        <v>0</v>
      </c>
      <c r="BL173" s="21" t="s">
        <v>327</v>
      </c>
      <c r="BM173" s="227" t="s">
        <v>3691</v>
      </c>
    </row>
    <row r="174" s="2" customFormat="1" ht="24.15" customHeight="1">
      <c r="A174" s="42"/>
      <c r="B174" s="43"/>
      <c r="C174" s="217" t="s">
        <v>529</v>
      </c>
      <c r="D174" s="217" t="s">
        <v>211</v>
      </c>
      <c r="E174" s="218" t="s">
        <v>3692</v>
      </c>
      <c r="F174" s="219" t="s">
        <v>3693</v>
      </c>
      <c r="G174" s="220" t="s">
        <v>317</v>
      </c>
      <c r="H174" s="221">
        <v>73</v>
      </c>
      <c r="I174" s="222"/>
      <c r="J174" s="221">
        <f>ROUND(I174*H174,2)</f>
        <v>0</v>
      </c>
      <c r="K174" s="219" t="s">
        <v>214</v>
      </c>
      <c r="L174" s="48"/>
      <c r="M174" s="223" t="s">
        <v>18</v>
      </c>
      <c r="N174" s="224" t="s">
        <v>42</v>
      </c>
      <c r="O174" s="88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R174" s="227" t="s">
        <v>327</v>
      </c>
      <c r="AT174" s="227" t="s">
        <v>211</v>
      </c>
      <c r="AU174" s="227" t="s">
        <v>80</v>
      </c>
      <c r="AY174" s="21" t="s">
        <v>207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1" t="s">
        <v>76</v>
      </c>
      <c r="BK174" s="228">
        <f>ROUND(I174*H174,2)</f>
        <v>0</v>
      </c>
      <c r="BL174" s="21" t="s">
        <v>327</v>
      </c>
      <c r="BM174" s="227" t="s">
        <v>3694</v>
      </c>
    </row>
    <row r="175" s="2" customFormat="1">
      <c r="A175" s="42"/>
      <c r="B175" s="43"/>
      <c r="C175" s="44"/>
      <c r="D175" s="229" t="s">
        <v>216</v>
      </c>
      <c r="E175" s="44"/>
      <c r="F175" s="230" t="s">
        <v>3695</v>
      </c>
      <c r="G175" s="44"/>
      <c r="H175" s="44"/>
      <c r="I175" s="231"/>
      <c r="J175" s="44"/>
      <c r="K175" s="44"/>
      <c r="L175" s="48"/>
      <c r="M175" s="232"/>
      <c r="N175" s="233"/>
      <c r="O175" s="88"/>
      <c r="P175" s="88"/>
      <c r="Q175" s="88"/>
      <c r="R175" s="88"/>
      <c r="S175" s="88"/>
      <c r="T175" s="89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T175" s="21" t="s">
        <v>216</v>
      </c>
      <c r="AU175" s="21" t="s">
        <v>80</v>
      </c>
    </row>
    <row r="176" s="2" customFormat="1" ht="16.5" customHeight="1">
      <c r="A176" s="42"/>
      <c r="B176" s="43"/>
      <c r="C176" s="283" t="s">
        <v>534</v>
      </c>
      <c r="D176" s="283" t="s">
        <v>1282</v>
      </c>
      <c r="E176" s="284" t="s">
        <v>3696</v>
      </c>
      <c r="F176" s="285" t="s">
        <v>3697</v>
      </c>
      <c r="G176" s="286" t="s">
        <v>317</v>
      </c>
      <c r="H176" s="287">
        <v>73</v>
      </c>
      <c r="I176" s="288"/>
      <c r="J176" s="287">
        <f>ROUND(I176*H176,2)</f>
        <v>0</v>
      </c>
      <c r="K176" s="285" t="s">
        <v>214</v>
      </c>
      <c r="L176" s="289"/>
      <c r="M176" s="290" t="s">
        <v>18</v>
      </c>
      <c r="N176" s="291" t="s">
        <v>42</v>
      </c>
      <c r="O176" s="88"/>
      <c r="P176" s="225">
        <f>O176*H176</f>
        <v>0</v>
      </c>
      <c r="Q176" s="225">
        <v>0.00076999999999999996</v>
      </c>
      <c r="R176" s="225">
        <f>Q176*H176</f>
        <v>0.056209999999999996</v>
      </c>
      <c r="S176" s="225">
        <v>0</v>
      </c>
      <c r="T176" s="226">
        <f>S176*H176</f>
        <v>0</v>
      </c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R176" s="227" t="s">
        <v>513</v>
      </c>
      <c r="AT176" s="227" t="s">
        <v>1282</v>
      </c>
      <c r="AU176" s="227" t="s">
        <v>80</v>
      </c>
      <c r="AY176" s="21" t="s">
        <v>207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1" t="s">
        <v>76</v>
      </c>
      <c r="BK176" s="228">
        <f>ROUND(I176*H176,2)</f>
        <v>0</v>
      </c>
      <c r="BL176" s="21" t="s">
        <v>327</v>
      </c>
      <c r="BM176" s="227" t="s">
        <v>3698</v>
      </c>
    </row>
    <row r="177" s="2" customFormat="1" ht="24.15" customHeight="1">
      <c r="A177" s="42"/>
      <c r="B177" s="43"/>
      <c r="C177" s="217" t="s">
        <v>540</v>
      </c>
      <c r="D177" s="217" t="s">
        <v>211</v>
      </c>
      <c r="E177" s="218" t="s">
        <v>3699</v>
      </c>
      <c r="F177" s="219" t="s">
        <v>3700</v>
      </c>
      <c r="G177" s="220" t="s">
        <v>317</v>
      </c>
      <c r="H177" s="221">
        <v>38</v>
      </c>
      <c r="I177" s="222"/>
      <c r="J177" s="221">
        <f>ROUND(I177*H177,2)</f>
        <v>0</v>
      </c>
      <c r="K177" s="219" t="s">
        <v>214</v>
      </c>
      <c r="L177" s="48"/>
      <c r="M177" s="223" t="s">
        <v>18</v>
      </c>
      <c r="N177" s="224" t="s">
        <v>42</v>
      </c>
      <c r="O177" s="88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R177" s="227" t="s">
        <v>327</v>
      </c>
      <c r="AT177" s="227" t="s">
        <v>211</v>
      </c>
      <c r="AU177" s="227" t="s">
        <v>80</v>
      </c>
      <c r="AY177" s="21" t="s">
        <v>207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1" t="s">
        <v>76</v>
      </c>
      <c r="BK177" s="228">
        <f>ROUND(I177*H177,2)</f>
        <v>0</v>
      </c>
      <c r="BL177" s="21" t="s">
        <v>327</v>
      </c>
      <c r="BM177" s="227" t="s">
        <v>3701</v>
      </c>
    </row>
    <row r="178" s="2" customFormat="1">
      <c r="A178" s="42"/>
      <c r="B178" s="43"/>
      <c r="C178" s="44"/>
      <c r="D178" s="229" t="s">
        <v>216</v>
      </c>
      <c r="E178" s="44"/>
      <c r="F178" s="230" t="s">
        <v>3702</v>
      </c>
      <c r="G178" s="44"/>
      <c r="H178" s="44"/>
      <c r="I178" s="231"/>
      <c r="J178" s="44"/>
      <c r="K178" s="44"/>
      <c r="L178" s="48"/>
      <c r="M178" s="232"/>
      <c r="N178" s="233"/>
      <c r="O178" s="88"/>
      <c r="P178" s="88"/>
      <c r="Q178" s="88"/>
      <c r="R178" s="88"/>
      <c r="S178" s="88"/>
      <c r="T178" s="89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T178" s="21" t="s">
        <v>216</v>
      </c>
      <c r="AU178" s="21" t="s">
        <v>80</v>
      </c>
    </row>
    <row r="179" s="2" customFormat="1" ht="16.5" customHeight="1">
      <c r="A179" s="42"/>
      <c r="B179" s="43"/>
      <c r="C179" s="283" t="s">
        <v>563</v>
      </c>
      <c r="D179" s="283" t="s">
        <v>1282</v>
      </c>
      <c r="E179" s="284" t="s">
        <v>3703</v>
      </c>
      <c r="F179" s="285" t="s">
        <v>3704</v>
      </c>
      <c r="G179" s="286" t="s">
        <v>317</v>
      </c>
      <c r="H179" s="287">
        <v>38</v>
      </c>
      <c r="I179" s="288"/>
      <c r="J179" s="287">
        <f>ROUND(I179*H179,2)</f>
        <v>0</v>
      </c>
      <c r="K179" s="285" t="s">
        <v>214</v>
      </c>
      <c r="L179" s="289"/>
      <c r="M179" s="290" t="s">
        <v>18</v>
      </c>
      <c r="N179" s="291" t="s">
        <v>42</v>
      </c>
      <c r="O179" s="88"/>
      <c r="P179" s="225">
        <f>O179*H179</f>
        <v>0</v>
      </c>
      <c r="Q179" s="225">
        <v>0.00183</v>
      </c>
      <c r="R179" s="225">
        <f>Q179*H179</f>
        <v>0.069540000000000005</v>
      </c>
      <c r="S179" s="225">
        <v>0</v>
      </c>
      <c r="T179" s="226">
        <f>S179*H179</f>
        <v>0</v>
      </c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R179" s="227" t="s">
        <v>513</v>
      </c>
      <c r="AT179" s="227" t="s">
        <v>1282</v>
      </c>
      <c r="AU179" s="227" t="s">
        <v>80</v>
      </c>
      <c r="AY179" s="21" t="s">
        <v>207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21" t="s">
        <v>76</v>
      </c>
      <c r="BK179" s="228">
        <f>ROUND(I179*H179,2)</f>
        <v>0</v>
      </c>
      <c r="BL179" s="21" t="s">
        <v>327</v>
      </c>
      <c r="BM179" s="227" t="s">
        <v>3705</v>
      </c>
    </row>
    <row r="180" s="2" customFormat="1">
      <c r="A180" s="42"/>
      <c r="B180" s="43"/>
      <c r="C180" s="44"/>
      <c r="D180" s="236" t="s">
        <v>653</v>
      </c>
      <c r="E180" s="44"/>
      <c r="F180" s="278" t="s">
        <v>3706</v>
      </c>
      <c r="G180" s="44"/>
      <c r="H180" s="44"/>
      <c r="I180" s="231"/>
      <c r="J180" s="44"/>
      <c r="K180" s="44"/>
      <c r="L180" s="48"/>
      <c r="M180" s="232"/>
      <c r="N180" s="233"/>
      <c r="O180" s="88"/>
      <c r="P180" s="88"/>
      <c r="Q180" s="88"/>
      <c r="R180" s="88"/>
      <c r="S180" s="88"/>
      <c r="T180" s="89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T180" s="21" t="s">
        <v>653</v>
      </c>
      <c r="AU180" s="21" t="s">
        <v>80</v>
      </c>
    </row>
    <row r="181" s="2" customFormat="1" ht="24.15" customHeight="1">
      <c r="A181" s="42"/>
      <c r="B181" s="43"/>
      <c r="C181" s="217" t="s">
        <v>569</v>
      </c>
      <c r="D181" s="217" t="s">
        <v>211</v>
      </c>
      <c r="E181" s="218" t="s">
        <v>3707</v>
      </c>
      <c r="F181" s="219" t="s">
        <v>3708</v>
      </c>
      <c r="G181" s="220" t="s">
        <v>381</v>
      </c>
      <c r="H181" s="221">
        <v>1375</v>
      </c>
      <c r="I181" s="222"/>
      <c r="J181" s="221">
        <f>ROUND(I181*H181,2)</f>
        <v>0</v>
      </c>
      <c r="K181" s="219" t="s">
        <v>214</v>
      </c>
      <c r="L181" s="48"/>
      <c r="M181" s="223" t="s">
        <v>18</v>
      </c>
      <c r="N181" s="224" t="s">
        <v>42</v>
      </c>
      <c r="O181" s="88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R181" s="227" t="s">
        <v>327</v>
      </c>
      <c r="AT181" s="227" t="s">
        <v>211</v>
      </c>
      <c r="AU181" s="227" t="s">
        <v>80</v>
      </c>
      <c r="AY181" s="21" t="s">
        <v>207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1" t="s">
        <v>76</v>
      </c>
      <c r="BK181" s="228">
        <f>ROUND(I181*H181,2)</f>
        <v>0</v>
      </c>
      <c r="BL181" s="21" t="s">
        <v>327</v>
      </c>
      <c r="BM181" s="227" t="s">
        <v>3709</v>
      </c>
    </row>
    <row r="182" s="2" customFormat="1">
      <c r="A182" s="42"/>
      <c r="B182" s="43"/>
      <c r="C182" s="44"/>
      <c r="D182" s="229" t="s">
        <v>216</v>
      </c>
      <c r="E182" s="44"/>
      <c r="F182" s="230" t="s">
        <v>3710</v>
      </c>
      <c r="G182" s="44"/>
      <c r="H182" s="44"/>
      <c r="I182" s="231"/>
      <c r="J182" s="44"/>
      <c r="K182" s="44"/>
      <c r="L182" s="48"/>
      <c r="M182" s="232"/>
      <c r="N182" s="233"/>
      <c r="O182" s="88"/>
      <c r="P182" s="88"/>
      <c r="Q182" s="88"/>
      <c r="R182" s="88"/>
      <c r="S182" s="88"/>
      <c r="T182" s="89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T182" s="21" t="s">
        <v>216</v>
      </c>
      <c r="AU182" s="21" t="s">
        <v>80</v>
      </c>
    </row>
    <row r="183" s="2" customFormat="1" ht="24.15" customHeight="1">
      <c r="A183" s="42"/>
      <c r="B183" s="43"/>
      <c r="C183" s="217" t="s">
        <v>575</v>
      </c>
      <c r="D183" s="217" t="s">
        <v>211</v>
      </c>
      <c r="E183" s="218" t="s">
        <v>3711</v>
      </c>
      <c r="F183" s="219" t="s">
        <v>3712</v>
      </c>
      <c r="G183" s="220" t="s">
        <v>381</v>
      </c>
      <c r="H183" s="221">
        <v>91</v>
      </c>
      <c r="I183" s="222"/>
      <c r="J183" s="221">
        <f>ROUND(I183*H183,2)</f>
        <v>0</v>
      </c>
      <c r="K183" s="219" t="s">
        <v>214</v>
      </c>
      <c r="L183" s="48"/>
      <c r="M183" s="223" t="s">
        <v>18</v>
      </c>
      <c r="N183" s="224" t="s">
        <v>42</v>
      </c>
      <c r="O183" s="88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R183" s="227" t="s">
        <v>327</v>
      </c>
      <c r="AT183" s="227" t="s">
        <v>211</v>
      </c>
      <c r="AU183" s="227" t="s">
        <v>80</v>
      </c>
      <c r="AY183" s="21" t="s">
        <v>207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1" t="s">
        <v>76</v>
      </c>
      <c r="BK183" s="228">
        <f>ROUND(I183*H183,2)</f>
        <v>0</v>
      </c>
      <c r="BL183" s="21" t="s">
        <v>327</v>
      </c>
      <c r="BM183" s="227" t="s">
        <v>3713</v>
      </c>
    </row>
    <row r="184" s="2" customFormat="1">
      <c r="A184" s="42"/>
      <c r="B184" s="43"/>
      <c r="C184" s="44"/>
      <c r="D184" s="229" t="s">
        <v>216</v>
      </c>
      <c r="E184" s="44"/>
      <c r="F184" s="230" t="s">
        <v>3714</v>
      </c>
      <c r="G184" s="44"/>
      <c r="H184" s="44"/>
      <c r="I184" s="231"/>
      <c r="J184" s="44"/>
      <c r="K184" s="44"/>
      <c r="L184" s="48"/>
      <c r="M184" s="232"/>
      <c r="N184" s="233"/>
      <c r="O184" s="88"/>
      <c r="P184" s="88"/>
      <c r="Q184" s="88"/>
      <c r="R184" s="88"/>
      <c r="S184" s="88"/>
      <c r="T184" s="89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T184" s="21" t="s">
        <v>216</v>
      </c>
      <c r="AU184" s="21" t="s">
        <v>80</v>
      </c>
    </row>
    <row r="185" s="2" customFormat="1" ht="24.15" customHeight="1">
      <c r="A185" s="42"/>
      <c r="B185" s="43"/>
      <c r="C185" s="217" t="s">
        <v>580</v>
      </c>
      <c r="D185" s="217" t="s">
        <v>211</v>
      </c>
      <c r="E185" s="218" t="s">
        <v>3715</v>
      </c>
      <c r="F185" s="219" t="s">
        <v>3716</v>
      </c>
      <c r="G185" s="220" t="s">
        <v>381</v>
      </c>
      <c r="H185" s="221">
        <v>104</v>
      </c>
      <c r="I185" s="222"/>
      <c r="J185" s="221">
        <f>ROUND(I185*H185,2)</f>
        <v>0</v>
      </c>
      <c r="K185" s="219" t="s">
        <v>214</v>
      </c>
      <c r="L185" s="48"/>
      <c r="M185" s="223" t="s">
        <v>18</v>
      </c>
      <c r="N185" s="224" t="s">
        <v>42</v>
      </c>
      <c r="O185" s="88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R185" s="227" t="s">
        <v>327</v>
      </c>
      <c r="AT185" s="227" t="s">
        <v>211</v>
      </c>
      <c r="AU185" s="227" t="s">
        <v>80</v>
      </c>
      <c r="AY185" s="21" t="s">
        <v>207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1" t="s">
        <v>76</v>
      </c>
      <c r="BK185" s="228">
        <f>ROUND(I185*H185,2)</f>
        <v>0</v>
      </c>
      <c r="BL185" s="21" t="s">
        <v>327</v>
      </c>
      <c r="BM185" s="227" t="s">
        <v>3717</v>
      </c>
    </row>
    <row r="186" s="2" customFormat="1">
      <c r="A186" s="42"/>
      <c r="B186" s="43"/>
      <c r="C186" s="44"/>
      <c r="D186" s="229" t="s">
        <v>216</v>
      </c>
      <c r="E186" s="44"/>
      <c r="F186" s="230" t="s">
        <v>3718</v>
      </c>
      <c r="G186" s="44"/>
      <c r="H186" s="44"/>
      <c r="I186" s="231"/>
      <c r="J186" s="44"/>
      <c r="K186" s="44"/>
      <c r="L186" s="48"/>
      <c r="M186" s="232"/>
      <c r="N186" s="233"/>
      <c r="O186" s="88"/>
      <c r="P186" s="88"/>
      <c r="Q186" s="88"/>
      <c r="R186" s="88"/>
      <c r="S186" s="88"/>
      <c r="T186" s="89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T186" s="21" t="s">
        <v>216</v>
      </c>
      <c r="AU186" s="21" t="s">
        <v>80</v>
      </c>
    </row>
    <row r="187" s="2" customFormat="1" ht="24.15" customHeight="1">
      <c r="A187" s="42"/>
      <c r="B187" s="43"/>
      <c r="C187" s="217" t="s">
        <v>584</v>
      </c>
      <c r="D187" s="217" t="s">
        <v>211</v>
      </c>
      <c r="E187" s="218" t="s">
        <v>3719</v>
      </c>
      <c r="F187" s="219" t="s">
        <v>3720</v>
      </c>
      <c r="G187" s="220" t="s">
        <v>381</v>
      </c>
      <c r="H187" s="221">
        <v>20</v>
      </c>
      <c r="I187" s="222"/>
      <c r="J187" s="221">
        <f>ROUND(I187*H187,2)</f>
        <v>0</v>
      </c>
      <c r="K187" s="219" t="s">
        <v>214</v>
      </c>
      <c r="L187" s="48"/>
      <c r="M187" s="223" t="s">
        <v>18</v>
      </c>
      <c r="N187" s="224" t="s">
        <v>42</v>
      </c>
      <c r="O187" s="88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R187" s="227" t="s">
        <v>327</v>
      </c>
      <c r="AT187" s="227" t="s">
        <v>211</v>
      </c>
      <c r="AU187" s="227" t="s">
        <v>80</v>
      </c>
      <c r="AY187" s="21" t="s">
        <v>207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21" t="s">
        <v>76</v>
      </c>
      <c r="BK187" s="228">
        <f>ROUND(I187*H187,2)</f>
        <v>0</v>
      </c>
      <c r="BL187" s="21" t="s">
        <v>327</v>
      </c>
      <c r="BM187" s="227" t="s">
        <v>3721</v>
      </c>
    </row>
    <row r="188" s="2" customFormat="1">
      <c r="A188" s="42"/>
      <c r="B188" s="43"/>
      <c r="C188" s="44"/>
      <c r="D188" s="229" t="s">
        <v>216</v>
      </c>
      <c r="E188" s="44"/>
      <c r="F188" s="230" t="s">
        <v>3722</v>
      </c>
      <c r="G188" s="44"/>
      <c r="H188" s="44"/>
      <c r="I188" s="231"/>
      <c r="J188" s="44"/>
      <c r="K188" s="44"/>
      <c r="L188" s="48"/>
      <c r="M188" s="232"/>
      <c r="N188" s="233"/>
      <c r="O188" s="88"/>
      <c r="P188" s="88"/>
      <c r="Q188" s="88"/>
      <c r="R188" s="88"/>
      <c r="S188" s="88"/>
      <c r="T188" s="89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T188" s="21" t="s">
        <v>216</v>
      </c>
      <c r="AU188" s="21" t="s">
        <v>80</v>
      </c>
    </row>
    <row r="189" s="2" customFormat="1" ht="16.5" customHeight="1">
      <c r="A189" s="42"/>
      <c r="B189" s="43"/>
      <c r="C189" s="217" t="s">
        <v>590</v>
      </c>
      <c r="D189" s="217" t="s">
        <v>211</v>
      </c>
      <c r="E189" s="218" t="s">
        <v>3723</v>
      </c>
      <c r="F189" s="219" t="s">
        <v>3724</v>
      </c>
      <c r="G189" s="220" t="s">
        <v>732</v>
      </c>
      <c r="H189" s="221">
        <v>1</v>
      </c>
      <c r="I189" s="222"/>
      <c r="J189" s="221">
        <f>ROUND(I189*H189,2)</f>
        <v>0</v>
      </c>
      <c r="K189" s="219" t="s">
        <v>18</v>
      </c>
      <c r="L189" s="48"/>
      <c r="M189" s="223" t="s">
        <v>18</v>
      </c>
      <c r="N189" s="224" t="s">
        <v>42</v>
      </c>
      <c r="O189" s="88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R189" s="227" t="s">
        <v>327</v>
      </c>
      <c r="AT189" s="227" t="s">
        <v>211</v>
      </c>
      <c r="AU189" s="227" t="s">
        <v>80</v>
      </c>
      <c r="AY189" s="21" t="s">
        <v>207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1" t="s">
        <v>76</v>
      </c>
      <c r="BK189" s="228">
        <f>ROUND(I189*H189,2)</f>
        <v>0</v>
      </c>
      <c r="BL189" s="21" t="s">
        <v>327</v>
      </c>
      <c r="BM189" s="227" t="s">
        <v>3725</v>
      </c>
    </row>
    <row r="190" s="14" customFormat="1">
      <c r="A190" s="14"/>
      <c r="B190" s="245"/>
      <c r="C190" s="246"/>
      <c r="D190" s="236" t="s">
        <v>218</v>
      </c>
      <c r="E190" s="247" t="s">
        <v>18</v>
      </c>
      <c r="F190" s="248" t="s">
        <v>76</v>
      </c>
      <c r="G190" s="246"/>
      <c r="H190" s="249">
        <v>1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218</v>
      </c>
      <c r="AU190" s="255" t="s">
        <v>80</v>
      </c>
      <c r="AV190" s="14" t="s">
        <v>80</v>
      </c>
      <c r="AW190" s="14" t="s">
        <v>33</v>
      </c>
      <c r="AX190" s="14" t="s">
        <v>76</v>
      </c>
      <c r="AY190" s="255" t="s">
        <v>207</v>
      </c>
    </row>
    <row r="191" s="2" customFormat="1" ht="16.5" customHeight="1">
      <c r="A191" s="42"/>
      <c r="B191" s="43"/>
      <c r="C191" s="217" t="s">
        <v>597</v>
      </c>
      <c r="D191" s="217" t="s">
        <v>211</v>
      </c>
      <c r="E191" s="218" t="s">
        <v>3726</v>
      </c>
      <c r="F191" s="219" t="s">
        <v>3727</v>
      </c>
      <c r="G191" s="220" t="s">
        <v>381</v>
      </c>
      <c r="H191" s="221">
        <v>1</v>
      </c>
      <c r="I191" s="222"/>
      <c r="J191" s="221">
        <f>ROUND(I191*H191,2)</f>
        <v>0</v>
      </c>
      <c r="K191" s="219" t="s">
        <v>18</v>
      </c>
      <c r="L191" s="48"/>
      <c r="M191" s="223" t="s">
        <v>18</v>
      </c>
      <c r="N191" s="224" t="s">
        <v>42</v>
      </c>
      <c r="O191" s="88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R191" s="227" t="s">
        <v>327</v>
      </c>
      <c r="AT191" s="227" t="s">
        <v>211</v>
      </c>
      <c r="AU191" s="227" t="s">
        <v>80</v>
      </c>
      <c r="AY191" s="21" t="s">
        <v>207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1" t="s">
        <v>76</v>
      </c>
      <c r="BK191" s="228">
        <f>ROUND(I191*H191,2)</f>
        <v>0</v>
      </c>
      <c r="BL191" s="21" t="s">
        <v>327</v>
      </c>
      <c r="BM191" s="227" t="s">
        <v>3728</v>
      </c>
    </row>
    <row r="192" s="2" customFormat="1">
      <c r="A192" s="42"/>
      <c r="B192" s="43"/>
      <c r="C192" s="44"/>
      <c r="D192" s="236" t="s">
        <v>653</v>
      </c>
      <c r="E192" s="44"/>
      <c r="F192" s="278" t="s">
        <v>3729</v>
      </c>
      <c r="G192" s="44"/>
      <c r="H192" s="44"/>
      <c r="I192" s="231"/>
      <c r="J192" s="44"/>
      <c r="K192" s="44"/>
      <c r="L192" s="48"/>
      <c r="M192" s="232"/>
      <c r="N192" s="233"/>
      <c r="O192" s="88"/>
      <c r="P192" s="88"/>
      <c r="Q192" s="88"/>
      <c r="R192" s="88"/>
      <c r="S192" s="88"/>
      <c r="T192" s="89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T192" s="21" t="s">
        <v>653</v>
      </c>
      <c r="AU192" s="21" t="s">
        <v>80</v>
      </c>
    </row>
    <row r="193" s="2" customFormat="1" ht="16.5" customHeight="1">
      <c r="A193" s="42"/>
      <c r="B193" s="43"/>
      <c r="C193" s="217" t="s">
        <v>605</v>
      </c>
      <c r="D193" s="217" t="s">
        <v>211</v>
      </c>
      <c r="E193" s="218" t="s">
        <v>3730</v>
      </c>
      <c r="F193" s="219" t="s">
        <v>3731</v>
      </c>
      <c r="G193" s="220" t="s">
        <v>381</v>
      </c>
      <c r="H193" s="221">
        <v>1</v>
      </c>
      <c r="I193" s="222"/>
      <c r="J193" s="221">
        <f>ROUND(I193*H193,2)</f>
        <v>0</v>
      </c>
      <c r="K193" s="219" t="s">
        <v>18</v>
      </c>
      <c r="L193" s="48"/>
      <c r="M193" s="223" t="s">
        <v>18</v>
      </c>
      <c r="N193" s="224" t="s">
        <v>42</v>
      </c>
      <c r="O193" s="88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R193" s="227" t="s">
        <v>327</v>
      </c>
      <c r="AT193" s="227" t="s">
        <v>211</v>
      </c>
      <c r="AU193" s="227" t="s">
        <v>80</v>
      </c>
      <c r="AY193" s="21" t="s">
        <v>207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1" t="s">
        <v>76</v>
      </c>
      <c r="BK193" s="228">
        <f>ROUND(I193*H193,2)</f>
        <v>0</v>
      </c>
      <c r="BL193" s="21" t="s">
        <v>327</v>
      </c>
      <c r="BM193" s="227" t="s">
        <v>3732</v>
      </c>
    </row>
    <row r="194" s="2" customFormat="1">
      <c r="A194" s="42"/>
      <c r="B194" s="43"/>
      <c r="C194" s="44"/>
      <c r="D194" s="236" t="s">
        <v>653</v>
      </c>
      <c r="E194" s="44"/>
      <c r="F194" s="278" t="s">
        <v>3729</v>
      </c>
      <c r="G194" s="44"/>
      <c r="H194" s="44"/>
      <c r="I194" s="231"/>
      <c r="J194" s="44"/>
      <c r="K194" s="44"/>
      <c r="L194" s="48"/>
      <c r="M194" s="232"/>
      <c r="N194" s="233"/>
      <c r="O194" s="88"/>
      <c r="P194" s="88"/>
      <c r="Q194" s="88"/>
      <c r="R194" s="88"/>
      <c r="S194" s="88"/>
      <c r="T194" s="89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T194" s="21" t="s">
        <v>653</v>
      </c>
      <c r="AU194" s="21" t="s">
        <v>80</v>
      </c>
    </row>
    <row r="195" s="2" customFormat="1" ht="16.5" customHeight="1">
      <c r="A195" s="42"/>
      <c r="B195" s="43"/>
      <c r="C195" s="217" t="s">
        <v>614</v>
      </c>
      <c r="D195" s="217" t="s">
        <v>211</v>
      </c>
      <c r="E195" s="218" t="s">
        <v>3733</v>
      </c>
      <c r="F195" s="219" t="s">
        <v>3734</v>
      </c>
      <c r="G195" s="220" t="s">
        <v>381</v>
      </c>
      <c r="H195" s="221">
        <v>1</v>
      </c>
      <c r="I195" s="222"/>
      <c r="J195" s="221">
        <f>ROUND(I195*H195,2)</f>
        <v>0</v>
      </c>
      <c r="K195" s="219" t="s">
        <v>18</v>
      </c>
      <c r="L195" s="48"/>
      <c r="M195" s="223" t="s">
        <v>18</v>
      </c>
      <c r="N195" s="224" t="s">
        <v>42</v>
      </c>
      <c r="O195" s="88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R195" s="227" t="s">
        <v>327</v>
      </c>
      <c r="AT195" s="227" t="s">
        <v>211</v>
      </c>
      <c r="AU195" s="227" t="s">
        <v>80</v>
      </c>
      <c r="AY195" s="21" t="s">
        <v>207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1" t="s">
        <v>76</v>
      </c>
      <c r="BK195" s="228">
        <f>ROUND(I195*H195,2)</f>
        <v>0</v>
      </c>
      <c r="BL195" s="21" t="s">
        <v>327</v>
      </c>
      <c r="BM195" s="227" t="s">
        <v>3735</v>
      </c>
    </row>
    <row r="196" s="2" customFormat="1">
      <c r="A196" s="42"/>
      <c r="B196" s="43"/>
      <c r="C196" s="44"/>
      <c r="D196" s="236" t="s">
        <v>653</v>
      </c>
      <c r="E196" s="44"/>
      <c r="F196" s="278" t="s">
        <v>3729</v>
      </c>
      <c r="G196" s="44"/>
      <c r="H196" s="44"/>
      <c r="I196" s="231"/>
      <c r="J196" s="44"/>
      <c r="K196" s="44"/>
      <c r="L196" s="48"/>
      <c r="M196" s="232"/>
      <c r="N196" s="233"/>
      <c r="O196" s="88"/>
      <c r="P196" s="88"/>
      <c r="Q196" s="88"/>
      <c r="R196" s="88"/>
      <c r="S196" s="88"/>
      <c r="T196" s="89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T196" s="21" t="s">
        <v>653</v>
      </c>
      <c r="AU196" s="21" t="s">
        <v>80</v>
      </c>
    </row>
    <row r="197" s="2" customFormat="1" ht="24.15" customHeight="1">
      <c r="A197" s="42"/>
      <c r="B197" s="43"/>
      <c r="C197" s="217" t="s">
        <v>625</v>
      </c>
      <c r="D197" s="217" t="s">
        <v>211</v>
      </c>
      <c r="E197" s="218" t="s">
        <v>3736</v>
      </c>
      <c r="F197" s="219" t="s">
        <v>3737</v>
      </c>
      <c r="G197" s="220" t="s">
        <v>381</v>
      </c>
      <c r="H197" s="221">
        <v>45</v>
      </c>
      <c r="I197" s="222"/>
      <c r="J197" s="221">
        <f>ROUND(I197*H197,2)</f>
        <v>0</v>
      </c>
      <c r="K197" s="219" t="s">
        <v>214</v>
      </c>
      <c r="L197" s="48"/>
      <c r="M197" s="223" t="s">
        <v>18</v>
      </c>
      <c r="N197" s="224" t="s">
        <v>42</v>
      </c>
      <c r="O197" s="88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R197" s="227" t="s">
        <v>327</v>
      </c>
      <c r="AT197" s="227" t="s">
        <v>211</v>
      </c>
      <c r="AU197" s="227" t="s">
        <v>80</v>
      </c>
      <c r="AY197" s="21" t="s">
        <v>207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1" t="s">
        <v>76</v>
      </c>
      <c r="BK197" s="228">
        <f>ROUND(I197*H197,2)</f>
        <v>0</v>
      </c>
      <c r="BL197" s="21" t="s">
        <v>327</v>
      </c>
      <c r="BM197" s="227" t="s">
        <v>3738</v>
      </c>
    </row>
    <row r="198" s="2" customFormat="1">
      <c r="A198" s="42"/>
      <c r="B198" s="43"/>
      <c r="C198" s="44"/>
      <c r="D198" s="229" t="s">
        <v>216</v>
      </c>
      <c r="E198" s="44"/>
      <c r="F198" s="230" t="s">
        <v>3739</v>
      </c>
      <c r="G198" s="44"/>
      <c r="H198" s="44"/>
      <c r="I198" s="231"/>
      <c r="J198" s="44"/>
      <c r="K198" s="44"/>
      <c r="L198" s="48"/>
      <c r="M198" s="232"/>
      <c r="N198" s="233"/>
      <c r="O198" s="88"/>
      <c r="P198" s="88"/>
      <c r="Q198" s="88"/>
      <c r="R198" s="88"/>
      <c r="S198" s="88"/>
      <c r="T198" s="89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T198" s="21" t="s">
        <v>216</v>
      </c>
      <c r="AU198" s="21" t="s">
        <v>80</v>
      </c>
    </row>
    <row r="199" s="2" customFormat="1" ht="16.5" customHeight="1">
      <c r="A199" s="42"/>
      <c r="B199" s="43"/>
      <c r="C199" s="283" t="s">
        <v>638</v>
      </c>
      <c r="D199" s="283" t="s">
        <v>1282</v>
      </c>
      <c r="E199" s="284" t="s">
        <v>3740</v>
      </c>
      <c r="F199" s="285" t="s">
        <v>3741</v>
      </c>
      <c r="G199" s="286" t="s">
        <v>381</v>
      </c>
      <c r="H199" s="287">
        <v>45</v>
      </c>
      <c r="I199" s="288"/>
      <c r="J199" s="287">
        <f>ROUND(I199*H199,2)</f>
        <v>0</v>
      </c>
      <c r="K199" s="285" t="s">
        <v>214</v>
      </c>
      <c r="L199" s="289"/>
      <c r="M199" s="290" t="s">
        <v>18</v>
      </c>
      <c r="N199" s="291" t="s">
        <v>42</v>
      </c>
      <c r="O199" s="88"/>
      <c r="P199" s="225">
        <f>O199*H199</f>
        <v>0</v>
      </c>
      <c r="Q199" s="225">
        <v>4.0000000000000003E-05</v>
      </c>
      <c r="R199" s="225">
        <f>Q199*H199</f>
        <v>0.0018000000000000002</v>
      </c>
      <c r="S199" s="225">
        <v>0</v>
      </c>
      <c r="T199" s="226">
        <f>S199*H199</f>
        <v>0</v>
      </c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R199" s="227" t="s">
        <v>513</v>
      </c>
      <c r="AT199" s="227" t="s">
        <v>1282</v>
      </c>
      <c r="AU199" s="227" t="s">
        <v>80</v>
      </c>
      <c r="AY199" s="21" t="s">
        <v>207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1" t="s">
        <v>76</v>
      </c>
      <c r="BK199" s="228">
        <f>ROUND(I199*H199,2)</f>
        <v>0</v>
      </c>
      <c r="BL199" s="21" t="s">
        <v>327</v>
      </c>
      <c r="BM199" s="227" t="s">
        <v>3742</v>
      </c>
    </row>
    <row r="200" s="2" customFormat="1" ht="16.5" customHeight="1">
      <c r="A200" s="42"/>
      <c r="B200" s="43"/>
      <c r="C200" s="283" t="s">
        <v>644</v>
      </c>
      <c r="D200" s="283" t="s">
        <v>1282</v>
      </c>
      <c r="E200" s="284" t="s">
        <v>3743</v>
      </c>
      <c r="F200" s="285" t="s">
        <v>3744</v>
      </c>
      <c r="G200" s="286" t="s">
        <v>381</v>
      </c>
      <c r="H200" s="287">
        <v>45</v>
      </c>
      <c r="I200" s="288"/>
      <c r="J200" s="287">
        <f>ROUND(I200*H200,2)</f>
        <v>0</v>
      </c>
      <c r="K200" s="285" t="s">
        <v>214</v>
      </c>
      <c r="L200" s="289"/>
      <c r="M200" s="290" t="s">
        <v>18</v>
      </c>
      <c r="N200" s="291" t="s">
        <v>42</v>
      </c>
      <c r="O200" s="88"/>
      <c r="P200" s="225">
        <f>O200*H200</f>
        <v>0</v>
      </c>
      <c r="Q200" s="225">
        <v>3.0000000000000001E-05</v>
      </c>
      <c r="R200" s="225">
        <f>Q200*H200</f>
        <v>0.0013500000000000001</v>
      </c>
      <c r="S200" s="225">
        <v>0</v>
      </c>
      <c r="T200" s="226">
        <f>S200*H200</f>
        <v>0</v>
      </c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R200" s="227" t="s">
        <v>513</v>
      </c>
      <c r="AT200" s="227" t="s">
        <v>1282</v>
      </c>
      <c r="AU200" s="227" t="s">
        <v>80</v>
      </c>
      <c r="AY200" s="21" t="s">
        <v>207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1" t="s">
        <v>76</v>
      </c>
      <c r="BK200" s="228">
        <f>ROUND(I200*H200,2)</f>
        <v>0</v>
      </c>
      <c r="BL200" s="21" t="s">
        <v>327</v>
      </c>
      <c r="BM200" s="227" t="s">
        <v>3745</v>
      </c>
    </row>
    <row r="201" s="2" customFormat="1" ht="24.15" customHeight="1">
      <c r="A201" s="42"/>
      <c r="B201" s="43"/>
      <c r="C201" s="217" t="s">
        <v>649</v>
      </c>
      <c r="D201" s="217" t="s">
        <v>211</v>
      </c>
      <c r="E201" s="218" t="s">
        <v>3746</v>
      </c>
      <c r="F201" s="219" t="s">
        <v>3747</v>
      </c>
      <c r="G201" s="220" t="s">
        <v>381</v>
      </c>
      <c r="H201" s="221">
        <v>1</v>
      </c>
      <c r="I201" s="222"/>
      <c r="J201" s="221">
        <f>ROUND(I201*H201,2)</f>
        <v>0</v>
      </c>
      <c r="K201" s="219" t="s">
        <v>214</v>
      </c>
      <c r="L201" s="48"/>
      <c r="M201" s="223" t="s">
        <v>18</v>
      </c>
      <c r="N201" s="224" t="s">
        <v>42</v>
      </c>
      <c r="O201" s="88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R201" s="227" t="s">
        <v>327</v>
      </c>
      <c r="AT201" s="227" t="s">
        <v>211</v>
      </c>
      <c r="AU201" s="227" t="s">
        <v>80</v>
      </c>
      <c r="AY201" s="21" t="s">
        <v>207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21" t="s">
        <v>76</v>
      </c>
      <c r="BK201" s="228">
        <f>ROUND(I201*H201,2)</f>
        <v>0</v>
      </c>
      <c r="BL201" s="21" t="s">
        <v>327</v>
      </c>
      <c r="BM201" s="227" t="s">
        <v>3748</v>
      </c>
    </row>
    <row r="202" s="2" customFormat="1">
      <c r="A202" s="42"/>
      <c r="B202" s="43"/>
      <c r="C202" s="44"/>
      <c r="D202" s="229" t="s">
        <v>216</v>
      </c>
      <c r="E202" s="44"/>
      <c r="F202" s="230" t="s">
        <v>3749</v>
      </c>
      <c r="G202" s="44"/>
      <c r="H202" s="44"/>
      <c r="I202" s="231"/>
      <c r="J202" s="44"/>
      <c r="K202" s="44"/>
      <c r="L202" s="48"/>
      <c r="M202" s="232"/>
      <c r="N202" s="233"/>
      <c r="O202" s="88"/>
      <c r="P202" s="88"/>
      <c r="Q202" s="88"/>
      <c r="R202" s="88"/>
      <c r="S202" s="88"/>
      <c r="T202" s="89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T202" s="21" t="s">
        <v>216</v>
      </c>
      <c r="AU202" s="21" t="s">
        <v>80</v>
      </c>
    </row>
    <row r="203" s="2" customFormat="1" ht="16.5" customHeight="1">
      <c r="A203" s="42"/>
      <c r="B203" s="43"/>
      <c r="C203" s="283" t="s">
        <v>656</v>
      </c>
      <c r="D203" s="283" t="s">
        <v>1282</v>
      </c>
      <c r="E203" s="284" t="s">
        <v>3750</v>
      </c>
      <c r="F203" s="285" t="s">
        <v>3751</v>
      </c>
      <c r="G203" s="286" t="s">
        <v>381</v>
      </c>
      <c r="H203" s="287">
        <v>1</v>
      </c>
      <c r="I203" s="288"/>
      <c r="J203" s="287">
        <f>ROUND(I203*H203,2)</f>
        <v>0</v>
      </c>
      <c r="K203" s="285" t="s">
        <v>214</v>
      </c>
      <c r="L203" s="289"/>
      <c r="M203" s="290" t="s">
        <v>18</v>
      </c>
      <c r="N203" s="291" t="s">
        <v>42</v>
      </c>
      <c r="O203" s="88"/>
      <c r="P203" s="225">
        <f>O203*H203</f>
        <v>0</v>
      </c>
      <c r="Q203" s="225">
        <v>6.0000000000000002E-05</v>
      </c>
      <c r="R203" s="225">
        <f>Q203*H203</f>
        <v>6.0000000000000002E-05</v>
      </c>
      <c r="S203" s="225">
        <v>0</v>
      </c>
      <c r="T203" s="226">
        <f>S203*H203</f>
        <v>0</v>
      </c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R203" s="227" t="s">
        <v>513</v>
      </c>
      <c r="AT203" s="227" t="s">
        <v>1282</v>
      </c>
      <c r="AU203" s="227" t="s">
        <v>80</v>
      </c>
      <c r="AY203" s="21" t="s">
        <v>207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1" t="s">
        <v>76</v>
      </c>
      <c r="BK203" s="228">
        <f>ROUND(I203*H203,2)</f>
        <v>0</v>
      </c>
      <c r="BL203" s="21" t="s">
        <v>327</v>
      </c>
      <c r="BM203" s="227" t="s">
        <v>3752</v>
      </c>
    </row>
    <row r="204" s="2" customFormat="1" ht="16.5" customHeight="1">
      <c r="A204" s="42"/>
      <c r="B204" s="43"/>
      <c r="C204" s="283" t="s">
        <v>661</v>
      </c>
      <c r="D204" s="283" t="s">
        <v>1282</v>
      </c>
      <c r="E204" s="284" t="s">
        <v>3753</v>
      </c>
      <c r="F204" s="285" t="s">
        <v>3754</v>
      </c>
      <c r="G204" s="286" t="s">
        <v>381</v>
      </c>
      <c r="H204" s="287">
        <v>1</v>
      </c>
      <c r="I204" s="288"/>
      <c r="J204" s="287">
        <f>ROUND(I204*H204,2)</f>
        <v>0</v>
      </c>
      <c r="K204" s="285" t="s">
        <v>214</v>
      </c>
      <c r="L204" s="289"/>
      <c r="M204" s="290" t="s">
        <v>18</v>
      </c>
      <c r="N204" s="291" t="s">
        <v>42</v>
      </c>
      <c r="O204" s="88"/>
      <c r="P204" s="225">
        <f>O204*H204</f>
        <v>0</v>
      </c>
      <c r="Q204" s="225">
        <v>3.0000000000000001E-05</v>
      </c>
      <c r="R204" s="225">
        <f>Q204*H204</f>
        <v>3.0000000000000001E-05</v>
      </c>
      <c r="S204" s="225">
        <v>0</v>
      </c>
      <c r="T204" s="226">
        <f>S204*H204</f>
        <v>0</v>
      </c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R204" s="227" t="s">
        <v>513</v>
      </c>
      <c r="AT204" s="227" t="s">
        <v>1282</v>
      </c>
      <c r="AU204" s="227" t="s">
        <v>80</v>
      </c>
      <c r="AY204" s="21" t="s">
        <v>207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1" t="s">
        <v>76</v>
      </c>
      <c r="BK204" s="228">
        <f>ROUND(I204*H204,2)</f>
        <v>0</v>
      </c>
      <c r="BL204" s="21" t="s">
        <v>327</v>
      </c>
      <c r="BM204" s="227" t="s">
        <v>3755</v>
      </c>
    </row>
    <row r="205" s="2" customFormat="1" ht="24.15" customHeight="1">
      <c r="A205" s="42"/>
      <c r="B205" s="43"/>
      <c r="C205" s="217" t="s">
        <v>668</v>
      </c>
      <c r="D205" s="217" t="s">
        <v>211</v>
      </c>
      <c r="E205" s="218" t="s">
        <v>3756</v>
      </c>
      <c r="F205" s="219" t="s">
        <v>3757</v>
      </c>
      <c r="G205" s="220" t="s">
        <v>381</v>
      </c>
      <c r="H205" s="221">
        <v>10</v>
      </c>
      <c r="I205" s="222"/>
      <c r="J205" s="221">
        <f>ROUND(I205*H205,2)</f>
        <v>0</v>
      </c>
      <c r="K205" s="219" t="s">
        <v>214</v>
      </c>
      <c r="L205" s="48"/>
      <c r="M205" s="223" t="s">
        <v>18</v>
      </c>
      <c r="N205" s="224" t="s">
        <v>42</v>
      </c>
      <c r="O205" s="88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R205" s="227" t="s">
        <v>327</v>
      </c>
      <c r="AT205" s="227" t="s">
        <v>211</v>
      </c>
      <c r="AU205" s="227" t="s">
        <v>80</v>
      </c>
      <c r="AY205" s="21" t="s">
        <v>207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21" t="s">
        <v>76</v>
      </c>
      <c r="BK205" s="228">
        <f>ROUND(I205*H205,2)</f>
        <v>0</v>
      </c>
      <c r="BL205" s="21" t="s">
        <v>327</v>
      </c>
      <c r="BM205" s="227" t="s">
        <v>3758</v>
      </c>
    </row>
    <row r="206" s="2" customFormat="1">
      <c r="A206" s="42"/>
      <c r="B206" s="43"/>
      <c r="C206" s="44"/>
      <c r="D206" s="229" t="s">
        <v>216</v>
      </c>
      <c r="E206" s="44"/>
      <c r="F206" s="230" t="s">
        <v>3759</v>
      </c>
      <c r="G206" s="44"/>
      <c r="H206" s="44"/>
      <c r="I206" s="231"/>
      <c r="J206" s="44"/>
      <c r="K206" s="44"/>
      <c r="L206" s="48"/>
      <c r="M206" s="232"/>
      <c r="N206" s="233"/>
      <c r="O206" s="88"/>
      <c r="P206" s="88"/>
      <c r="Q206" s="88"/>
      <c r="R206" s="88"/>
      <c r="S206" s="88"/>
      <c r="T206" s="89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T206" s="21" t="s">
        <v>216</v>
      </c>
      <c r="AU206" s="21" t="s">
        <v>80</v>
      </c>
    </row>
    <row r="207" s="2" customFormat="1" ht="16.5" customHeight="1">
      <c r="A207" s="42"/>
      <c r="B207" s="43"/>
      <c r="C207" s="283" t="s">
        <v>676</v>
      </c>
      <c r="D207" s="283" t="s">
        <v>1282</v>
      </c>
      <c r="E207" s="284" t="s">
        <v>3760</v>
      </c>
      <c r="F207" s="285" t="s">
        <v>3761</v>
      </c>
      <c r="G207" s="286" t="s">
        <v>381</v>
      </c>
      <c r="H207" s="287">
        <v>10</v>
      </c>
      <c r="I207" s="288"/>
      <c r="J207" s="287">
        <f>ROUND(I207*H207,2)</f>
        <v>0</v>
      </c>
      <c r="K207" s="285" t="s">
        <v>214</v>
      </c>
      <c r="L207" s="289"/>
      <c r="M207" s="290" t="s">
        <v>18</v>
      </c>
      <c r="N207" s="291" t="s">
        <v>42</v>
      </c>
      <c r="O207" s="88"/>
      <c r="P207" s="225">
        <f>O207*H207</f>
        <v>0</v>
      </c>
      <c r="Q207" s="225">
        <v>4.0000000000000003E-05</v>
      </c>
      <c r="R207" s="225">
        <f>Q207*H207</f>
        <v>0.00040000000000000002</v>
      </c>
      <c r="S207" s="225">
        <v>0</v>
      </c>
      <c r="T207" s="226">
        <f>S207*H207</f>
        <v>0</v>
      </c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R207" s="227" t="s">
        <v>513</v>
      </c>
      <c r="AT207" s="227" t="s">
        <v>1282</v>
      </c>
      <c r="AU207" s="227" t="s">
        <v>80</v>
      </c>
      <c r="AY207" s="21" t="s">
        <v>207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1" t="s">
        <v>76</v>
      </c>
      <c r="BK207" s="228">
        <f>ROUND(I207*H207,2)</f>
        <v>0</v>
      </c>
      <c r="BL207" s="21" t="s">
        <v>327</v>
      </c>
      <c r="BM207" s="227" t="s">
        <v>3762</v>
      </c>
    </row>
    <row r="208" s="2" customFormat="1" ht="16.5" customHeight="1">
      <c r="A208" s="42"/>
      <c r="B208" s="43"/>
      <c r="C208" s="283" t="s">
        <v>681</v>
      </c>
      <c r="D208" s="283" t="s">
        <v>1282</v>
      </c>
      <c r="E208" s="284" t="s">
        <v>3743</v>
      </c>
      <c r="F208" s="285" t="s">
        <v>3744</v>
      </c>
      <c r="G208" s="286" t="s">
        <v>381</v>
      </c>
      <c r="H208" s="287">
        <v>10</v>
      </c>
      <c r="I208" s="288"/>
      <c r="J208" s="287">
        <f>ROUND(I208*H208,2)</f>
        <v>0</v>
      </c>
      <c r="K208" s="285" t="s">
        <v>214</v>
      </c>
      <c r="L208" s="289"/>
      <c r="M208" s="290" t="s">
        <v>18</v>
      </c>
      <c r="N208" s="291" t="s">
        <v>42</v>
      </c>
      <c r="O208" s="88"/>
      <c r="P208" s="225">
        <f>O208*H208</f>
        <v>0</v>
      </c>
      <c r="Q208" s="225">
        <v>3.0000000000000001E-05</v>
      </c>
      <c r="R208" s="225">
        <f>Q208*H208</f>
        <v>0.00030000000000000003</v>
      </c>
      <c r="S208" s="225">
        <v>0</v>
      </c>
      <c r="T208" s="226">
        <f>S208*H208</f>
        <v>0</v>
      </c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R208" s="227" t="s">
        <v>513</v>
      </c>
      <c r="AT208" s="227" t="s">
        <v>1282</v>
      </c>
      <c r="AU208" s="227" t="s">
        <v>80</v>
      </c>
      <c r="AY208" s="21" t="s">
        <v>207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1" t="s">
        <v>76</v>
      </c>
      <c r="BK208" s="228">
        <f>ROUND(I208*H208,2)</f>
        <v>0</v>
      </c>
      <c r="BL208" s="21" t="s">
        <v>327</v>
      </c>
      <c r="BM208" s="227" t="s">
        <v>3763</v>
      </c>
    </row>
    <row r="209" s="2" customFormat="1" ht="16.5" customHeight="1">
      <c r="A209" s="42"/>
      <c r="B209" s="43"/>
      <c r="C209" s="283" t="s">
        <v>694</v>
      </c>
      <c r="D209" s="283" t="s">
        <v>1282</v>
      </c>
      <c r="E209" s="284" t="s">
        <v>3764</v>
      </c>
      <c r="F209" s="285" t="s">
        <v>3765</v>
      </c>
      <c r="G209" s="286" t="s">
        <v>381</v>
      </c>
      <c r="H209" s="287">
        <v>118</v>
      </c>
      <c r="I209" s="288"/>
      <c r="J209" s="287">
        <f>ROUND(I209*H209,2)</f>
        <v>0</v>
      </c>
      <c r="K209" s="285" t="s">
        <v>214</v>
      </c>
      <c r="L209" s="289"/>
      <c r="M209" s="290" t="s">
        <v>18</v>
      </c>
      <c r="N209" s="291" t="s">
        <v>42</v>
      </c>
      <c r="O209" s="88"/>
      <c r="P209" s="225">
        <f>O209*H209</f>
        <v>0</v>
      </c>
      <c r="Q209" s="225">
        <v>1.0000000000000001E-05</v>
      </c>
      <c r="R209" s="225">
        <f>Q209*H209</f>
        <v>0.0011800000000000001</v>
      </c>
      <c r="S209" s="225">
        <v>0</v>
      </c>
      <c r="T209" s="226">
        <f>S209*H209</f>
        <v>0</v>
      </c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R209" s="227" t="s">
        <v>513</v>
      </c>
      <c r="AT209" s="227" t="s">
        <v>1282</v>
      </c>
      <c r="AU209" s="227" t="s">
        <v>80</v>
      </c>
      <c r="AY209" s="21" t="s">
        <v>207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1" t="s">
        <v>76</v>
      </c>
      <c r="BK209" s="228">
        <f>ROUND(I209*H209,2)</f>
        <v>0</v>
      </c>
      <c r="BL209" s="21" t="s">
        <v>327</v>
      </c>
      <c r="BM209" s="227" t="s">
        <v>3766</v>
      </c>
    </row>
    <row r="210" s="2" customFormat="1" ht="16.5" customHeight="1">
      <c r="A210" s="42"/>
      <c r="B210" s="43"/>
      <c r="C210" s="283" t="s">
        <v>701</v>
      </c>
      <c r="D210" s="283" t="s">
        <v>1282</v>
      </c>
      <c r="E210" s="284" t="s">
        <v>3767</v>
      </c>
      <c r="F210" s="285" t="s">
        <v>3768</v>
      </c>
      <c r="G210" s="286" t="s">
        <v>381</v>
      </c>
      <c r="H210" s="287">
        <v>45</v>
      </c>
      <c r="I210" s="288"/>
      <c r="J210" s="287">
        <f>ROUND(I210*H210,2)</f>
        <v>0</v>
      </c>
      <c r="K210" s="285" t="s">
        <v>214</v>
      </c>
      <c r="L210" s="289"/>
      <c r="M210" s="290" t="s">
        <v>18</v>
      </c>
      <c r="N210" s="291" t="s">
        <v>42</v>
      </c>
      <c r="O210" s="88"/>
      <c r="P210" s="225">
        <f>O210*H210</f>
        <v>0</v>
      </c>
      <c r="Q210" s="225">
        <v>2.0000000000000002E-05</v>
      </c>
      <c r="R210" s="225">
        <f>Q210*H210</f>
        <v>0.00090000000000000008</v>
      </c>
      <c r="S210" s="225">
        <v>0</v>
      </c>
      <c r="T210" s="226">
        <f>S210*H210</f>
        <v>0</v>
      </c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R210" s="227" t="s">
        <v>513</v>
      </c>
      <c r="AT210" s="227" t="s">
        <v>1282</v>
      </c>
      <c r="AU210" s="227" t="s">
        <v>80</v>
      </c>
      <c r="AY210" s="21" t="s">
        <v>207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21" t="s">
        <v>76</v>
      </c>
      <c r="BK210" s="228">
        <f>ROUND(I210*H210,2)</f>
        <v>0</v>
      </c>
      <c r="BL210" s="21" t="s">
        <v>327</v>
      </c>
      <c r="BM210" s="227" t="s">
        <v>3769</v>
      </c>
    </row>
    <row r="211" s="2" customFormat="1" ht="16.5" customHeight="1">
      <c r="A211" s="42"/>
      <c r="B211" s="43"/>
      <c r="C211" s="283" t="s">
        <v>707</v>
      </c>
      <c r="D211" s="283" t="s">
        <v>1282</v>
      </c>
      <c r="E211" s="284" t="s">
        <v>3770</v>
      </c>
      <c r="F211" s="285" t="s">
        <v>3771</v>
      </c>
      <c r="G211" s="286" t="s">
        <v>381</v>
      </c>
      <c r="H211" s="287">
        <v>17</v>
      </c>
      <c r="I211" s="288"/>
      <c r="J211" s="287">
        <f>ROUND(I211*H211,2)</f>
        <v>0</v>
      </c>
      <c r="K211" s="285" t="s">
        <v>214</v>
      </c>
      <c r="L211" s="289"/>
      <c r="M211" s="290" t="s">
        <v>18</v>
      </c>
      <c r="N211" s="291" t="s">
        <v>42</v>
      </c>
      <c r="O211" s="88"/>
      <c r="P211" s="225">
        <f>O211*H211</f>
        <v>0</v>
      </c>
      <c r="Q211" s="225">
        <v>3.0000000000000001E-05</v>
      </c>
      <c r="R211" s="225">
        <f>Q211*H211</f>
        <v>0.00051000000000000004</v>
      </c>
      <c r="S211" s="225">
        <v>0</v>
      </c>
      <c r="T211" s="226">
        <f>S211*H211</f>
        <v>0</v>
      </c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R211" s="227" t="s">
        <v>513</v>
      </c>
      <c r="AT211" s="227" t="s">
        <v>1282</v>
      </c>
      <c r="AU211" s="227" t="s">
        <v>80</v>
      </c>
      <c r="AY211" s="21" t="s">
        <v>207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1" t="s">
        <v>76</v>
      </c>
      <c r="BK211" s="228">
        <f>ROUND(I211*H211,2)</f>
        <v>0</v>
      </c>
      <c r="BL211" s="21" t="s">
        <v>327</v>
      </c>
      <c r="BM211" s="227" t="s">
        <v>3772</v>
      </c>
    </row>
    <row r="212" s="2" customFormat="1" ht="16.5" customHeight="1">
      <c r="A212" s="42"/>
      <c r="B212" s="43"/>
      <c r="C212" s="283" t="s">
        <v>713</v>
      </c>
      <c r="D212" s="283" t="s">
        <v>1282</v>
      </c>
      <c r="E212" s="284" t="s">
        <v>3773</v>
      </c>
      <c r="F212" s="285" t="s">
        <v>3774</v>
      </c>
      <c r="G212" s="286" t="s">
        <v>381</v>
      </c>
      <c r="H212" s="287">
        <v>12</v>
      </c>
      <c r="I212" s="288"/>
      <c r="J212" s="287">
        <f>ROUND(I212*H212,2)</f>
        <v>0</v>
      </c>
      <c r="K212" s="285" t="s">
        <v>214</v>
      </c>
      <c r="L212" s="289"/>
      <c r="M212" s="290" t="s">
        <v>18</v>
      </c>
      <c r="N212" s="291" t="s">
        <v>42</v>
      </c>
      <c r="O212" s="88"/>
      <c r="P212" s="225">
        <f>O212*H212</f>
        <v>0</v>
      </c>
      <c r="Q212" s="225">
        <v>4.0000000000000003E-05</v>
      </c>
      <c r="R212" s="225">
        <f>Q212*H212</f>
        <v>0.00048000000000000007</v>
      </c>
      <c r="S212" s="225">
        <v>0</v>
      </c>
      <c r="T212" s="226">
        <f>S212*H212</f>
        <v>0</v>
      </c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R212" s="227" t="s">
        <v>513</v>
      </c>
      <c r="AT212" s="227" t="s">
        <v>1282</v>
      </c>
      <c r="AU212" s="227" t="s">
        <v>80</v>
      </c>
      <c r="AY212" s="21" t="s">
        <v>207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1" t="s">
        <v>76</v>
      </c>
      <c r="BK212" s="228">
        <f>ROUND(I212*H212,2)</f>
        <v>0</v>
      </c>
      <c r="BL212" s="21" t="s">
        <v>327</v>
      </c>
      <c r="BM212" s="227" t="s">
        <v>3775</v>
      </c>
    </row>
    <row r="213" s="2" customFormat="1" ht="16.5" customHeight="1">
      <c r="A213" s="42"/>
      <c r="B213" s="43"/>
      <c r="C213" s="283" t="s">
        <v>723</v>
      </c>
      <c r="D213" s="283" t="s">
        <v>1282</v>
      </c>
      <c r="E213" s="284" t="s">
        <v>3776</v>
      </c>
      <c r="F213" s="285" t="s">
        <v>3777</v>
      </c>
      <c r="G213" s="286" t="s">
        <v>381</v>
      </c>
      <c r="H213" s="287">
        <v>1</v>
      </c>
      <c r="I213" s="288"/>
      <c r="J213" s="287">
        <f>ROUND(I213*H213,2)</f>
        <v>0</v>
      </c>
      <c r="K213" s="285" t="s">
        <v>214</v>
      </c>
      <c r="L213" s="289"/>
      <c r="M213" s="290" t="s">
        <v>18</v>
      </c>
      <c r="N213" s="291" t="s">
        <v>42</v>
      </c>
      <c r="O213" s="88"/>
      <c r="P213" s="225">
        <f>O213*H213</f>
        <v>0</v>
      </c>
      <c r="Q213" s="225">
        <v>6.0000000000000002E-05</v>
      </c>
      <c r="R213" s="225">
        <f>Q213*H213</f>
        <v>6.0000000000000002E-05</v>
      </c>
      <c r="S213" s="225">
        <v>0</v>
      </c>
      <c r="T213" s="226">
        <f>S213*H213</f>
        <v>0</v>
      </c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R213" s="227" t="s">
        <v>513</v>
      </c>
      <c r="AT213" s="227" t="s">
        <v>1282</v>
      </c>
      <c r="AU213" s="227" t="s">
        <v>80</v>
      </c>
      <c r="AY213" s="21" t="s">
        <v>207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21" t="s">
        <v>76</v>
      </c>
      <c r="BK213" s="228">
        <f>ROUND(I213*H213,2)</f>
        <v>0</v>
      </c>
      <c r="BL213" s="21" t="s">
        <v>327</v>
      </c>
      <c r="BM213" s="227" t="s">
        <v>3778</v>
      </c>
    </row>
    <row r="214" s="2" customFormat="1" ht="24.15" customHeight="1">
      <c r="A214" s="42"/>
      <c r="B214" s="43"/>
      <c r="C214" s="217" t="s">
        <v>209</v>
      </c>
      <c r="D214" s="217" t="s">
        <v>211</v>
      </c>
      <c r="E214" s="218" t="s">
        <v>3779</v>
      </c>
      <c r="F214" s="219" t="s">
        <v>3780</v>
      </c>
      <c r="G214" s="220" t="s">
        <v>381</v>
      </c>
      <c r="H214" s="221">
        <v>2</v>
      </c>
      <c r="I214" s="222"/>
      <c r="J214" s="221">
        <f>ROUND(I214*H214,2)</f>
        <v>0</v>
      </c>
      <c r="K214" s="219" t="s">
        <v>214</v>
      </c>
      <c r="L214" s="48"/>
      <c r="M214" s="223" t="s">
        <v>18</v>
      </c>
      <c r="N214" s="224" t="s">
        <v>42</v>
      </c>
      <c r="O214" s="88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R214" s="227" t="s">
        <v>327</v>
      </c>
      <c r="AT214" s="227" t="s">
        <v>211</v>
      </c>
      <c r="AU214" s="227" t="s">
        <v>80</v>
      </c>
      <c r="AY214" s="21" t="s">
        <v>207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1" t="s">
        <v>76</v>
      </c>
      <c r="BK214" s="228">
        <f>ROUND(I214*H214,2)</f>
        <v>0</v>
      </c>
      <c r="BL214" s="21" t="s">
        <v>327</v>
      </c>
      <c r="BM214" s="227" t="s">
        <v>3781</v>
      </c>
    </row>
    <row r="215" s="2" customFormat="1">
      <c r="A215" s="42"/>
      <c r="B215" s="43"/>
      <c r="C215" s="44"/>
      <c r="D215" s="229" t="s">
        <v>216</v>
      </c>
      <c r="E215" s="44"/>
      <c r="F215" s="230" t="s">
        <v>3782</v>
      </c>
      <c r="G215" s="44"/>
      <c r="H215" s="44"/>
      <c r="I215" s="231"/>
      <c r="J215" s="44"/>
      <c r="K215" s="44"/>
      <c r="L215" s="48"/>
      <c r="M215" s="232"/>
      <c r="N215" s="233"/>
      <c r="O215" s="88"/>
      <c r="P215" s="88"/>
      <c r="Q215" s="88"/>
      <c r="R215" s="88"/>
      <c r="S215" s="88"/>
      <c r="T215" s="89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T215" s="21" t="s">
        <v>216</v>
      </c>
      <c r="AU215" s="21" t="s">
        <v>80</v>
      </c>
    </row>
    <row r="216" s="2" customFormat="1" ht="16.5" customHeight="1">
      <c r="A216" s="42"/>
      <c r="B216" s="43"/>
      <c r="C216" s="283" t="s">
        <v>738</v>
      </c>
      <c r="D216" s="283" t="s">
        <v>1282</v>
      </c>
      <c r="E216" s="284" t="s">
        <v>3783</v>
      </c>
      <c r="F216" s="285" t="s">
        <v>3784</v>
      </c>
      <c r="G216" s="286" t="s">
        <v>381</v>
      </c>
      <c r="H216" s="287">
        <v>2</v>
      </c>
      <c r="I216" s="288"/>
      <c r="J216" s="287">
        <f>ROUND(I216*H216,2)</f>
        <v>0</v>
      </c>
      <c r="K216" s="285" t="s">
        <v>214</v>
      </c>
      <c r="L216" s="289"/>
      <c r="M216" s="290" t="s">
        <v>18</v>
      </c>
      <c r="N216" s="291" t="s">
        <v>42</v>
      </c>
      <c r="O216" s="88"/>
      <c r="P216" s="225">
        <f>O216*H216</f>
        <v>0</v>
      </c>
      <c r="Q216" s="225">
        <v>8.0000000000000007E-05</v>
      </c>
      <c r="R216" s="225">
        <f>Q216*H216</f>
        <v>0.00016000000000000001</v>
      </c>
      <c r="S216" s="225">
        <v>0</v>
      </c>
      <c r="T216" s="226">
        <f>S216*H216</f>
        <v>0</v>
      </c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R216" s="227" t="s">
        <v>513</v>
      </c>
      <c r="AT216" s="227" t="s">
        <v>1282</v>
      </c>
      <c r="AU216" s="227" t="s">
        <v>80</v>
      </c>
      <c r="AY216" s="21" t="s">
        <v>207</v>
      </c>
      <c r="BE216" s="228">
        <f>IF(N216="základní",J216,0)</f>
        <v>0</v>
      </c>
      <c r="BF216" s="228">
        <f>IF(N216="snížená",J216,0)</f>
        <v>0</v>
      </c>
      <c r="BG216" s="228">
        <f>IF(N216="zákl. přenesená",J216,0)</f>
        <v>0</v>
      </c>
      <c r="BH216" s="228">
        <f>IF(N216="sníž. přenesená",J216,0)</f>
        <v>0</v>
      </c>
      <c r="BI216" s="228">
        <f>IF(N216="nulová",J216,0)</f>
        <v>0</v>
      </c>
      <c r="BJ216" s="21" t="s">
        <v>76</v>
      </c>
      <c r="BK216" s="228">
        <f>ROUND(I216*H216,2)</f>
        <v>0</v>
      </c>
      <c r="BL216" s="21" t="s">
        <v>327</v>
      </c>
      <c r="BM216" s="227" t="s">
        <v>3785</v>
      </c>
    </row>
    <row r="217" s="2" customFormat="1" ht="16.5" customHeight="1">
      <c r="A217" s="42"/>
      <c r="B217" s="43"/>
      <c r="C217" s="217" t="s">
        <v>745</v>
      </c>
      <c r="D217" s="217" t="s">
        <v>211</v>
      </c>
      <c r="E217" s="218" t="s">
        <v>3786</v>
      </c>
      <c r="F217" s="219" t="s">
        <v>3787</v>
      </c>
      <c r="G217" s="220" t="s">
        <v>381</v>
      </c>
      <c r="H217" s="221">
        <v>10</v>
      </c>
      <c r="I217" s="222"/>
      <c r="J217" s="221">
        <f>ROUND(I217*H217,2)</f>
        <v>0</v>
      </c>
      <c r="K217" s="219" t="s">
        <v>214</v>
      </c>
      <c r="L217" s="48"/>
      <c r="M217" s="223" t="s">
        <v>18</v>
      </c>
      <c r="N217" s="224" t="s">
        <v>42</v>
      </c>
      <c r="O217" s="88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R217" s="227" t="s">
        <v>327</v>
      </c>
      <c r="AT217" s="227" t="s">
        <v>211</v>
      </c>
      <c r="AU217" s="227" t="s">
        <v>80</v>
      </c>
      <c r="AY217" s="21" t="s">
        <v>207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1" t="s">
        <v>76</v>
      </c>
      <c r="BK217" s="228">
        <f>ROUND(I217*H217,2)</f>
        <v>0</v>
      </c>
      <c r="BL217" s="21" t="s">
        <v>327</v>
      </c>
      <c r="BM217" s="227" t="s">
        <v>3788</v>
      </c>
    </row>
    <row r="218" s="2" customFormat="1">
      <c r="A218" s="42"/>
      <c r="B218" s="43"/>
      <c r="C218" s="44"/>
      <c r="D218" s="229" t="s">
        <v>216</v>
      </c>
      <c r="E218" s="44"/>
      <c r="F218" s="230" t="s">
        <v>3789</v>
      </c>
      <c r="G218" s="44"/>
      <c r="H218" s="44"/>
      <c r="I218" s="231"/>
      <c r="J218" s="44"/>
      <c r="K218" s="44"/>
      <c r="L218" s="48"/>
      <c r="M218" s="232"/>
      <c r="N218" s="233"/>
      <c r="O218" s="88"/>
      <c r="P218" s="88"/>
      <c r="Q218" s="88"/>
      <c r="R218" s="88"/>
      <c r="S218" s="88"/>
      <c r="T218" s="89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T218" s="21" t="s">
        <v>216</v>
      </c>
      <c r="AU218" s="21" t="s">
        <v>80</v>
      </c>
    </row>
    <row r="219" s="2" customFormat="1" ht="16.5" customHeight="1">
      <c r="A219" s="42"/>
      <c r="B219" s="43"/>
      <c r="C219" s="283" t="s">
        <v>752</v>
      </c>
      <c r="D219" s="283" t="s">
        <v>1282</v>
      </c>
      <c r="E219" s="284" t="s">
        <v>3790</v>
      </c>
      <c r="F219" s="285" t="s">
        <v>3791</v>
      </c>
      <c r="G219" s="286" t="s">
        <v>381</v>
      </c>
      <c r="H219" s="287">
        <v>10</v>
      </c>
      <c r="I219" s="288"/>
      <c r="J219" s="287">
        <f>ROUND(I219*H219,2)</f>
        <v>0</v>
      </c>
      <c r="K219" s="285" t="s">
        <v>214</v>
      </c>
      <c r="L219" s="289"/>
      <c r="M219" s="290" t="s">
        <v>18</v>
      </c>
      <c r="N219" s="291" t="s">
        <v>42</v>
      </c>
      <c r="O219" s="88"/>
      <c r="P219" s="225">
        <f>O219*H219</f>
        <v>0</v>
      </c>
      <c r="Q219" s="225">
        <v>0.00011</v>
      </c>
      <c r="R219" s="225">
        <f>Q219*H219</f>
        <v>0.0011000000000000001</v>
      </c>
      <c r="S219" s="225">
        <v>0</v>
      </c>
      <c r="T219" s="226">
        <f>S219*H219</f>
        <v>0</v>
      </c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R219" s="227" t="s">
        <v>513</v>
      </c>
      <c r="AT219" s="227" t="s">
        <v>1282</v>
      </c>
      <c r="AU219" s="227" t="s">
        <v>80</v>
      </c>
      <c r="AY219" s="21" t="s">
        <v>207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1" t="s">
        <v>76</v>
      </c>
      <c r="BK219" s="228">
        <f>ROUND(I219*H219,2)</f>
        <v>0</v>
      </c>
      <c r="BL219" s="21" t="s">
        <v>327</v>
      </c>
      <c r="BM219" s="227" t="s">
        <v>3792</v>
      </c>
    </row>
    <row r="220" s="2" customFormat="1" ht="24.15" customHeight="1">
      <c r="A220" s="42"/>
      <c r="B220" s="43"/>
      <c r="C220" s="217" t="s">
        <v>760</v>
      </c>
      <c r="D220" s="217" t="s">
        <v>211</v>
      </c>
      <c r="E220" s="218" t="s">
        <v>3793</v>
      </c>
      <c r="F220" s="219" t="s">
        <v>3794</v>
      </c>
      <c r="G220" s="220" t="s">
        <v>381</v>
      </c>
      <c r="H220" s="221">
        <v>176</v>
      </c>
      <c r="I220" s="222"/>
      <c r="J220" s="221">
        <f>ROUND(I220*H220,2)</f>
        <v>0</v>
      </c>
      <c r="K220" s="219" t="s">
        <v>214</v>
      </c>
      <c r="L220" s="48"/>
      <c r="M220" s="223" t="s">
        <v>18</v>
      </c>
      <c r="N220" s="224" t="s">
        <v>42</v>
      </c>
      <c r="O220" s="88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R220" s="227" t="s">
        <v>327</v>
      </c>
      <c r="AT220" s="227" t="s">
        <v>211</v>
      </c>
      <c r="AU220" s="227" t="s">
        <v>80</v>
      </c>
      <c r="AY220" s="21" t="s">
        <v>207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21" t="s">
        <v>76</v>
      </c>
      <c r="BK220" s="228">
        <f>ROUND(I220*H220,2)</f>
        <v>0</v>
      </c>
      <c r="BL220" s="21" t="s">
        <v>327</v>
      </c>
      <c r="BM220" s="227" t="s">
        <v>3795</v>
      </c>
    </row>
    <row r="221" s="2" customFormat="1">
      <c r="A221" s="42"/>
      <c r="B221" s="43"/>
      <c r="C221" s="44"/>
      <c r="D221" s="229" t="s">
        <v>216</v>
      </c>
      <c r="E221" s="44"/>
      <c r="F221" s="230" t="s">
        <v>3796</v>
      </c>
      <c r="G221" s="44"/>
      <c r="H221" s="44"/>
      <c r="I221" s="231"/>
      <c r="J221" s="44"/>
      <c r="K221" s="44"/>
      <c r="L221" s="48"/>
      <c r="M221" s="232"/>
      <c r="N221" s="233"/>
      <c r="O221" s="88"/>
      <c r="P221" s="88"/>
      <c r="Q221" s="88"/>
      <c r="R221" s="88"/>
      <c r="S221" s="88"/>
      <c r="T221" s="89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T221" s="21" t="s">
        <v>216</v>
      </c>
      <c r="AU221" s="21" t="s">
        <v>80</v>
      </c>
    </row>
    <row r="222" s="2" customFormat="1" ht="16.5" customHeight="1">
      <c r="A222" s="42"/>
      <c r="B222" s="43"/>
      <c r="C222" s="283" t="s">
        <v>768</v>
      </c>
      <c r="D222" s="283" t="s">
        <v>1282</v>
      </c>
      <c r="E222" s="284" t="s">
        <v>3797</v>
      </c>
      <c r="F222" s="285" t="s">
        <v>3798</v>
      </c>
      <c r="G222" s="286" t="s">
        <v>381</v>
      </c>
      <c r="H222" s="287">
        <v>176</v>
      </c>
      <c r="I222" s="288"/>
      <c r="J222" s="287">
        <f>ROUND(I222*H222,2)</f>
        <v>0</v>
      </c>
      <c r="K222" s="285" t="s">
        <v>214</v>
      </c>
      <c r="L222" s="289"/>
      <c r="M222" s="290" t="s">
        <v>18</v>
      </c>
      <c r="N222" s="291" t="s">
        <v>42</v>
      </c>
      <c r="O222" s="88"/>
      <c r="P222" s="225">
        <f>O222*H222</f>
        <v>0</v>
      </c>
      <c r="Q222" s="225">
        <v>6.9999999999999994E-05</v>
      </c>
      <c r="R222" s="225">
        <f>Q222*H222</f>
        <v>0.012319999999999999</v>
      </c>
      <c r="S222" s="225">
        <v>0</v>
      </c>
      <c r="T222" s="226">
        <f>S222*H222</f>
        <v>0</v>
      </c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R222" s="227" t="s">
        <v>513</v>
      </c>
      <c r="AT222" s="227" t="s">
        <v>1282</v>
      </c>
      <c r="AU222" s="227" t="s">
        <v>80</v>
      </c>
      <c r="AY222" s="21" t="s">
        <v>207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1" t="s">
        <v>76</v>
      </c>
      <c r="BK222" s="228">
        <f>ROUND(I222*H222,2)</f>
        <v>0</v>
      </c>
      <c r="BL222" s="21" t="s">
        <v>327</v>
      </c>
      <c r="BM222" s="227" t="s">
        <v>3799</v>
      </c>
    </row>
    <row r="223" s="2" customFormat="1" ht="24.15" customHeight="1">
      <c r="A223" s="42"/>
      <c r="B223" s="43"/>
      <c r="C223" s="217" t="s">
        <v>775</v>
      </c>
      <c r="D223" s="217" t="s">
        <v>211</v>
      </c>
      <c r="E223" s="218" t="s">
        <v>3800</v>
      </c>
      <c r="F223" s="219" t="s">
        <v>3801</v>
      </c>
      <c r="G223" s="220" t="s">
        <v>381</v>
      </c>
      <c r="H223" s="221">
        <v>1</v>
      </c>
      <c r="I223" s="222"/>
      <c r="J223" s="221">
        <f>ROUND(I223*H223,2)</f>
        <v>0</v>
      </c>
      <c r="K223" s="219" t="s">
        <v>214</v>
      </c>
      <c r="L223" s="48"/>
      <c r="M223" s="223" t="s">
        <v>18</v>
      </c>
      <c r="N223" s="224" t="s">
        <v>42</v>
      </c>
      <c r="O223" s="88"/>
      <c r="P223" s="225">
        <f>O223*H223</f>
        <v>0</v>
      </c>
      <c r="Q223" s="225">
        <v>0</v>
      </c>
      <c r="R223" s="225">
        <f>Q223*H223</f>
        <v>0</v>
      </c>
      <c r="S223" s="225">
        <v>0</v>
      </c>
      <c r="T223" s="226">
        <f>S223*H223</f>
        <v>0</v>
      </c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R223" s="227" t="s">
        <v>327</v>
      </c>
      <c r="AT223" s="227" t="s">
        <v>211</v>
      </c>
      <c r="AU223" s="227" t="s">
        <v>80</v>
      </c>
      <c r="AY223" s="21" t="s">
        <v>207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1" t="s">
        <v>76</v>
      </c>
      <c r="BK223" s="228">
        <f>ROUND(I223*H223,2)</f>
        <v>0</v>
      </c>
      <c r="BL223" s="21" t="s">
        <v>327</v>
      </c>
      <c r="BM223" s="227" t="s">
        <v>3802</v>
      </c>
    </row>
    <row r="224" s="2" customFormat="1">
      <c r="A224" s="42"/>
      <c r="B224" s="43"/>
      <c r="C224" s="44"/>
      <c r="D224" s="229" t="s">
        <v>216</v>
      </c>
      <c r="E224" s="44"/>
      <c r="F224" s="230" t="s">
        <v>3803</v>
      </c>
      <c r="G224" s="44"/>
      <c r="H224" s="44"/>
      <c r="I224" s="231"/>
      <c r="J224" s="44"/>
      <c r="K224" s="44"/>
      <c r="L224" s="48"/>
      <c r="M224" s="232"/>
      <c r="N224" s="233"/>
      <c r="O224" s="88"/>
      <c r="P224" s="88"/>
      <c r="Q224" s="88"/>
      <c r="R224" s="88"/>
      <c r="S224" s="88"/>
      <c r="T224" s="89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T224" s="21" t="s">
        <v>216</v>
      </c>
      <c r="AU224" s="21" t="s">
        <v>80</v>
      </c>
    </row>
    <row r="225" s="2" customFormat="1" ht="16.5" customHeight="1">
      <c r="A225" s="42"/>
      <c r="B225" s="43"/>
      <c r="C225" s="283" t="s">
        <v>782</v>
      </c>
      <c r="D225" s="283" t="s">
        <v>1282</v>
      </c>
      <c r="E225" s="284" t="s">
        <v>3804</v>
      </c>
      <c r="F225" s="285" t="s">
        <v>3805</v>
      </c>
      <c r="G225" s="286" t="s">
        <v>381</v>
      </c>
      <c r="H225" s="287">
        <v>1</v>
      </c>
      <c r="I225" s="288"/>
      <c r="J225" s="287">
        <f>ROUND(I225*H225,2)</f>
        <v>0</v>
      </c>
      <c r="K225" s="285" t="s">
        <v>214</v>
      </c>
      <c r="L225" s="289"/>
      <c r="M225" s="290" t="s">
        <v>18</v>
      </c>
      <c r="N225" s="291" t="s">
        <v>42</v>
      </c>
      <c r="O225" s="88"/>
      <c r="P225" s="225">
        <f>O225*H225</f>
        <v>0</v>
      </c>
      <c r="Q225" s="225">
        <v>0.00010000000000000001</v>
      </c>
      <c r="R225" s="225">
        <f>Q225*H225</f>
        <v>0.00010000000000000001</v>
      </c>
      <c r="S225" s="225">
        <v>0</v>
      </c>
      <c r="T225" s="226">
        <f>S225*H225</f>
        <v>0</v>
      </c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R225" s="227" t="s">
        <v>513</v>
      </c>
      <c r="AT225" s="227" t="s">
        <v>1282</v>
      </c>
      <c r="AU225" s="227" t="s">
        <v>80</v>
      </c>
      <c r="AY225" s="21" t="s">
        <v>207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1" t="s">
        <v>76</v>
      </c>
      <c r="BK225" s="228">
        <f>ROUND(I225*H225,2)</f>
        <v>0</v>
      </c>
      <c r="BL225" s="21" t="s">
        <v>327</v>
      </c>
      <c r="BM225" s="227" t="s">
        <v>3806</v>
      </c>
    </row>
    <row r="226" s="2" customFormat="1" ht="24.15" customHeight="1">
      <c r="A226" s="42"/>
      <c r="B226" s="43"/>
      <c r="C226" s="217" t="s">
        <v>789</v>
      </c>
      <c r="D226" s="217" t="s">
        <v>211</v>
      </c>
      <c r="E226" s="218" t="s">
        <v>3807</v>
      </c>
      <c r="F226" s="219" t="s">
        <v>3808</v>
      </c>
      <c r="G226" s="220" t="s">
        <v>381</v>
      </c>
      <c r="H226" s="221">
        <v>21</v>
      </c>
      <c r="I226" s="222"/>
      <c r="J226" s="221">
        <f>ROUND(I226*H226,2)</f>
        <v>0</v>
      </c>
      <c r="K226" s="219" t="s">
        <v>214</v>
      </c>
      <c r="L226" s="48"/>
      <c r="M226" s="223" t="s">
        <v>18</v>
      </c>
      <c r="N226" s="224" t="s">
        <v>42</v>
      </c>
      <c r="O226" s="88"/>
      <c r="P226" s="225">
        <f>O226*H226</f>
        <v>0</v>
      </c>
      <c r="Q226" s="225">
        <v>0</v>
      </c>
      <c r="R226" s="225">
        <f>Q226*H226</f>
        <v>0</v>
      </c>
      <c r="S226" s="225">
        <v>0</v>
      </c>
      <c r="T226" s="226">
        <f>S226*H226</f>
        <v>0</v>
      </c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R226" s="227" t="s">
        <v>327</v>
      </c>
      <c r="AT226" s="227" t="s">
        <v>211</v>
      </c>
      <c r="AU226" s="227" t="s">
        <v>80</v>
      </c>
      <c r="AY226" s="21" t="s">
        <v>207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21" t="s">
        <v>76</v>
      </c>
      <c r="BK226" s="228">
        <f>ROUND(I226*H226,2)</f>
        <v>0</v>
      </c>
      <c r="BL226" s="21" t="s">
        <v>327</v>
      </c>
      <c r="BM226" s="227" t="s">
        <v>3809</v>
      </c>
    </row>
    <row r="227" s="2" customFormat="1">
      <c r="A227" s="42"/>
      <c r="B227" s="43"/>
      <c r="C227" s="44"/>
      <c r="D227" s="229" t="s">
        <v>216</v>
      </c>
      <c r="E227" s="44"/>
      <c r="F227" s="230" t="s">
        <v>3810</v>
      </c>
      <c r="G227" s="44"/>
      <c r="H227" s="44"/>
      <c r="I227" s="231"/>
      <c r="J227" s="44"/>
      <c r="K227" s="44"/>
      <c r="L227" s="48"/>
      <c r="M227" s="232"/>
      <c r="N227" s="233"/>
      <c r="O227" s="88"/>
      <c r="P227" s="88"/>
      <c r="Q227" s="88"/>
      <c r="R227" s="88"/>
      <c r="S227" s="88"/>
      <c r="T227" s="89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T227" s="21" t="s">
        <v>216</v>
      </c>
      <c r="AU227" s="21" t="s">
        <v>80</v>
      </c>
    </row>
    <row r="228" s="13" customFormat="1">
      <c r="A228" s="13"/>
      <c r="B228" s="234"/>
      <c r="C228" s="235"/>
      <c r="D228" s="236" t="s">
        <v>218</v>
      </c>
      <c r="E228" s="237" t="s">
        <v>18</v>
      </c>
      <c r="F228" s="238" t="s">
        <v>3811</v>
      </c>
      <c r="G228" s="235"/>
      <c r="H228" s="237" t="s">
        <v>18</v>
      </c>
      <c r="I228" s="239"/>
      <c r="J228" s="235"/>
      <c r="K228" s="235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218</v>
      </c>
      <c r="AU228" s="244" t="s">
        <v>80</v>
      </c>
      <c r="AV228" s="13" t="s">
        <v>76</v>
      </c>
      <c r="AW228" s="13" t="s">
        <v>33</v>
      </c>
      <c r="AX228" s="13" t="s">
        <v>71</v>
      </c>
      <c r="AY228" s="244" t="s">
        <v>207</v>
      </c>
    </row>
    <row r="229" s="14" customFormat="1">
      <c r="A229" s="14"/>
      <c r="B229" s="245"/>
      <c r="C229" s="246"/>
      <c r="D229" s="236" t="s">
        <v>218</v>
      </c>
      <c r="E229" s="247" t="s">
        <v>18</v>
      </c>
      <c r="F229" s="248" t="s">
        <v>89</v>
      </c>
      <c r="G229" s="246"/>
      <c r="H229" s="249">
        <v>4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218</v>
      </c>
      <c r="AU229" s="255" t="s">
        <v>80</v>
      </c>
      <c r="AV229" s="14" t="s">
        <v>80</v>
      </c>
      <c r="AW229" s="14" t="s">
        <v>33</v>
      </c>
      <c r="AX229" s="14" t="s">
        <v>71</v>
      </c>
      <c r="AY229" s="255" t="s">
        <v>207</v>
      </c>
    </row>
    <row r="230" s="13" customFormat="1">
      <c r="A230" s="13"/>
      <c r="B230" s="234"/>
      <c r="C230" s="235"/>
      <c r="D230" s="236" t="s">
        <v>218</v>
      </c>
      <c r="E230" s="237" t="s">
        <v>18</v>
      </c>
      <c r="F230" s="238" t="s">
        <v>3812</v>
      </c>
      <c r="G230" s="235"/>
      <c r="H230" s="237" t="s">
        <v>18</v>
      </c>
      <c r="I230" s="239"/>
      <c r="J230" s="235"/>
      <c r="K230" s="235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218</v>
      </c>
      <c r="AU230" s="244" t="s">
        <v>80</v>
      </c>
      <c r="AV230" s="13" t="s">
        <v>76</v>
      </c>
      <c r="AW230" s="13" t="s">
        <v>33</v>
      </c>
      <c r="AX230" s="13" t="s">
        <v>71</v>
      </c>
      <c r="AY230" s="244" t="s">
        <v>207</v>
      </c>
    </row>
    <row r="231" s="14" customFormat="1">
      <c r="A231" s="14"/>
      <c r="B231" s="245"/>
      <c r="C231" s="246"/>
      <c r="D231" s="236" t="s">
        <v>218</v>
      </c>
      <c r="E231" s="247" t="s">
        <v>18</v>
      </c>
      <c r="F231" s="248" t="s">
        <v>340</v>
      </c>
      <c r="G231" s="246"/>
      <c r="H231" s="249">
        <v>17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218</v>
      </c>
      <c r="AU231" s="255" t="s">
        <v>80</v>
      </c>
      <c r="AV231" s="14" t="s">
        <v>80</v>
      </c>
      <c r="AW231" s="14" t="s">
        <v>33</v>
      </c>
      <c r="AX231" s="14" t="s">
        <v>71</v>
      </c>
      <c r="AY231" s="255" t="s">
        <v>207</v>
      </c>
    </row>
    <row r="232" s="16" customFormat="1">
      <c r="A232" s="16"/>
      <c r="B232" s="267"/>
      <c r="C232" s="268"/>
      <c r="D232" s="236" t="s">
        <v>218</v>
      </c>
      <c r="E232" s="269" t="s">
        <v>18</v>
      </c>
      <c r="F232" s="270" t="s">
        <v>244</v>
      </c>
      <c r="G232" s="268"/>
      <c r="H232" s="271">
        <v>21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T232" s="277" t="s">
        <v>218</v>
      </c>
      <c r="AU232" s="277" t="s">
        <v>80</v>
      </c>
      <c r="AV232" s="16" t="s">
        <v>89</v>
      </c>
      <c r="AW232" s="16" t="s">
        <v>33</v>
      </c>
      <c r="AX232" s="16" t="s">
        <v>76</v>
      </c>
      <c r="AY232" s="277" t="s">
        <v>207</v>
      </c>
    </row>
    <row r="233" s="2" customFormat="1" ht="16.5" customHeight="1">
      <c r="A233" s="42"/>
      <c r="B233" s="43"/>
      <c r="C233" s="283" t="s">
        <v>795</v>
      </c>
      <c r="D233" s="283" t="s">
        <v>1282</v>
      </c>
      <c r="E233" s="284" t="s">
        <v>3813</v>
      </c>
      <c r="F233" s="285" t="s">
        <v>3814</v>
      </c>
      <c r="G233" s="286" t="s">
        <v>381</v>
      </c>
      <c r="H233" s="287">
        <v>21</v>
      </c>
      <c r="I233" s="288"/>
      <c r="J233" s="287">
        <f>ROUND(I233*H233,2)</f>
        <v>0</v>
      </c>
      <c r="K233" s="285" t="s">
        <v>214</v>
      </c>
      <c r="L233" s="289"/>
      <c r="M233" s="290" t="s">
        <v>18</v>
      </c>
      <c r="N233" s="291" t="s">
        <v>42</v>
      </c>
      <c r="O233" s="88"/>
      <c r="P233" s="225">
        <f>O233*H233</f>
        <v>0</v>
      </c>
      <c r="Q233" s="225">
        <v>0.00013999999999999999</v>
      </c>
      <c r="R233" s="225">
        <f>Q233*H233</f>
        <v>0.0029399999999999999</v>
      </c>
      <c r="S233" s="225">
        <v>0</v>
      </c>
      <c r="T233" s="226">
        <f>S233*H233</f>
        <v>0</v>
      </c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R233" s="227" t="s">
        <v>513</v>
      </c>
      <c r="AT233" s="227" t="s">
        <v>1282</v>
      </c>
      <c r="AU233" s="227" t="s">
        <v>80</v>
      </c>
      <c r="AY233" s="21" t="s">
        <v>207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21" t="s">
        <v>76</v>
      </c>
      <c r="BK233" s="228">
        <f>ROUND(I233*H233,2)</f>
        <v>0</v>
      </c>
      <c r="BL233" s="21" t="s">
        <v>327</v>
      </c>
      <c r="BM233" s="227" t="s">
        <v>3815</v>
      </c>
    </row>
    <row r="234" s="13" customFormat="1">
      <c r="A234" s="13"/>
      <c r="B234" s="234"/>
      <c r="C234" s="235"/>
      <c r="D234" s="236" t="s">
        <v>218</v>
      </c>
      <c r="E234" s="237" t="s">
        <v>18</v>
      </c>
      <c r="F234" s="238" t="s">
        <v>3811</v>
      </c>
      <c r="G234" s="235"/>
      <c r="H234" s="237" t="s">
        <v>18</v>
      </c>
      <c r="I234" s="239"/>
      <c r="J234" s="235"/>
      <c r="K234" s="235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218</v>
      </c>
      <c r="AU234" s="244" t="s">
        <v>80</v>
      </c>
      <c r="AV234" s="13" t="s">
        <v>76</v>
      </c>
      <c r="AW234" s="13" t="s">
        <v>33</v>
      </c>
      <c r="AX234" s="13" t="s">
        <v>71</v>
      </c>
      <c r="AY234" s="244" t="s">
        <v>207</v>
      </c>
    </row>
    <row r="235" s="14" customFormat="1">
      <c r="A235" s="14"/>
      <c r="B235" s="245"/>
      <c r="C235" s="246"/>
      <c r="D235" s="236" t="s">
        <v>218</v>
      </c>
      <c r="E235" s="247" t="s">
        <v>18</v>
      </c>
      <c r="F235" s="248" t="s">
        <v>89</v>
      </c>
      <c r="G235" s="246"/>
      <c r="H235" s="249">
        <v>4</v>
      </c>
      <c r="I235" s="250"/>
      <c r="J235" s="246"/>
      <c r="K235" s="246"/>
      <c r="L235" s="251"/>
      <c r="M235" s="252"/>
      <c r="N235" s="253"/>
      <c r="O235" s="253"/>
      <c r="P235" s="253"/>
      <c r="Q235" s="253"/>
      <c r="R235" s="253"/>
      <c r="S235" s="253"/>
      <c r="T235" s="25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5" t="s">
        <v>218</v>
      </c>
      <c r="AU235" s="255" t="s">
        <v>80</v>
      </c>
      <c r="AV235" s="14" t="s">
        <v>80</v>
      </c>
      <c r="AW235" s="14" t="s">
        <v>33</v>
      </c>
      <c r="AX235" s="14" t="s">
        <v>71</v>
      </c>
      <c r="AY235" s="255" t="s">
        <v>207</v>
      </c>
    </row>
    <row r="236" s="13" customFormat="1">
      <c r="A236" s="13"/>
      <c r="B236" s="234"/>
      <c r="C236" s="235"/>
      <c r="D236" s="236" t="s">
        <v>218</v>
      </c>
      <c r="E236" s="237" t="s">
        <v>18</v>
      </c>
      <c r="F236" s="238" t="s">
        <v>3812</v>
      </c>
      <c r="G236" s="235"/>
      <c r="H236" s="237" t="s">
        <v>18</v>
      </c>
      <c r="I236" s="239"/>
      <c r="J236" s="235"/>
      <c r="K236" s="235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218</v>
      </c>
      <c r="AU236" s="244" t="s">
        <v>80</v>
      </c>
      <c r="AV236" s="13" t="s">
        <v>76</v>
      </c>
      <c r="AW236" s="13" t="s">
        <v>33</v>
      </c>
      <c r="AX236" s="13" t="s">
        <v>71</v>
      </c>
      <c r="AY236" s="244" t="s">
        <v>207</v>
      </c>
    </row>
    <row r="237" s="14" customFormat="1">
      <c r="A237" s="14"/>
      <c r="B237" s="245"/>
      <c r="C237" s="246"/>
      <c r="D237" s="236" t="s">
        <v>218</v>
      </c>
      <c r="E237" s="247" t="s">
        <v>18</v>
      </c>
      <c r="F237" s="248" t="s">
        <v>340</v>
      </c>
      <c r="G237" s="246"/>
      <c r="H237" s="249">
        <v>17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218</v>
      </c>
      <c r="AU237" s="255" t="s">
        <v>80</v>
      </c>
      <c r="AV237" s="14" t="s">
        <v>80</v>
      </c>
      <c r="AW237" s="14" t="s">
        <v>33</v>
      </c>
      <c r="AX237" s="14" t="s">
        <v>71</v>
      </c>
      <c r="AY237" s="255" t="s">
        <v>207</v>
      </c>
    </row>
    <row r="238" s="16" customFormat="1">
      <c r="A238" s="16"/>
      <c r="B238" s="267"/>
      <c r="C238" s="268"/>
      <c r="D238" s="236" t="s">
        <v>218</v>
      </c>
      <c r="E238" s="269" t="s">
        <v>18</v>
      </c>
      <c r="F238" s="270" t="s">
        <v>244</v>
      </c>
      <c r="G238" s="268"/>
      <c r="H238" s="271">
        <v>21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T238" s="277" t="s">
        <v>218</v>
      </c>
      <c r="AU238" s="277" t="s">
        <v>80</v>
      </c>
      <c r="AV238" s="16" t="s">
        <v>89</v>
      </c>
      <c r="AW238" s="16" t="s">
        <v>33</v>
      </c>
      <c r="AX238" s="16" t="s">
        <v>76</v>
      </c>
      <c r="AY238" s="277" t="s">
        <v>207</v>
      </c>
    </row>
    <row r="239" s="2" customFormat="1" ht="21.75" customHeight="1">
      <c r="A239" s="42"/>
      <c r="B239" s="43"/>
      <c r="C239" s="217" t="s">
        <v>800</v>
      </c>
      <c r="D239" s="217" t="s">
        <v>211</v>
      </c>
      <c r="E239" s="218" t="s">
        <v>3816</v>
      </c>
      <c r="F239" s="219" t="s">
        <v>3817</v>
      </c>
      <c r="G239" s="220" t="s">
        <v>381</v>
      </c>
      <c r="H239" s="221">
        <v>6</v>
      </c>
      <c r="I239" s="222"/>
      <c r="J239" s="221">
        <f>ROUND(I239*H239,2)</f>
        <v>0</v>
      </c>
      <c r="K239" s="219" t="s">
        <v>214</v>
      </c>
      <c r="L239" s="48"/>
      <c r="M239" s="223" t="s">
        <v>18</v>
      </c>
      <c r="N239" s="224" t="s">
        <v>42</v>
      </c>
      <c r="O239" s="88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R239" s="227" t="s">
        <v>327</v>
      </c>
      <c r="AT239" s="227" t="s">
        <v>211</v>
      </c>
      <c r="AU239" s="227" t="s">
        <v>80</v>
      </c>
      <c r="AY239" s="21" t="s">
        <v>207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1" t="s">
        <v>76</v>
      </c>
      <c r="BK239" s="228">
        <f>ROUND(I239*H239,2)</f>
        <v>0</v>
      </c>
      <c r="BL239" s="21" t="s">
        <v>327</v>
      </c>
      <c r="BM239" s="227" t="s">
        <v>3818</v>
      </c>
    </row>
    <row r="240" s="2" customFormat="1">
      <c r="A240" s="42"/>
      <c r="B240" s="43"/>
      <c r="C240" s="44"/>
      <c r="D240" s="229" t="s">
        <v>216</v>
      </c>
      <c r="E240" s="44"/>
      <c r="F240" s="230" t="s">
        <v>3819</v>
      </c>
      <c r="G240" s="44"/>
      <c r="H240" s="44"/>
      <c r="I240" s="231"/>
      <c r="J240" s="44"/>
      <c r="K240" s="44"/>
      <c r="L240" s="48"/>
      <c r="M240" s="232"/>
      <c r="N240" s="233"/>
      <c r="O240" s="88"/>
      <c r="P240" s="88"/>
      <c r="Q240" s="88"/>
      <c r="R240" s="88"/>
      <c r="S240" s="88"/>
      <c r="T240" s="89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T240" s="21" t="s">
        <v>216</v>
      </c>
      <c r="AU240" s="21" t="s">
        <v>80</v>
      </c>
    </row>
    <row r="241" s="2" customFormat="1" ht="16.5" customHeight="1">
      <c r="A241" s="42"/>
      <c r="B241" s="43"/>
      <c r="C241" s="283" t="s">
        <v>805</v>
      </c>
      <c r="D241" s="283" t="s">
        <v>1282</v>
      </c>
      <c r="E241" s="284" t="s">
        <v>3820</v>
      </c>
      <c r="F241" s="285" t="s">
        <v>3821</v>
      </c>
      <c r="G241" s="286" t="s">
        <v>381</v>
      </c>
      <c r="H241" s="287">
        <v>6</v>
      </c>
      <c r="I241" s="288"/>
      <c r="J241" s="287">
        <f>ROUND(I241*H241,2)</f>
        <v>0</v>
      </c>
      <c r="K241" s="285" t="s">
        <v>214</v>
      </c>
      <c r="L241" s="289"/>
      <c r="M241" s="290" t="s">
        <v>18</v>
      </c>
      <c r="N241" s="291" t="s">
        <v>42</v>
      </c>
      <c r="O241" s="88"/>
      <c r="P241" s="225">
        <f>O241*H241</f>
        <v>0</v>
      </c>
      <c r="Q241" s="225">
        <v>0.00012999999999999999</v>
      </c>
      <c r="R241" s="225">
        <f>Q241*H241</f>
        <v>0.00077999999999999988</v>
      </c>
      <c r="S241" s="225">
        <v>0</v>
      </c>
      <c r="T241" s="226">
        <f>S241*H241</f>
        <v>0</v>
      </c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R241" s="227" t="s">
        <v>513</v>
      </c>
      <c r="AT241" s="227" t="s">
        <v>1282</v>
      </c>
      <c r="AU241" s="227" t="s">
        <v>80</v>
      </c>
      <c r="AY241" s="21" t="s">
        <v>207</v>
      </c>
      <c r="BE241" s="228">
        <f>IF(N241="základní",J241,0)</f>
        <v>0</v>
      </c>
      <c r="BF241" s="228">
        <f>IF(N241="snížená",J241,0)</f>
        <v>0</v>
      </c>
      <c r="BG241" s="228">
        <f>IF(N241="zákl. přenesená",J241,0)</f>
        <v>0</v>
      </c>
      <c r="BH241" s="228">
        <f>IF(N241="sníž. přenesená",J241,0)</f>
        <v>0</v>
      </c>
      <c r="BI241" s="228">
        <f>IF(N241="nulová",J241,0)</f>
        <v>0</v>
      </c>
      <c r="BJ241" s="21" t="s">
        <v>76</v>
      </c>
      <c r="BK241" s="228">
        <f>ROUND(I241*H241,2)</f>
        <v>0</v>
      </c>
      <c r="BL241" s="21" t="s">
        <v>327</v>
      </c>
      <c r="BM241" s="227" t="s">
        <v>3822</v>
      </c>
    </row>
    <row r="242" s="2" customFormat="1" ht="24.15" customHeight="1">
      <c r="A242" s="42"/>
      <c r="B242" s="43"/>
      <c r="C242" s="217" t="s">
        <v>810</v>
      </c>
      <c r="D242" s="217" t="s">
        <v>211</v>
      </c>
      <c r="E242" s="218" t="s">
        <v>3823</v>
      </c>
      <c r="F242" s="219" t="s">
        <v>3824</v>
      </c>
      <c r="G242" s="220" t="s">
        <v>381</v>
      </c>
      <c r="H242" s="221">
        <v>5</v>
      </c>
      <c r="I242" s="222"/>
      <c r="J242" s="221">
        <f>ROUND(I242*H242,2)</f>
        <v>0</v>
      </c>
      <c r="K242" s="219" t="s">
        <v>214</v>
      </c>
      <c r="L242" s="48"/>
      <c r="M242" s="223" t="s">
        <v>18</v>
      </c>
      <c r="N242" s="224" t="s">
        <v>42</v>
      </c>
      <c r="O242" s="88"/>
      <c r="P242" s="225">
        <f>O242*H242</f>
        <v>0</v>
      </c>
      <c r="Q242" s="225">
        <v>0</v>
      </c>
      <c r="R242" s="225">
        <f>Q242*H242</f>
        <v>0</v>
      </c>
      <c r="S242" s="225">
        <v>0</v>
      </c>
      <c r="T242" s="226">
        <f>S242*H242</f>
        <v>0</v>
      </c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R242" s="227" t="s">
        <v>327</v>
      </c>
      <c r="AT242" s="227" t="s">
        <v>211</v>
      </c>
      <c r="AU242" s="227" t="s">
        <v>80</v>
      </c>
      <c r="AY242" s="21" t="s">
        <v>207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21" t="s">
        <v>76</v>
      </c>
      <c r="BK242" s="228">
        <f>ROUND(I242*H242,2)</f>
        <v>0</v>
      </c>
      <c r="BL242" s="21" t="s">
        <v>327</v>
      </c>
      <c r="BM242" s="227" t="s">
        <v>3825</v>
      </c>
    </row>
    <row r="243" s="2" customFormat="1">
      <c r="A243" s="42"/>
      <c r="B243" s="43"/>
      <c r="C243" s="44"/>
      <c r="D243" s="229" t="s">
        <v>216</v>
      </c>
      <c r="E243" s="44"/>
      <c r="F243" s="230" t="s">
        <v>3826</v>
      </c>
      <c r="G243" s="44"/>
      <c r="H243" s="44"/>
      <c r="I243" s="231"/>
      <c r="J243" s="44"/>
      <c r="K243" s="44"/>
      <c r="L243" s="48"/>
      <c r="M243" s="232"/>
      <c r="N243" s="233"/>
      <c r="O243" s="88"/>
      <c r="P243" s="88"/>
      <c r="Q243" s="88"/>
      <c r="R243" s="88"/>
      <c r="S243" s="88"/>
      <c r="T243" s="89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T243" s="21" t="s">
        <v>216</v>
      </c>
      <c r="AU243" s="21" t="s">
        <v>80</v>
      </c>
    </row>
    <row r="244" s="2" customFormat="1" ht="16.5" customHeight="1">
      <c r="A244" s="42"/>
      <c r="B244" s="43"/>
      <c r="C244" s="283" t="s">
        <v>815</v>
      </c>
      <c r="D244" s="283" t="s">
        <v>1282</v>
      </c>
      <c r="E244" s="284" t="s">
        <v>3827</v>
      </c>
      <c r="F244" s="285" t="s">
        <v>3828</v>
      </c>
      <c r="G244" s="286" t="s">
        <v>381</v>
      </c>
      <c r="H244" s="287">
        <v>5</v>
      </c>
      <c r="I244" s="288"/>
      <c r="J244" s="287">
        <f>ROUND(I244*H244,2)</f>
        <v>0</v>
      </c>
      <c r="K244" s="285" t="s">
        <v>214</v>
      </c>
      <c r="L244" s="289"/>
      <c r="M244" s="290" t="s">
        <v>18</v>
      </c>
      <c r="N244" s="291" t="s">
        <v>42</v>
      </c>
      <c r="O244" s="88"/>
      <c r="P244" s="225">
        <f>O244*H244</f>
        <v>0</v>
      </c>
      <c r="Q244" s="225">
        <v>0.00010000000000000001</v>
      </c>
      <c r="R244" s="225">
        <f>Q244*H244</f>
        <v>0.00050000000000000001</v>
      </c>
      <c r="S244" s="225">
        <v>0</v>
      </c>
      <c r="T244" s="226">
        <f>S244*H244</f>
        <v>0</v>
      </c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R244" s="227" t="s">
        <v>513</v>
      </c>
      <c r="AT244" s="227" t="s">
        <v>1282</v>
      </c>
      <c r="AU244" s="227" t="s">
        <v>80</v>
      </c>
      <c r="AY244" s="21" t="s">
        <v>207</v>
      </c>
      <c r="BE244" s="228">
        <f>IF(N244="základní",J244,0)</f>
        <v>0</v>
      </c>
      <c r="BF244" s="228">
        <f>IF(N244="snížená",J244,0)</f>
        <v>0</v>
      </c>
      <c r="BG244" s="228">
        <f>IF(N244="zákl. přenesená",J244,0)</f>
        <v>0</v>
      </c>
      <c r="BH244" s="228">
        <f>IF(N244="sníž. přenesená",J244,0)</f>
        <v>0</v>
      </c>
      <c r="BI244" s="228">
        <f>IF(N244="nulová",J244,0)</f>
        <v>0</v>
      </c>
      <c r="BJ244" s="21" t="s">
        <v>76</v>
      </c>
      <c r="BK244" s="228">
        <f>ROUND(I244*H244,2)</f>
        <v>0</v>
      </c>
      <c r="BL244" s="21" t="s">
        <v>327</v>
      </c>
      <c r="BM244" s="227" t="s">
        <v>3829</v>
      </c>
    </row>
    <row r="245" s="2" customFormat="1" ht="24.15" customHeight="1">
      <c r="A245" s="42"/>
      <c r="B245" s="43"/>
      <c r="C245" s="217" t="s">
        <v>822</v>
      </c>
      <c r="D245" s="217" t="s">
        <v>211</v>
      </c>
      <c r="E245" s="218" t="s">
        <v>3830</v>
      </c>
      <c r="F245" s="219" t="s">
        <v>3831</v>
      </c>
      <c r="G245" s="220" t="s">
        <v>381</v>
      </c>
      <c r="H245" s="221">
        <v>57</v>
      </c>
      <c r="I245" s="222"/>
      <c r="J245" s="221">
        <f>ROUND(I245*H245,2)</f>
        <v>0</v>
      </c>
      <c r="K245" s="219" t="s">
        <v>214</v>
      </c>
      <c r="L245" s="48"/>
      <c r="M245" s="223" t="s">
        <v>18</v>
      </c>
      <c r="N245" s="224" t="s">
        <v>42</v>
      </c>
      <c r="O245" s="88"/>
      <c r="P245" s="225">
        <f>O245*H245</f>
        <v>0</v>
      </c>
      <c r="Q245" s="225">
        <v>0</v>
      </c>
      <c r="R245" s="225">
        <f>Q245*H245</f>
        <v>0</v>
      </c>
      <c r="S245" s="225">
        <v>0</v>
      </c>
      <c r="T245" s="226">
        <f>S245*H245</f>
        <v>0</v>
      </c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R245" s="227" t="s">
        <v>327</v>
      </c>
      <c r="AT245" s="227" t="s">
        <v>211</v>
      </c>
      <c r="AU245" s="227" t="s">
        <v>80</v>
      </c>
      <c r="AY245" s="21" t="s">
        <v>207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21" t="s">
        <v>76</v>
      </c>
      <c r="BK245" s="228">
        <f>ROUND(I245*H245,2)</f>
        <v>0</v>
      </c>
      <c r="BL245" s="21" t="s">
        <v>327</v>
      </c>
      <c r="BM245" s="227" t="s">
        <v>3832</v>
      </c>
    </row>
    <row r="246" s="2" customFormat="1">
      <c r="A246" s="42"/>
      <c r="B246" s="43"/>
      <c r="C246" s="44"/>
      <c r="D246" s="229" t="s">
        <v>216</v>
      </c>
      <c r="E246" s="44"/>
      <c r="F246" s="230" t="s">
        <v>3833</v>
      </c>
      <c r="G246" s="44"/>
      <c r="H246" s="44"/>
      <c r="I246" s="231"/>
      <c r="J246" s="44"/>
      <c r="K246" s="44"/>
      <c r="L246" s="48"/>
      <c r="M246" s="232"/>
      <c r="N246" s="233"/>
      <c r="O246" s="88"/>
      <c r="P246" s="88"/>
      <c r="Q246" s="88"/>
      <c r="R246" s="88"/>
      <c r="S246" s="88"/>
      <c r="T246" s="89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T246" s="21" t="s">
        <v>216</v>
      </c>
      <c r="AU246" s="21" t="s">
        <v>80</v>
      </c>
    </row>
    <row r="247" s="14" customFormat="1">
      <c r="A247" s="14"/>
      <c r="B247" s="245"/>
      <c r="C247" s="246"/>
      <c r="D247" s="236" t="s">
        <v>218</v>
      </c>
      <c r="E247" s="247" t="s">
        <v>18</v>
      </c>
      <c r="F247" s="248" t="s">
        <v>3834</v>
      </c>
      <c r="G247" s="246"/>
      <c r="H247" s="249">
        <v>57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218</v>
      </c>
      <c r="AU247" s="255" t="s">
        <v>80</v>
      </c>
      <c r="AV247" s="14" t="s">
        <v>80</v>
      </c>
      <c r="AW247" s="14" t="s">
        <v>33</v>
      </c>
      <c r="AX247" s="14" t="s">
        <v>76</v>
      </c>
      <c r="AY247" s="255" t="s">
        <v>207</v>
      </c>
    </row>
    <row r="248" s="2" customFormat="1" ht="16.5" customHeight="1">
      <c r="A248" s="42"/>
      <c r="B248" s="43"/>
      <c r="C248" s="283" t="s">
        <v>830</v>
      </c>
      <c r="D248" s="283" t="s">
        <v>1282</v>
      </c>
      <c r="E248" s="284" t="s">
        <v>3835</v>
      </c>
      <c r="F248" s="285" t="s">
        <v>3836</v>
      </c>
      <c r="G248" s="286" t="s">
        <v>381</v>
      </c>
      <c r="H248" s="287">
        <v>20</v>
      </c>
      <c r="I248" s="288"/>
      <c r="J248" s="287">
        <f>ROUND(I248*H248,2)</f>
        <v>0</v>
      </c>
      <c r="K248" s="285" t="s">
        <v>18</v>
      </c>
      <c r="L248" s="289"/>
      <c r="M248" s="290" t="s">
        <v>18</v>
      </c>
      <c r="N248" s="291" t="s">
        <v>42</v>
      </c>
      <c r="O248" s="88"/>
      <c r="P248" s="225">
        <f>O248*H248</f>
        <v>0</v>
      </c>
      <c r="Q248" s="225">
        <v>0.0016999999999999999</v>
      </c>
      <c r="R248" s="225">
        <f>Q248*H248</f>
        <v>0.033999999999999996</v>
      </c>
      <c r="S248" s="225">
        <v>0</v>
      </c>
      <c r="T248" s="226">
        <f>S248*H248</f>
        <v>0</v>
      </c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R248" s="227" t="s">
        <v>513</v>
      </c>
      <c r="AT248" s="227" t="s">
        <v>1282</v>
      </c>
      <c r="AU248" s="227" t="s">
        <v>80</v>
      </c>
      <c r="AY248" s="21" t="s">
        <v>207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21" t="s">
        <v>76</v>
      </c>
      <c r="BK248" s="228">
        <f>ROUND(I248*H248,2)</f>
        <v>0</v>
      </c>
      <c r="BL248" s="21" t="s">
        <v>327</v>
      </c>
      <c r="BM248" s="227" t="s">
        <v>3837</v>
      </c>
    </row>
    <row r="249" s="2" customFormat="1" ht="16.5" customHeight="1">
      <c r="A249" s="42"/>
      <c r="B249" s="43"/>
      <c r="C249" s="283" t="s">
        <v>835</v>
      </c>
      <c r="D249" s="283" t="s">
        <v>1282</v>
      </c>
      <c r="E249" s="284" t="s">
        <v>3838</v>
      </c>
      <c r="F249" s="285" t="s">
        <v>3839</v>
      </c>
      <c r="G249" s="286" t="s">
        <v>381</v>
      </c>
      <c r="H249" s="287">
        <v>30</v>
      </c>
      <c r="I249" s="288"/>
      <c r="J249" s="287">
        <f>ROUND(I249*H249,2)</f>
        <v>0</v>
      </c>
      <c r="K249" s="285" t="s">
        <v>18</v>
      </c>
      <c r="L249" s="289"/>
      <c r="M249" s="290" t="s">
        <v>18</v>
      </c>
      <c r="N249" s="291" t="s">
        <v>42</v>
      </c>
      <c r="O249" s="88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R249" s="227" t="s">
        <v>513</v>
      </c>
      <c r="AT249" s="227" t="s">
        <v>1282</v>
      </c>
      <c r="AU249" s="227" t="s">
        <v>80</v>
      </c>
      <c r="AY249" s="21" t="s">
        <v>207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1" t="s">
        <v>76</v>
      </c>
      <c r="BK249" s="228">
        <f>ROUND(I249*H249,2)</f>
        <v>0</v>
      </c>
      <c r="BL249" s="21" t="s">
        <v>327</v>
      </c>
      <c r="BM249" s="227" t="s">
        <v>3840</v>
      </c>
    </row>
    <row r="250" s="2" customFormat="1" ht="16.5" customHeight="1">
      <c r="A250" s="42"/>
      <c r="B250" s="43"/>
      <c r="C250" s="283" t="s">
        <v>842</v>
      </c>
      <c r="D250" s="283" t="s">
        <v>1282</v>
      </c>
      <c r="E250" s="284" t="s">
        <v>3841</v>
      </c>
      <c r="F250" s="285" t="s">
        <v>3842</v>
      </c>
      <c r="G250" s="286" t="s">
        <v>381</v>
      </c>
      <c r="H250" s="287">
        <v>7</v>
      </c>
      <c r="I250" s="288"/>
      <c r="J250" s="287">
        <f>ROUND(I250*H250,2)</f>
        <v>0</v>
      </c>
      <c r="K250" s="285" t="s">
        <v>18</v>
      </c>
      <c r="L250" s="289"/>
      <c r="M250" s="290" t="s">
        <v>18</v>
      </c>
      <c r="N250" s="291" t="s">
        <v>42</v>
      </c>
      <c r="O250" s="88"/>
      <c r="P250" s="225">
        <f>O250*H250</f>
        <v>0</v>
      </c>
      <c r="Q250" s="225">
        <v>0.002</v>
      </c>
      <c r="R250" s="225">
        <f>Q250*H250</f>
        <v>0.014</v>
      </c>
      <c r="S250" s="225">
        <v>0</v>
      </c>
      <c r="T250" s="226">
        <f>S250*H250</f>
        <v>0</v>
      </c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R250" s="227" t="s">
        <v>513</v>
      </c>
      <c r="AT250" s="227" t="s">
        <v>1282</v>
      </c>
      <c r="AU250" s="227" t="s">
        <v>80</v>
      </c>
      <c r="AY250" s="21" t="s">
        <v>207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1" t="s">
        <v>76</v>
      </c>
      <c r="BK250" s="228">
        <f>ROUND(I250*H250,2)</f>
        <v>0</v>
      </c>
      <c r="BL250" s="21" t="s">
        <v>327</v>
      </c>
      <c r="BM250" s="227" t="s">
        <v>3843</v>
      </c>
    </row>
    <row r="251" s="2" customFormat="1" ht="24.15" customHeight="1">
      <c r="A251" s="42"/>
      <c r="B251" s="43"/>
      <c r="C251" s="217" t="s">
        <v>851</v>
      </c>
      <c r="D251" s="217" t="s">
        <v>211</v>
      </c>
      <c r="E251" s="218" t="s">
        <v>3844</v>
      </c>
      <c r="F251" s="219" t="s">
        <v>3845</v>
      </c>
      <c r="G251" s="220" t="s">
        <v>381</v>
      </c>
      <c r="H251" s="221">
        <v>30</v>
      </c>
      <c r="I251" s="222"/>
      <c r="J251" s="221">
        <f>ROUND(I251*H251,2)</f>
        <v>0</v>
      </c>
      <c r="K251" s="219" t="s">
        <v>214</v>
      </c>
      <c r="L251" s="48"/>
      <c r="M251" s="223" t="s">
        <v>18</v>
      </c>
      <c r="N251" s="224" t="s">
        <v>42</v>
      </c>
      <c r="O251" s="88"/>
      <c r="P251" s="225">
        <f>O251*H251</f>
        <v>0</v>
      </c>
      <c r="Q251" s="225">
        <v>0</v>
      </c>
      <c r="R251" s="225">
        <f>Q251*H251</f>
        <v>0</v>
      </c>
      <c r="S251" s="225">
        <v>0</v>
      </c>
      <c r="T251" s="226">
        <f>S251*H251</f>
        <v>0</v>
      </c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R251" s="227" t="s">
        <v>327</v>
      </c>
      <c r="AT251" s="227" t="s">
        <v>211</v>
      </c>
      <c r="AU251" s="227" t="s">
        <v>80</v>
      </c>
      <c r="AY251" s="21" t="s">
        <v>207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1" t="s">
        <v>76</v>
      </c>
      <c r="BK251" s="228">
        <f>ROUND(I251*H251,2)</f>
        <v>0</v>
      </c>
      <c r="BL251" s="21" t="s">
        <v>327</v>
      </c>
      <c r="BM251" s="227" t="s">
        <v>3846</v>
      </c>
    </row>
    <row r="252" s="2" customFormat="1">
      <c r="A252" s="42"/>
      <c r="B252" s="43"/>
      <c r="C252" s="44"/>
      <c r="D252" s="229" t="s">
        <v>216</v>
      </c>
      <c r="E252" s="44"/>
      <c r="F252" s="230" t="s">
        <v>3847</v>
      </c>
      <c r="G252" s="44"/>
      <c r="H252" s="44"/>
      <c r="I252" s="231"/>
      <c r="J252" s="44"/>
      <c r="K252" s="44"/>
      <c r="L252" s="48"/>
      <c r="M252" s="232"/>
      <c r="N252" s="233"/>
      <c r="O252" s="88"/>
      <c r="P252" s="88"/>
      <c r="Q252" s="88"/>
      <c r="R252" s="88"/>
      <c r="S252" s="88"/>
      <c r="T252" s="89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T252" s="21" t="s">
        <v>216</v>
      </c>
      <c r="AU252" s="21" t="s">
        <v>80</v>
      </c>
    </row>
    <row r="253" s="2" customFormat="1" ht="16.5" customHeight="1">
      <c r="A253" s="42"/>
      <c r="B253" s="43"/>
      <c r="C253" s="283" t="s">
        <v>1501</v>
      </c>
      <c r="D253" s="283" t="s">
        <v>1282</v>
      </c>
      <c r="E253" s="284" t="s">
        <v>3848</v>
      </c>
      <c r="F253" s="285" t="s">
        <v>3849</v>
      </c>
      <c r="G253" s="286" t="s">
        <v>381</v>
      </c>
      <c r="H253" s="287">
        <v>6</v>
      </c>
      <c r="I253" s="288"/>
      <c r="J253" s="287">
        <f>ROUND(I253*H253,2)</f>
        <v>0</v>
      </c>
      <c r="K253" s="285" t="s">
        <v>18</v>
      </c>
      <c r="L253" s="289"/>
      <c r="M253" s="290" t="s">
        <v>18</v>
      </c>
      <c r="N253" s="291" t="s">
        <v>42</v>
      </c>
      <c r="O253" s="88"/>
      <c r="P253" s="225">
        <f>O253*H253</f>
        <v>0</v>
      </c>
      <c r="Q253" s="225">
        <v>0.0028999999999999998</v>
      </c>
      <c r="R253" s="225">
        <f>Q253*H253</f>
        <v>0.017399999999999999</v>
      </c>
      <c r="S253" s="225">
        <v>0</v>
      </c>
      <c r="T253" s="226">
        <f>S253*H253</f>
        <v>0</v>
      </c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R253" s="227" t="s">
        <v>513</v>
      </c>
      <c r="AT253" s="227" t="s">
        <v>1282</v>
      </c>
      <c r="AU253" s="227" t="s">
        <v>80</v>
      </c>
      <c r="AY253" s="21" t="s">
        <v>207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1" t="s">
        <v>76</v>
      </c>
      <c r="BK253" s="228">
        <f>ROUND(I253*H253,2)</f>
        <v>0</v>
      </c>
      <c r="BL253" s="21" t="s">
        <v>327</v>
      </c>
      <c r="BM253" s="227" t="s">
        <v>3850</v>
      </c>
    </row>
    <row r="254" s="2" customFormat="1" ht="16.5" customHeight="1">
      <c r="A254" s="42"/>
      <c r="B254" s="43"/>
      <c r="C254" s="283" t="s">
        <v>1507</v>
      </c>
      <c r="D254" s="283" t="s">
        <v>1282</v>
      </c>
      <c r="E254" s="284" t="s">
        <v>3851</v>
      </c>
      <c r="F254" s="285" t="s">
        <v>3852</v>
      </c>
      <c r="G254" s="286" t="s">
        <v>381</v>
      </c>
      <c r="H254" s="287">
        <v>24</v>
      </c>
      <c r="I254" s="288"/>
      <c r="J254" s="287">
        <f>ROUND(I254*H254,2)</f>
        <v>0</v>
      </c>
      <c r="K254" s="285" t="s">
        <v>18</v>
      </c>
      <c r="L254" s="289"/>
      <c r="M254" s="290" t="s">
        <v>18</v>
      </c>
      <c r="N254" s="291" t="s">
        <v>42</v>
      </c>
      <c r="O254" s="88"/>
      <c r="P254" s="225">
        <f>O254*H254</f>
        <v>0</v>
      </c>
      <c r="Q254" s="225">
        <v>0.001</v>
      </c>
      <c r="R254" s="225">
        <f>Q254*H254</f>
        <v>0.024</v>
      </c>
      <c r="S254" s="225">
        <v>0</v>
      </c>
      <c r="T254" s="226">
        <f>S254*H254</f>
        <v>0</v>
      </c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R254" s="227" t="s">
        <v>513</v>
      </c>
      <c r="AT254" s="227" t="s">
        <v>1282</v>
      </c>
      <c r="AU254" s="227" t="s">
        <v>80</v>
      </c>
      <c r="AY254" s="21" t="s">
        <v>207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1" t="s">
        <v>76</v>
      </c>
      <c r="BK254" s="228">
        <f>ROUND(I254*H254,2)</f>
        <v>0</v>
      </c>
      <c r="BL254" s="21" t="s">
        <v>327</v>
      </c>
      <c r="BM254" s="227" t="s">
        <v>3853</v>
      </c>
    </row>
    <row r="255" s="2" customFormat="1" ht="24.15" customHeight="1">
      <c r="A255" s="42"/>
      <c r="B255" s="43"/>
      <c r="C255" s="217" t="s">
        <v>1513</v>
      </c>
      <c r="D255" s="217" t="s">
        <v>211</v>
      </c>
      <c r="E255" s="218" t="s">
        <v>3854</v>
      </c>
      <c r="F255" s="219" t="s">
        <v>3855</v>
      </c>
      <c r="G255" s="220" t="s">
        <v>381</v>
      </c>
      <c r="H255" s="221">
        <v>128</v>
      </c>
      <c r="I255" s="222"/>
      <c r="J255" s="221">
        <f>ROUND(I255*H255,2)</f>
        <v>0</v>
      </c>
      <c r="K255" s="219" t="s">
        <v>214</v>
      </c>
      <c r="L255" s="48"/>
      <c r="M255" s="223" t="s">
        <v>18</v>
      </c>
      <c r="N255" s="224" t="s">
        <v>42</v>
      </c>
      <c r="O255" s="88"/>
      <c r="P255" s="225">
        <f>O255*H255</f>
        <v>0</v>
      </c>
      <c r="Q255" s="225">
        <v>0</v>
      </c>
      <c r="R255" s="225">
        <f>Q255*H255</f>
        <v>0</v>
      </c>
      <c r="S255" s="225">
        <v>0</v>
      </c>
      <c r="T255" s="226">
        <f>S255*H255</f>
        <v>0</v>
      </c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R255" s="227" t="s">
        <v>327</v>
      </c>
      <c r="AT255" s="227" t="s">
        <v>211</v>
      </c>
      <c r="AU255" s="227" t="s">
        <v>80</v>
      </c>
      <c r="AY255" s="21" t="s">
        <v>207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1" t="s">
        <v>76</v>
      </c>
      <c r="BK255" s="228">
        <f>ROUND(I255*H255,2)</f>
        <v>0</v>
      </c>
      <c r="BL255" s="21" t="s">
        <v>327</v>
      </c>
      <c r="BM255" s="227" t="s">
        <v>3856</v>
      </c>
    </row>
    <row r="256" s="2" customFormat="1">
      <c r="A256" s="42"/>
      <c r="B256" s="43"/>
      <c r="C256" s="44"/>
      <c r="D256" s="229" t="s">
        <v>216</v>
      </c>
      <c r="E256" s="44"/>
      <c r="F256" s="230" t="s">
        <v>3857</v>
      </c>
      <c r="G256" s="44"/>
      <c r="H256" s="44"/>
      <c r="I256" s="231"/>
      <c r="J256" s="44"/>
      <c r="K256" s="44"/>
      <c r="L256" s="48"/>
      <c r="M256" s="232"/>
      <c r="N256" s="233"/>
      <c r="O256" s="88"/>
      <c r="P256" s="88"/>
      <c r="Q256" s="88"/>
      <c r="R256" s="88"/>
      <c r="S256" s="88"/>
      <c r="T256" s="89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T256" s="21" t="s">
        <v>216</v>
      </c>
      <c r="AU256" s="21" t="s">
        <v>80</v>
      </c>
    </row>
    <row r="257" s="14" customFormat="1">
      <c r="A257" s="14"/>
      <c r="B257" s="245"/>
      <c r="C257" s="246"/>
      <c r="D257" s="236" t="s">
        <v>218</v>
      </c>
      <c r="E257" s="247" t="s">
        <v>18</v>
      </c>
      <c r="F257" s="248" t="s">
        <v>209</v>
      </c>
      <c r="G257" s="246"/>
      <c r="H257" s="249">
        <v>61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218</v>
      </c>
      <c r="AU257" s="255" t="s">
        <v>80</v>
      </c>
      <c r="AV257" s="14" t="s">
        <v>80</v>
      </c>
      <c r="AW257" s="14" t="s">
        <v>33</v>
      </c>
      <c r="AX257" s="14" t="s">
        <v>71</v>
      </c>
      <c r="AY257" s="255" t="s">
        <v>207</v>
      </c>
    </row>
    <row r="258" s="14" customFormat="1">
      <c r="A258" s="14"/>
      <c r="B258" s="245"/>
      <c r="C258" s="246"/>
      <c r="D258" s="236" t="s">
        <v>218</v>
      </c>
      <c r="E258" s="247" t="s">
        <v>18</v>
      </c>
      <c r="F258" s="248" t="s">
        <v>370</v>
      </c>
      <c r="G258" s="246"/>
      <c r="H258" s="249">
        <v>20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218</v>
      </c>
      <c r="AU258" s="255" t="s">
        <v>80</v>
      </c>
      <c r="AV258" s="14" t="s">
        <v>80</v>
      </c>
      <c r="AW258" s="14" t="s">
        <v>33</v>
      </c>
      <c r="AX258" s="14" t="s">
        <v>71</v>
      </c>
      <c r="AY258" s="255" t="s">
        <v>207</v>
      </c>
    </row>
    <row r="259" s="14" customFormat="1">
      <c r="A259" s="14"/>
      <c r="B259" s="245"/>
      <c r="C259" s="246"/>
      <c r="D259" s="236" t="s">
        <v>218</v>
      </c>
      <c r="E259" s="247" t="s">
        <v>18</v>
      </c>
      <c r="F259" s="248" t="s">
        <v>340</v>
      </c>
      <c r="G259" s="246"/>
      <c r="H259" s="249">
        <v>17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218</v>
      </c>
      <c r="AU259" s="255" t="s">
        <v>80</v>
      </c>
      <c r="AV259" s="14" t="s">
        <v>80</v>
      </c>
      <c r="AW259" s="14" t="s">
        <v>33</v>
      </c>
      <c r="AX259" s="14" t="s">
        <v>71</v>
      </c>
      <c r="AY259" s="255" t="s">
        <v>207</v>
      </c>
    </row>
    <row r="260" s="14" customFormat="1">
      <c r="A260" s="14"/>
      <c r="B260" s="245"/>
      <c r="C260" s="246"/>
      <c r="D260" s="236" t="s">
        <v>218</v>
      </c>
      <c r="E260" s="247" t="s">
        <v>18</v>
      </c>
      <c r="F260" s="248" t="s">
        <v>499</v>
      </c>
      <c r="G260" s="246"/>
      <c r="H260" s="249">
        <v>30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218</v>
      </c>
      <c r="AU260" s="255" t="s">
        <v>80</v>
      </c>
      <c r="AV260" s="14" t="s">
        <v>80</v>
      </c>
      <c r="AW260" s="14" t="s">
        <v>33</v>
      </c>
      <c r="AX260" s="14" t="s">
        <v>71</v>
      </c>
      <c r="AY260" s="255" t="s">
        <v>207</v>
      </c>
    </row>
    <row r="261" s="16" customFormat="1">
      <c r="A261" s="16"/>
      <c r="B261" s="267"/>
      <c r="C261" s="268"/>
      <c r="D261" s="236" t="s">
        <v>218</v>
      </c>
      <c r="E261" s="269" t="s">
        <v>18</v>
      </c>
      <c r="F261" s="270" t="s">
        <v>244</v>
      </c>
      <c r="G261" s="268"/>
      <c r="H261" s="271">
        <v>128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T261" s="277" t="s">
        <v>218</v>
      </c>
      <c r="AU261" s="277" t="s">
        <v>80</v>
      </c>
      <c r="AV261" s="16" t="s">
        <v>89</v>
      </c>
      <c r="AW261" s="16" t="s">
        <v>33</v>
      </c>
      <c r="AX261" s="16" t="s">
        <v>76</v>
      </c>
      <c r="AY261" s="277" t="s">
        <v>207</v>
      </c>
    </row>
    <row r="262" s="2" customFormat="1" ht="16.5" customHeight="1">
      <c r="A262" s="42"/>
      <c r="B262" s="43"/>
      <c r="C262" s="283" t="s">
        <v>1520</v>
      </c>
      <c r="D262" s="283" t="s">
        <v>1282</v>
      </c>
      <c r="E262" s="284" t="s">
        <v>3858</v>
      </c>
      <c r="F262" s="285" t="s">
        <v>3859</v>
      </c>
      <c r="G262" s="286" t="s">
        <v>381</v>
      </c>
      <c r="H262" s="287">
        <v>61</v>
      </c>
      <c r="I262" s="288"/>
      <c r="J262" s="287">
        <f>ROUND(I262*H262,2)</f>
        <v>0</v>
      </c>
      <c r="K262" s="285" t="s">
        <v>18</v>
      </c>
      <c r="L262" s="289"/>
      <c r="M262" s="290" t="s">
        <v>18</v>
      </c>
      <c r="N262" s="291" t="s">
        <v>42</v>
      </c>
      <c r="O262" s="88"/>
      <c r="P262" s="225">
        <f>O262*H262</f>
        <v>0</v>
      </c>
      <c r="Q262" s="225">
        <v>0</v>
      </c>
      <c r="R262" s="225">
        <f>Q262*H262</f>
        <v>0</v>
      </c>
      <c r="S262" s="225">
        <v>0</v>
      </c>
      <c r="T262" s="226">
        <f>S262*H262</f>
        <v>0</v>
      </c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R262" s="227" t="s">
        <v>513</v>
      </c>
      <c r="AT262" s="227" t="s">
        <v>1282</v>
      </c>
      <c r="AU262" s="227" t="s">
        <v>80</v>
      </c>
      <c r="AY262" s="21" t="s">
        <v>207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1" t="s">
        <v>76</v>
      </c>
      <c r="BK262" s="228">
        <f>ROUND(I262*H262,2)</f>
        <v>0</v>
      </c>
      <c r="BL262" s="21" t="s">
        <v>327</v>
      </c>
      <c r="BM262" s="227" t="s">
        <v>3860</v>
      </c>
    </row>
    <row r="263" s="2" customFormat="1" ht="16.5" customHeight="1">
      <c r="A263" s="42"/>
      <c r="B263" s="43"/>
      <c r="C263" s="283" t="s">
        <v>1522</v>
      </c>
      <c r="D263" s="283" t="s">
        <v>1282</v>
      </c>
      <c r="E263" s="284" t="s">
        <v>3861</v>
      </c>
      <c r="F263" s="285" t="s">
        <v>3862</v>
      </c>
      <c r="G263" s="286" t="s">
        <v>381</v>
      </c>
      <c r="H263" s="287">
        <v>20</v>
      </c>
      <c r="I263" s="288"/>
      <c r="J263" s="287">
        <f>ROUND(I263*H263,2)</f>
        <v>0</v>
      </c>
      <c r="K263" s="285" t="s">
        <v>18</v>
      </c>
      <c r="L263" s="289"/>
      <c r="M263" s="290" t="s">
        <v>18</v>
      </c>
      <c r="N263" s="291" t="s">
        <v>42</v>
      </c>
      <c r="O263" s="88"/>
      <c r="P263" s="225">
        <f>O263*H263</f>
        <v>0</v>
      </c>
      <c r="Q263" s="225">
        <v>0</v>
      </c>
      <c r="R263" s="225">
        <f>Q263*H263</f>
        <v>0</v>
      </c>
      <c r="S263" s="225">
        <v>0</v>
      </c>
      <c r="T263" s="226">
        <f>S263*H263</f>
        <v>0</v>
      </c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R263" s="227" t="s">
        <v>513</v>
      </c>
      <c r="AT263" s="227" t="s">
        <v>1282</v>
      </c>
      <c r="AU263" s="227" t="s">
        <v>80</v>
      </c>
      <c r="AY263" s="21" t="s">
        <v>207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1" t="s">
        <v>76</v>
      </c>
      <c r="BK263" s="228">
        <f>ROUND(I263*H263,2)</f>
        <v>0</v>
      </c>
      <c r="BL263" s="21" t="s">
        <v>327</v>
      </c>
      <c r="BM263" s="227" t="s">
        <v>3863</v>
      </c>
    </row>
    <row r="264" s="2" customFormat="1" ht="16.5" customHeight="1">
      <c r="A264" s="42"/>
      <c r="B264" s="43"/>
      <c r="C264" s="283" t="s">
        <v>1528</v>
      </c>
      <c r="D264" s="283" t="s">
        <v>1282</v>
      </c>
      <c r="E264" s="284" t="s">
        <v>3864</v>
      </c>
      <c r="F264" s="285" t="s">
        <v>3865</v>
      </c>
      <c r="G264" s="286" t="s">
        <v>381</v>
      </c>
      <c r="H264" s="287">
        <v>17</v>
      </c>
      <c r="I264" s="288"/>
      <c r="J264" s="287">
        <f>ROUND(I264*H264,2)</f>
        <v>0</v>
      </c>
      <c r="K264" s="285" t="s">
        <v>18</v>
      </c>
      <c r="L264" s="289"/>
      <c r="M264" s="290" t="s">
        <v>18</v>
      </c>
      <c r="N264" s="291" t="s">
        <v>42</v>
      </c>
      <c r="O264" s="88"/>
      <c r="P264" s="225">
        <f>O264*H264</f>
        <v>0</v>
      </c>
      <c r="Q264" s="225">
        <v>0</v>
      </c>
      <c r="R264" s="225">
        <f>Q264*H264</f>
        <v>0</v>
      </c>
      <c r="S264" s="225">
        <v>0</v>
      </c>
      <c r="T264" s="226">
        <f>S264*H264</f>
        <v>0</v>
      </c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R264" s="227" t="s">
        <v>513</v>
      </c>
      <c r="AT264" s="227" t="s">
        <v>1282</v>
      </c>
      <c r="AU264" s="227" t="s">
        <v>80</v>
      </c>
      <c r="AY264" s="21" t="s">
        <v>207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1" t="s">
        <v>76</v>
      </c>
      <c r="BK264" s="228">
        <f>ROUND(I264*H264,2)</f>
        <v>0</v>
      </c>
      <c r="BL264" s="21" t="s">
        <v>327</v>
      </c>
      <c r="BM264" s="227" t="s">
        <v>3866</v>
      </c>
    </row>
    <row r="265" s="2" customFormat="1" ht="16.5" customHeight="1">
      <c r="A265" s="42"/>
      <c r="B265" s="43"/>
      <c r="C265" s="283" t="s">
        <v>1533</v>
      </c>
      <c r="D265" s="283" t="s">
        <v>1282</v>
      </c>
      <c r="E265" s="284" t="s">
        <v>3867</v>
      </c>
      <c r="F265" s="285" t="s">
        <v>3868</v>
      </c>
      <c r="G265" s="286" t="s">
        <v>381</v>
      </c>
      <c r="H265" s="287">
        <v>30</v>
      </c>
      <c r="I265" s="288"/>
      <c r="J265" s="287">
        <f>ROUND(I265*H265,2)</f>
        <v>0</v>
      </c>
      <c r="K265" s="285" t="s">
        <v>18</v>
      </c>
      <c r="L265" s="289"/>
      <c r="M265" s="290" t="s">
        <v>18</v>
      </c>
      <c r="N265" s="291" t="s">
        <v>42</v>
      </c>
      <c r="O265" s="88"/>
      <c r="P265" s="225">
        <f>O265*H265</f>
        <v>0</v>
      </c>
      <c r="Q265" s="225">
        <v>0</v>
      </c>
      <c r="R265" s="225">
        <f>Q265*H265</f>
        <v>0</v>
      </c>
      <c r="S265" s="225">
        <v>0</v>
      </c>
      <c r="T265" s="226">
        <f>S265*H265</f>
        <v>0</v>
      </c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R265" s="227" t="s">
        <v>513</v>
      </c>
      <c r="AT265" s="227" t="s">
        <v>1282</v>
      </c>
      <c r="AU265" s="227" t="s">
        <v>80</v>
      </c>
      <c r="AY265" s="21" t="s">
        <v>207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1" t="s">
        <v>76</v>
      </c>
      <c r="BK265" s="228">
        <f>ROUND(I265*H265,2)</f>
        <v>0</v>
      </c>
      <c r="BL265" s="21" t="s">
        <v>327</v>
      </c>
      <c r="BM265" s="227" t="s">
        <v>3869</v>
      </c>
    </row>
    <row r="266" s="2" customFormat="1" ht="16.5" customHeight="1">
      <c r="A266" s="42"/>
      <c r="B266" s="43"/>
      <c r="C266" s="217" t="s">
        <v>1538</v>
      </c>
      <c r="D266" s="217" t="s">
        <v>211</v>
      </c>
      <c r="E266" s="218" t="s">
        <v>3870</v>
      </c>
      <c r="F266" s="219" t="s">
        <v>3871</v>
      </c>
      <c r="G266" s="220" t="s">
        <v>381</v>
      </c>
      <c r="H266" s="221">
        <v>256</v>
      </c>
      <c r="I266" s="222"/>
      <c r="J266" s="221">
        <f>ROUND(I266*H266,2)</f>
        <v>0</v>
      </c>
      <c r="K266" s="219" t="s">
        <v>214</v>
      </c>
      <c r="L266" s="48"/>
      <c r="M266" s="223" t="s">
        <v>18</v>
      </c>
      <c r="N266" s="224" t="s">
        <v>42</v>
      </c>
      <c r="O266" s="88"/>
      <c r="P266" s="225">
        <f>O266*H266</f>
        <v>0</v>
      </c>
      <c r="Q266" s="225">
        <v>0</v>
      </c>
      <c r="R266" s="225">
        <f>Q266*H266</f>
        <v>0</v>
      </c>
      <c r="S266" s="225">
        <v>0</v>
      </c>
      <c r="T266" s="226">
        <f>S266*H266</f>
        <v>0</v>
      </c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R266" s="227" t="s">
        <v>327</v>
      </c>
      <c r="AT266" s="227" t="s">
        <v>211</v>
      </c>
      <c r="AU266" s="227" t="s">
        <v>80</v>
      </c>
      <c r="AY266" s="21" t="s">
        <v>207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21" t="s">
        <v>76</v>
      </c>
      <c r="BK266" s="228">
        <f>ROUND(I266*H266,2)</f>
        <v>0</v>
      </c>
      <c r="BL266" s="21" t="s">
        <v>327</v>
      </c>
      <c r="BM266" s="227" t="s">
        <v>3872</v>
      </c>
    </row>
    <row r="267" s="2" customFormat="1">
      <c r="A267" s="42"/>
      <c r="B267" s="43"/>
      <c r="C267" s="44"/>
      <c r="D267" s="229" t="s">
        <v>216</v>
      </c>
      <c r="E267" s="44"/>
      <c r="F267" s="230" t="s">
        <v>3873</v>
      </c>
      <c r="G267" s="44"/>
      <c r="H267" s="44"/>
      <c r="I267" s="231"/>
      <c r="J267" s="44"/>
      <c r="K267" s="44"/>
      <c r="L267" s="48"/>
      <c r="M267" s="232"/>
      <c r="N267" s="233"/>
      <c r="O267" s="88"/>
      <c r="P267" s="88"/>
      <c r="Q267" s="88"/>
      <c r="R267" s="88"/>
      <c r="S267" s="88"/>
      <c r="T267" s="89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T267" s="21" t="s">
        <v>216</v>
      </c>
      <c r="AU267" s="21" t="s">
        <v>80</v>
      </c>
    </row>
    <row r="268" s="14" customFormat="1">
      <c r="A268" s="14"/>
      <c r="B268" s="245"/>
      <c r="C268" s="246"/>
      <c r="D268" s="236" t="s">
        <v>218</v>
      </c>
      <c r="E268" s="247" t="s">
        <v>18</v>
      </c>
      <c r="F268" s="248" t="s">
        <v>3874</v>
      </c>
      <c r="G268" s="246"/>
      <c r="H268" s="249">
        <v>256</v>
      </c>
      <c r="I268" s="250"/>
      <c r="J268" s="246"/>
      <c r="K268" s="246"/>
      <c r="L268" s="251"/>
      <c r="M268" s="252"/>
      <c r="N268" s="253"/>
      <c r="O268" s="253"/>
      <c r="P268" s="253"/>
      <c r="Q268" s="253"/>
      <c r="R268" s="253"/>
      <c r="S268" s="253"/>
      <c r="T268" s="25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5" t="s">
        <v>218</v>
      </c>
      <c r="AU268" s="255" t="s">
        <v>80</v>
      </c>
      <c r="AV268" s="14" t="s">
        <v>80</v>
      </c>
      <c r="AW268" s="14" t="s">
        <v>33</v>
      </c>
      <c r="AX268" s="14" t="s">
        <v>76</v>
      </c>
      <c r="AY268" s="255" t="s">
        <v>207</v>
      </c>
    </row>
    <row r="269" s="2" customFormat="1" ht="24.15" customHeight="1">
      <c r="A269" s="42"/>
      <c r="B269" s="43"/>
      <c r="C269" s="217" t="s">
        <v>1544</v>
      </c>
      <c r="D269" s="217" t="s">
        <v>211</v>
      </c>
      <c r="E269" s="218" t="s">
        <v>3875</v>
      </c>
      <c r="F269" s="219" t="s">
        <v>3876</v>
      </c>
      <c r="G269" s="220" t="s">
        <v>381</v>
      </c>
      <c r="H269" s="221">
        <v>1</v>
      </c>
      <c r="I269" s="222"/>
      <c r="J269" s="221">
        <f>ROUND(I269*H269,2)</f>
        <v>0</v>
      </c>
      <c r="K269" s="219" t="s">
        <v>214</v>
      </c>
      <c r="L269" s="48"/>
      <c r="M269" s="223" t="s">
        <v>18</v>
      </c>
      <c r="N269" s="224" t="s">
        <v>42</v>
      </c>
      <c r="O269" s="88"/>
      <c r="P269" s="225">
        <f>O269*H269</f>
        <v>0</v>
      </c>
      <c r="Q269" s="225">
        <v>0</v>
      </c>
      <c r="R269" s="225">
        <f>Q269*H269</f>
        <v>0</v>
      </c>
      <c r="S269" s="225">
        <v>0</v>
      </c>
      <c r="T269" s="226">
        <f>S269*H269</f>
        <v>0</v>
      </c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R269" s="227" t="s">
        <v>327</v>
      </c>
      <c r="AT269" s="227" t="s">
        <v>211</v>
      </c>
      <c r="AU269" s="227" t="s">
        <v>80</v>
      </c>
      <c r="AY269" s="21" t="s">
        <v>207</v>
      </c>
      <c r="BE269" s="228">
        <f>IF(N269="základní",J269,0)</f>
        <v>0</v>
      </c>
      <c r="BF269" s="228">
        <f>IF(N269="snížená",J269,0)</f>
        <v>0</v>
      </c>
      <c r="BG269" s="228">
        <f>IF(N269="zákl. přenesená",J269,0)</f>
        <v>0</v>
      </c>
      <c r="BH269" s="228">
        <f>IF(N269="sníž. přenesená",J269,0)</f>
        <v>0</v>
      </c>
      <c r="BI269" s="228">
        <f>IF(N269="nulová",J269,0)</f>
        <v>0</v>
      </c>
      <c r="BJ269" s="21" t="s">
        <v>76</v>
      </c>
      <c r="BK269" s="228">
        <f>ROUND(I269*H269,2)</f>
        <v>0</v>
      </c>
      <c r="BL269" s="21" t="s">
        <v>327</v>
      </c>
      <c r="BM269" s="227" t="s">
        <v>3877</v>
      </c>
    </row>
    <row r="270" s="2" customFormat="1">
      <c r="A270" s="42"/>
      <c r="B270" s="43"/>
      <c r="C270" s="44"/>
      <c r="D270" s="229" t="s">
        <v>216</v>
      </c>
      <c r="E270" s="44"/>
      <c r="F270" s="230" t="s">
        <v>3878</v>
      </c>
      <c r="G270" s="44"/>
      <c r="H270" s="44"/>
      <c r="I270" s="231"/>
      <c r="J270" s="44"/>
      <c r="K270" s="44"/>
      <c r="L270" s="48"/>
      <c r="M270" s="232"/>
      <c r="N270" s="233"/>
      <c r="O270" s="88"/>
      <c r="P270" s="88"/>
      <c r="Q270" s="88"/>
      <c r="R270" s="88"/>
      <c r="S270" s="88"/>
      <c r="T270" s="89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T270" s="21" t="s">
        <v>216</v>
      </c>
      <c r="AU270" s="21" t="s">
        <v>80</v>
      </c>
    </row>
    <row r="271" s="2" customFormat="1" ht="33" customHeight="1">
      <c r="A271" s="42"/>
      <c r="B271" s="43"/>
      <c r="C271" s="217" t="s">
        <v>1549</v>
      </c>
      <c r="D271" s="217" t="s">
        <v>211</v>
      </c>
      <c r="E271" s="218" t="s">
        <v>3879</v>
      </c>
      <c r="F271" s="219" t="s">
        <v>3880</v>
      </c>
      <c r="G271" s="220" t="s">
        <v>381</v>
      </c>
      <c r="H271" s="221">
        <v>1</v>
      </c>
      <c r="I271" s="222"/>
      <c r="J271" s="221">
        <f>ROUND(I271*H271,2)</f>
        <v>0</v>
      </c>
      <c r="K271" s="219" t="s">
        <v>214</v>
      </c>
      <c r="L271" s="48"/>
      <c r="M271" s="223" t="s">
        <v>18</v>
      </c>
      <c r="N271" s="224" t="s">
        <v>42</v>
      </c>
      <c r="O271" s="88"/>
      <c r="P271" s="225">
        <f>O271*H271</f>
        <v>0</v>
      </c>
      <c r="Q271" s="225">
        <v>0</v>
      </c>
      <c r="R271" s="225">
        <f>Q271*H271</f>
        <v>0</v>
      </c>
      <c r="S271" s="225">
        <v>0</v>
      </c>
      <c r="T271" s="226">
        <f>S271*H271</f>
        <v>0</v>
      </c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R271" s="227" t="s">
        <v>327</v>
      </c>
      <c r="AT271" s="227" t="s">
        <v>211</v>
      </c>
      <c r="AU271" s="227" t="s">
        <v>80</v>
      </c>
      <c r="AY271" s="21" t="s">
        <v>207</v>
      </c>
      <c r="BE271" s="228">
        <f>IF(N271="základní",J271,0)</f>
        <v>0</v>
      </c>
      <c r="BF271" s="228">
        <f>IF(N271="snížená",J271,0)</f>
        <v>0</v>
      </c>
      <c r="BG271" s="228">
        <f>IF(N271="zákl. přenesená",J271,0)</f>
        <v>0</v>
      </c>
      <c r="BH271" s="228">
        <f>IF(N271="sníž. přenesená",J271,0)</f>
        <v>0</v>
      </c>
      <c r="BI271" s="228">
        <f>IF(N271="nulová",J271,0)</f>
        <v>0</v>
      </c>
      <c r="BJ271" s="21" t="s">
        <v>76</v>
      </c>
      <c r="BK271" s="228">
        <f>ROUND(I271*H271,2)</f>
        <v>0</v>
      </c>
      <c r="BL271" s="21" t="s">
        <v>327</v>
      </c>
      <c r="BM271" s="227" t="s">
        <v>3881</v>
      </c>
    </row>
    <row r="272" s="2" customFormat="1">
      <c r="A272" s="42"/>
      <c r="B272" s="43"/>
      <c r="C272" s="44"/>
      <c r="D272" s="229" t="s">
        <v>216</v>
      </c>
      <c r="E272" s="44"/>
      <c r="F272" s="230" t="s">
        <v>3882</v>
      </c>
      <c r="G272" s="44"/>
      <c r="H272" s="44"/>
      <c r="I272" s="231"/>
      <c r="J272" s="44"/>
      <c r="K272" s="44"/>
      <c r="L272" s="48"/>
      <c r="M272" s="232"/>
      <c r="N272" s="233"/>
      <c r="O272" s="88"/>
      <c r="P272" s="88"/>
      <c r="Q272" s="88"/>
      <c r="R272" s="88"/>
      <c r="S272" s="88"/>
      <c r="T272" s="89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T272" s="21" t="s">
        <v>216</v>
      </c>
      <c r="AU272" s="21" t="s">
        <v>80</v>
      </c>
    </row>
    <row r="273" s="2" customFormat="1" ht="21.75" customHeight="1">
      <c r="A273" s="42"/>
      <c r="B273" s="43"/>
      <c r="C273" s="217" t="s">
        <v>1553</v>
      </c>
      <c r="D273" s="217" t="s">
        <v>211</v>
      </c>
      <c r="E273" s="218" t="s">
        <v>3883</v>
      </c>
      <c r="F273" s="219" t="s">
        <v>3884</v>
      </c>
      <c r="G273" s="220" t="s">
        <v>317</v>
      </c>
      <c r="H273" s="221">
        <v>288</v>
      </c>
      <c r="I273" s="222"/>
      <c r="J273" s="221">
        <f>ROUND(I273*H273,2)</f>
        <v>0</v>
      </c>
      <c r="K273" s="219" t="s">
        <v>214</v>
      </c>
      <c r="L273" s="48"/>
      <c r="M273" s="223" t="s">
        <v>18</v>
      </c>
      <c r="N273" s="224" t="s">
        <v>42</v>
      </c>
      <c r="O273" s="88"/>
      <c r="P273" s="225">
        <f>O273*H273</f>
        <v>0</v>
      </c>
      <c r="Q273" s="225">
        <v>0</v>
      </c>
      <c r="R273" s="225">
        <f>Q273*H273</f>
        <v>0</v>
      </c>
      <c r="S273" s="225">
        <v>0</v>
      </c>
      <c r="T273" s="226">
        <f>S273*H273</f>
        <v>0</v>
      </c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R273" s="227" t="s">
        <v>327</v>
      </c>
      <c r="AT273" s="227" t="s">
        <v>211</v>
      </c>
      <c r="AU273" s="227" t="s">
        <v>80</v>
      </c>
      <c r="AY273" s="21" t="s">
        <v>207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1" t="s">
        <v>76</v>
      </c>
      <c r="BK273" s="228">
        <f>ROUND(I273*H273,2)</f>
        <v>0</v>
      </c>
      <c r="BL273" s="21" t="s">
        <v>327</v>
      </c>
      <c r="BM273" s="227" t="s">
        <v>3885</v>
      </c>
    </row>
    <row r="274" s="2" customFormat="1">
      <c r="A274" s="42"/>
      <c r="B274" s="43"/>
      <c r="C274" s="44"/>
      <c r="D274" s="229" t="s">
        <v>216</v>
      </c>
      <c r="E274" s="44"/>
      <c r="F274" s="230" t="s">
        <v>3886</v>
      </c>
      <c r="G274" s="44"/>
      <c r="H274" s="44"/>
      <c r="I274" s="231"/>
      <c r="J274" s="44"/>
      <c r="K274" s="44"/>
      <c r="L274" s="48"/>
      <c r="M274" s="232"/>
      <c r="N274" s="233"/>
      <c r="O274" s="88"/>
      <c r="P274" s="88"/>
      <c r="Q274" s="88"/>
      <c r="R274" s="88"/>
      <c r="S274" s="88"/>
      <c r="T274" s="89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T274" s="21" t="s">
        <v>216</v>
      </c>
      <c r="AU274" s="21" t="s">
        <v>80</v>
      </c>
    </row>
    <row r="275" s="14" customFormat="1">
      <c r="A275" s="14"/>
      <c r="B275" s="245"/>
      <c r="C275" s="246"/>
      <c r="D275" s="236" t="s">
        <v>218</v>
      </c>
      <c r="E275" s="247" t="s">
        <v>18</v>
      </c>
      <c r="F275" s="248" t="s">
        <v>1865</v>
      </c>
      <c r="G275" s="246"/>
      <c r="H275" s="249">
        <v>148</v>
      </c>
      <c r="I275" s="250"/>
      <c r="J275" s="246"/>
      <c r="K275" s="246"/>
      <c r="L275" s="251"/>
      <c r="M275" s="252"/>
      <c r="N275" s="253"/>
      <c r="O275" s="253"/>
      <c r="P275" s="253"/>
      <c r="Q275" s="253"/>
      <c r="R275" s="253"/>
      <c r="S275" s="253"/>
      <c r="T275" s="25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5" t="s">
        <v>218</v>
      </c>
      <c r="AU275" s="255" t="s">
        <v>80</v>
      </c>
      <c r="AV275" s="14" t="s">
        <v>80</v>
      </c>
      <c r="AW275" s="14" t="s">
        <v>33</v>
      </c>
      <c r="AX275" s="14" t="s">
        <v>71</v>
      </c>
      <c r="AY275" s="255" t="s">
        <v>207</v>
      </c>
    </row>
    <row r="276" s="14" customFormat="1">
      <c r="A276" s="14"/>
      <c r="B276" s="245"/>
      <c r="C276" s="246"/>
      <c r="D276" s="236" t="s">
        <v>218</v>
      </c>
      <c r="E276" s="247" t="s">
        <v>18</v>
      </c>
      <c r="F276" s="248" t="s">
        <v>1665</v>
      </c>
      <c r="G276" s="246"/>
      <c r="H276" s="249">
        <v>112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218</v>
      </c>
      <c r="AU276" s="255" t="s">
        <v>80</v>
      </c>
      <c r="AV276" s="14" t="s">
        <v>80</v>
      </c>
      <c r="AW276" s="14" t="s">
        <v>33</v>
      </c>
      <c r="AX276" s="14" t="s">
        <v>71</v>
      </c>
      <c r="AY276" s="255" t="s">
        <v>207</v>
      </c>
    </row>
    <row r="277" s="14" customFormat="1">
      <c r="A277" s="14"/>
      <c r="B277" s="245"/>
      <c r="C277" s="246"/>
      <c r="D277" s="236" t="s">
        <v>218</v>
      </c>
      <c r="E277" s="247" t="s">
        <v>18</v>
      </c>
      <c r="F277" s="248" t="s">
        <v>431</v>
      </c>
      <c r="G277" s="246"/>
      <c r="H277" s="249">
        <v>28</v>
      </c>
      <c r="I277" s="250"/>
      <c r="J277" s="246"/>
      <c r="K277" s="246"/>
      <c r="L277" s="251"/>
      <c r="M277" s="252"/>
      <c r="N277" s="253"/>
      <c r="O277" s="253"/>
      <c r="P277" s="253"/>
      <c r="Q277" s="253"/>
      <c r="R277" s="253"/>
      <c r="S277" s="253"/>
      <c r="T277" s="25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5" t="s">
        <v>218</v>
      </c>
      <c r="AU277" s="255" t="s">
        <v>80</v>
      </c>
      <c r="AV277" s="14" t="s">
        <v>80</v>
      </c>
      <c r="AW277" s="14" t="s">
        <v>33</v>
      </c>
      <c r="AX277" s="14" t="s">
        <v>71</v>
      </c>
      <c r="AY277" s="255" t="s">
        <v>207</v>
      </c>
    </row>
    <row r="278" s="16" customFormat="1">
      <c r="A278" s="16"/>
      <c r="B278" s="267"/>
      <c r="C278" s="268"/>
      <c r="D278" s="236" t="s">
        <v>218</v>
      </c>
      <c r="E278" s="269" t="s">
        <v>18</v>
      </c>
      <c r="F278" s="270" t="s">
        <v>244</v>
      </c>
      <c r="G278" s="268"/>
      <c r="H278" s="271">
        <v>288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T278" s="277" t="s">
        <v>218</v>
      </c>
      <c r="AU278" s="277" t="s">
        <v>80</v>
      </c>
      <c r="AV278" s="16" t="s">
        <v>89</v>
      </c>
      <c r="AW278" s="16" t="s">
        <v>33</v>
      </c>
      <c r="AX278" s="16" t="s">
        <v>76</v>
      </c>
      <c r="AY278" s="277" t="s">
        <v>207</v>
      </c>
    </row>
    <row r="279" s="2" customFormat="1" ht="16.5" customHeight="1">
      <c r="A279" s="42"/>
      <c r="B279" s="43"/>
      <c r="C279" s="283" t="s">
        <v>1558</v>
      </c>
      <c r="D279" s="283" t="s">
        <v>1282</v>
      </c>
      <c r="E279" s="284" t="s">
        <v>3887</v>
      </c>
      <c r="F279" s="285" t="s">
        <v>3888</v>
      </c>
      <c r="G279" s="286" t="s">
        <v>317</v>
      </c>
      <c r="H279" s="287">
        <v>148</v>
      </c>
      <c r="I279" s="288"/>
      <c r="J279" s="287">
        <f>ROUND(I279*H279,2)</f>
        <v>0</v>
      </c>
      <c r="K279" s="285" t="s">
        <v>18</v>
      </c>
      <c r="L279" s="289"/>
      <c r="M279" s="290" t="s">
        <v>18</v>
      </c>
      <c r="N279" s="291" t="s">
        <v>42</v>
      </c>
      <c r="O279" s="88"/>
      <c r="P279" s="225">
        <f>O279*H279</f>
        <v>0</v>
      </c>
      <c r="Q279" s="225">
        <v>0.00088999999999999995</v>
      </c>
      <c r="R279" s="225">
        <f>Q279*H279</f>
        <v>0.13172</v>
      </c>
      <c r="S279" s="225">
        <v>0</v>
      </c>
      <c r="T279" s="226">
        <f>S279*H279</f>
        <v>0</v>
      </c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R279" s="227" t="s">
        <v>513</v>
      </c>
      <c r="AT279" s="227" t="s">
        <v>1282</v>
      </c>
      <c r="AU279" s="227" t="s">
        <v>80</v>
      </c>
      <c r="AY279" s="21" t="s">
        <v>207</v>
      </c>
      <c r="BE279" s="228">
        <f>IF(N279="základní",J279,0)</f>
        <v>0</v>
      </c>
      <c r="BF279" s="228">
        <f>IF(N279="snížená",J279,0)</f>
        <v>0</v>
      </c>
      <c r="BG279" s="228">
        <f>IF(N279="zákl. přenesená",J279,0)</f>
        <v>0</v>
      </c>
      <c r="BH279" s="228">
        <f>IF(N279="sníž. přenesená",J279,0)</f>
        <v>0</v>
      </c>
      <c r="BI279" s="228">
        <f>IF(N279="nulová",J279,0)</f>
        <v>0</v>
      </c>
      <c r="BJ279" s="21" t="s">
        <v>76</v>
      </c>
      <c r="BK279" s="228">
        <f>ROUND(I279*H279,2)</f>
        <v>0</v>
      </c>
      <c r="BL279" s="21" t="s">
        <v>327</v>
      </c>
      <c r="BM279" s="227" t="s">
        <v>3889</v>
      </c>
    </row>
    <row r="280" s="2" customFormat="1" ht="16.5" customHeight="1">
      <c r="A280" s="42"/>
      <c r="B280" s="43"/>
      <c r="C280" s="283" t="s">
        <v>1565</v>
      </c>
      <c r="D280" s="283" t="s">
        <v>1282</v>
      </c>
      <c r="E280" s="284" t="s">
        <v>3890</v>
      </c>
      <c r="F280" s="285" t="s">
        <v>3891</v>
      </c>
      <c r="G280" s="286" t="s">
        <v>317</v>
      </c>
      <c r="H280" s="287">
        <v>112</v>
      </c>
      <c r="I280" s="288"/>
      <c r="J280" s="287">
        <f>ROUND(I280*H280,2)</f>
        <v>0</v>
      </c>
      <c r="K280" s="285" t="s">
        <v>18</v>
      </c>
      <c r="L280" s="289"/>
      <c r="M280" s="290" t="s">
        <v>18</v>
      </c>
      <c r="N280" s="291" t="s">
        <v>42</v>
      </c>
      <c r="O280" s="88"/>
      <c r="P280" s="225">
        <f>O280*H280</f>
        <v>0</v>
      </c>
      <c r="Q280" s="225">
        <v>0.00088999999999999995</v>
      </c>
      <c r="R280" s="225">
        <f>Q280*H280</f>
        <v>0.099679999999999991</v>
      </c>
      <c r="S280" s="225">
        <v>0</v>
      </c>
      <c r="T280" s="226">
        <f>S280*H280</f>
        <v>0</v>
      </c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R280" s="227" t="s">
        <v>513</v>
      </c>
      <c r="AT280" s="227" t="s">
        <v>1282</v>
      </c>
      <c r="AU280" s="227" t="s">
        <v>80</v>
      </c>
      <c r="AY280" s="21" t="s">
        <v>207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1" t="s">
        <v>76</v>
      </c>
      <c r="BK280" s="228">
        <f>ROUND(I280*H280,2)</f>
        <v>0</v>
      </c>
      <c r="BL280" s="21" t="s">
        <v>327</v>
      </c>
      <c r="BM280" s="227" t="s">
        <v>3892</v>
      </c>
    </row>
    <row r="281" s="2" customFormat="1" ht="16.5" customHeight="1">
      <c r="A281" s="42"/>
      <c r="B281" s="43"/>
      <c r="C281" s="283" t="s">
        <v>1571</v>
      </c>
      <c r="D281" s="283" t="s">
        <v>1282</v>
      </c>
      <c r="E281" s="284" t="s">
        <v>3893</v>
      </c>
      <c r="F281" s="285" t="s">
        <v>3894</v>
      </c>
      <c r="G281" s="286" t="s">
        <v>317</v>
      </c>
      <c r="H281" s="287">
        <v>28</v>
      </c>
      <c r="I281" s="288"/>
      <c r="J281" s="287">
        <f>ROUND(I281*H281,2)</f>
        <v>0</v>
      </c>
      <c r="K281" s="285" t="s">
        <v>214</v>
      </c>
      <c r="L281" s="289"/>
      <c r="M281" s="290" t="s">
        <v>18</v>
      </c>
      <c r="N281" s="291" t="s">
        <v>42</v>
      </c>
      <c r="O281" s="88"/>
      <c r="P281" s="225">
        <f>O281*H281</f>
        <v>0</v>
      </c>
      <c r="Q281" s="225">
        <v>0.00088999999999999995</v>
      </c>
      <c r="R281" s="225">
        <f>Q281*H281</f>
        <v>0.024919999999999998</v>
      </c>
      <c r="S281" s="225">
        <v>0</v>
      </c>
      <c r="T281" s="226">
        <f>S281*H281</f>
        <v>0</v>
      </c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R281" s="227" t="s">
        <v>513</v>
      </c>
      <c r="AT281" s="227" t="s">
        <v>1282</v>
      </c>
      <c r="AU281" s="227" t="s">
        <v>80</v>
      </c>
      <c r="AY281" s="21" t="s">
        <v>207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21" t="s">
        <v>76</v>
      </c>
      <c r="BK281" s="228">
        <f>ROUND(I281*H281,2)</f>
        <v>0</v>
      </c>
      <c r="BL281" s="21" t="s">
        <v>327</v>
      </c>
      <c r="BM281" s="227" t="s">
        <v>3895</v>
      </c>
    </row>
    <row r="282" s="2" customFormat="1" ht="16.5" customHeight="1">
      <c r="A282" s="42"/>
      <c r="B282" s="43"/>
      <c r="C282" s="283" t="s">
        <v>247</v>
      </c>
      <c r="D282" s="283" t="s">
        <v>1282</v>
      </c>
      <c r="E282" s="284" t="s">
        <v>3896</v>
      </c>
      <c r="F282" s="285" t="s">
        <v>3897</v>
      </c>
      <c r="G282" s="286" t="s">
        <v>381</v>
      </c>
      <c r="H282" s="287">
        <v>288</v>
      </c>
      <c r="I282" s="288"/>
      <c r="J282" s="287">
        <f>ROUND(I282*H282,2)</f>
        <v>0</v>
      </c>
      <c r="K282" s="285" t="s">
        <v>214</v>
      </c>
      <c r="L282" s="289"/>
      <c r="M282" s="290" t="s">
        <v>18</v>
      </c>
      <c r="N282" s="291" t="s">
        <v>42</v>
      </c>
      <c r="O282" s="88"/>
      <c r="P282" s="225">
        <f>O282*H282</f>
        <v>0</v>
      </c>
      <c r="Q282" s="225">
        <v>0.00024000000000000001</v>
      </c>
      <c r="R282" s="225">
        <f>Q282*H282</f>
        <v>0.069120000000000001</v>
      </c>
      <c r="S282" s="225">
        <v>0</v>
      </c>
      <c r="T282" s="226">
        <f>S282*H282</f>
        <v>0</v>
      </c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R282" s="227" t="s">
        <v>513</v>
      </c>
      <c r="AT282" s="227" t="s">
        <v>1282</v>
      </c>
      <c r="AU282" s="227" t="s">
        <v>80</v>
      </c>
      <c r="AY282" s="21" t="s">
        <v>207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1" t="s">
        <v>76</v>
      </c>
      <c r="BK282" s="228">
        <f>ROUND(I282*H282,2)</f>
        <v>0</v>
      </c>
      <c r="BL282" s="21" t="s">
        <v>327</v>
      </c>
      <c r="BM282" s="227" t="s">
        <v>3898</v>
      </c>
    </row>
    <row r="283" s="14" customFormat="1">
      <c r="A283" s="14"/>
      <c r="B283" s="245"/>
      <c r="C283" s="246"/>
      <c r="D283" s="236" t="s">
        <v>218</v>
      </c>
      <c r="E283" s="247" t="s">
        <v>18</v>
      </c>
      <c r="F283" s="248" t="s">
        <v>3899</v>
      </c>
      <c r="G283" s="246"/>
      <c r="H283" s="249">
        <v>288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218</v>
      </c>
      <c r="AU283" s="255" t="s">
        <v>80</v>
      </c>
      <c r="AV283" s="14" t="s">
        <v>80</v>
      </c>
      <c r="AW283" s="14" t="s">
        <v>33</v>
      </c>
      <c r="AX283" s="14" t="s">
        <v>76</v>
      </c>
      <c r="AY283" s="255" t="s">
        <v>207</v>
      </c>
    </row>
    <row r="284" s="2" customFormat="1" ht="24.15" customHeight="1">
      <c r="A284" s="42"/>
      <c r="B284" s="43"/>
      <c r="C284" s="217" t="s">
        <v>1450</v>
      </c>
      <c r="D284" s="217" t="s">
        <v>211</v>
      </c>
      <c r="E284" s="218" t="s">
        <v>3900</v>
      </c>
      <c r="F284" s="219" t="s">
        <v>3901</v>
      </c>
      <c r="G284" s="220" t="s">
        <v>317</v>
      </c>
      <c r="H284" s="221">
        <v>41</v>
      </c>
      <c r="I284" s="222"/>
      <c r="J284" s="221">
        <f>ROUND(I284*H284,2)</f>
        <v>0</v>
      </c>
      <c r="K284" s="219" t="s">
        <v>214</v>
      </c>
      <c r="L284" s="48"/>
      <c r="M284" s="223" t="s">
        <v>18</v>
      </c>
      <c r="N284" s="224" t="s">
        <v>42</v>
      </c>
      <c r="O284" s="88"/>
      <c r="P284" s="225">
        <f>O284*H284</f>
        <v>0</v>
      </c>
      <c r="Q284" s="225">
        <v>0</v>
      </c>
      <c r="R284" s="225">
        <f>Q284*H284</f>
        <v>0</v>
      </c>
      <c r="S284" s="225">
        <v>0</v>
      </c>
      <c r="T284" s="226">
        <f>S284*H284</f>
        <v>0</v>
      </c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R284" s="227" t="s">
        <v>327</v>
      </c>
      <c r="AT284" s="227" t="s">
        <v>211</v>
      </c>
      <c r="AU284" s="227" t="s">
        <v>80</v>
      </c>
      <c r="AY284" s="21" t="s">
        <v>207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1" t="s">
        <v>76</v>
      </c>
      <c r="BK284" s="228">
        <f>ROUND(I284*H284,2)</f>
        <v>0</v>
      </c>
      <c r="BL284" s="21" t="s">
        <v>327</v>
      </c>
      <c r="BM284" s="227" t="s">
        <v>3902</v>
      </c>
    </row>
    <row r="285" s="2" customFormat="1">
      <c r="A285" s="42"/>
      <c r="B285" s="43"/>
      <c r="C285" s="44"/>
      <c r="D285" s="229" t="s">
        <v>216</v>
      </c>
      <c r="E285" s="44"/>
      <c r="F285" s="230" t="s">
        <v>3903</v>
      </c>
      <c r="G285" s="44"/>
      <c r="H285" s="44"/>
      <c r="I285" s="231"/>
      <c r="J285" s="44"/>
      <c r="K285" s="44"/>
      <c r="L285" s="48"/>
      <c r="M285" s="232"/>
      <c r="N285" s="233"/>
      <c r="O285" s="88"/>
      <c r="P285" s="88"/>
      <c r="Q285" s="88"/>
      <c r="R285" s="88"/>
      <c r="S285" s="88"/>
      <c r="T285" s="89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T285" s="21" t="s">
        <v>216</v>
      </c>
      <c r="AU285" s="21" t="s">
        <v>80</v>
      </c>
    </row>
    <row r="286" s="14" customFormat="1">
      <c r="A286" s="14"/>
      <c r="B286" s="245"/>
      <c r="C286" s="246"/>
      <c r="D286" s="236" t="s">
        <v>218</v>
      </c>
      <c r="E286" s="247" t="s">
        <v>18</v>
      </c>
      <c r="F286" s="248" t="s">
        <v>431</v>
      </c>
      <c r="G286" s="246"/>
      <c r="H286" s="249">
        <v>28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218</v>
      </c>
      <c r="AU286" s="255" t="s">
        <v>80</v>
      </c>
      <c r="AV286" s="14" t="s">
        <v>80</v>
      </c>
      <c r="AW286" s="14" t="s">
        <v>33</v>
      </c>
      <c r="AX286" s="14" t="s">
        <v>71</v>
      </c>
      <c r="AY286" s="255" t="s">
        <v>207</v>
      </c>
    </row>
    <row r="287" s="14" customFormat="1">
      <c r="A287" s="14"/>
      <c r="B287" s="245"/>
      <c r="C287" s="246"/>
      <c r="D287" s="236" t="s">
        <v>218</v>
      </c>
      <c r="E287" s="247" t="s">
        <v>18</v>
      </c>
      <c r="F287" s="248" t="s">
        <v>309</v>
      </c>
      <c r="G287" s="246"/>
      <c r="H287" s="249">
        <v>13</v>
      </c>
      <c r="I287" s="250"/>
      <c r="J287" s="246"/>
      <c r="K287" s="246"/>
      <c r="L287" s="251"/>
      <c r="M287" s="252"/>
      <c r="N287" s="253"/>
      <c r="O287" s="253"/>
      <c r="P287" s="253"/>
      <c r="Q287" s="253"/>
      <c r="R287" s="253"/>
      <c r="S287" s="253"/>
      <c r="T287" s="25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5" t="s">
        <v>218</v>
      </c>
      <c r="AU287" s="255" t="s">
        <v>80</v>
      </c>
      <c r="AV287" s="14" t="s">
        <v>80</v>
      </c>
      <c r="AW287" s="14" t="s">
        <v>33</v>
      </c>
      <c r="AX287" s="14" t="s">
        <v>71</v>
      </c>
      <c r="AY287" s="255" t="s">
        <v>207</v>
      </c>
    </row>
    <row r="288" s="16" customFormat="1">
      <c r="A288" s="16"/>
      <c r="B288" s="267"/>
      <c r="C288" s="268"/>
      <c r="D288" s="236" t="s">
        <v>218</v>
      </c>
      <c r="E288" s="269" t="s">
        <v>18</v>
      </c>
      <c r="F288" s="270" t="s">
        <v>244</v>
      </c>
      <c r="G288" s="268"/>
      <c r="H288" s="271">
        <v>41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T288" s="277" t="s">
        <v>218</v>
      </c>
      <c r="AU288" s="277" t="s">
        <v>80</v>
      </c>
      <c r="AV288" s="16" t="s">
        <v>89</v>
      </c>
      <c r="AW288" s="16" t="s">
        <v>33</v>
      </c>
      <c r="AX288" s="16" t="s">
        <v>76</v>
      </c>
      <c r="AY288" s="277" t="s">
        <v>207</v>
      </c>
    </row>
    <row r="289" s="2" customFormat="1" ht="16.5" customHeight="1">
      <c r="A289" s="42"/>
      <c r="B289" s="43"/>
      <c r="C289" s="283" t="s">
        <v>253</v>
      </c>
      <c r="D289" s="283" t="s">
        <v>1282</v>
      </c>
      <c r="E289" s="284" t="s">
        <v>3904</v>
      </c>
      <c r="F289" s="285" t="s">
        <v>3905</v>
      </c>
      <c r="G289" s="286" t="s">
        <v>317</v>
      </c>
      <c r="H289" s="287">
        <v>41</v>
      </c>
      <c r="I289" s="288"/>
      <c r="J289" s="287">
        <f>ROUND(I289*H289,2)</f>
        <v>0</v>
      </c>
      <c r="K289" s="285" t="s">
        <v>214</v>
      </c>
      <c r="L289" s="289"/>
      <c r="M289" s="290" t="s">
        <v>18</v>
      </c>
      <c r="N289" s="291" t="s">
        <v>42</v>
      </c>
      <c r="O289" s="88"/>
      <c r="P289" s="225">
        <f>O289*H289</f>
        <v>0</v>
      </c>
      <c r="Q289" s="225">
        <v>0.0019300000000000001</v>
      </c>
      <c r="R289" s="225">
        <f>Q289*H289</f>
        <v>0.079130000000000006</v>
      </c>
      <c r="S289" s="225">
        <v>0</v>
      </c>
      <c r="T289" s="226">
        <f>S289*H289</f>
        <v>0</v>
      </c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R289" s="227" t="s">
        <v>513</v>
      </c>
      <c r="AT289" s="227" t="s">
        <v>1282</v>
      </c>
      <c r="AU289" s="227" t="s">
        <v>80</v>
      </c>
      <c r="AY289" s="21" t="s">
        <v>207</v>
      </c>
      <c r="BE289" s="228">
        <f>IF(N289="základní",J289,0)</f>
        <v>0</v>
      </c>
      <c r="BF289" s="228">
        <f>IF(N289="snížená",J289,0)</f>
        <v>0</v>
      </c>
      <c r="BG289" s="228">
        <f>IF(N289="zákl. přenesená",J289,0)</f>
        <v>0</v>
      </c>
      <c r="BH289" s="228">
        <f>IF(N289="sníž. přenesená",J289,0)</f>
        <v>0</v>
      </c>
      <c r="BI289" s="228">
        <f>IF(N289="nulová",J289,0)</f>
        <v>0</v>
      </c>
      <c r="BJ289" s="21" t="s">
        <v>76</v>
      </c>
      <c r="BK289" s="228">
        <f>ROUND(I289*H289,2)</f>
        <v>0</v>
      </c>
      <c r="BL289" s="21" t="s">
        <v>327</v>
      </c>
      <c r="BM289" s="227" t="s">
        <v>3906</v>
      </c>
    </row>
    <row r="290" s="14" customFormat="1">
      <c r="A290" s="14"/>
      <c r="B290" s="245"/>
      <c r="C290" s="246"/>
      <c r="D290" s="236" t="s">
        <v>218</v>
      </c>
      <c r="E290" s="247" t="s">
        <v>18</v>
      </c>
      <c r="F290" s="248" t="s">
        <v>431</v>
      </c>
      <c r="G290" s="246"/>
      <c r="H290" s="249">
        <v>28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218</v>
      </c>
      <c r="AU290" s="255" t="s">
        <v>80</v>
      </c>
      <c r="AV290" s="14" t="s">
        <v>80</v>
      </c>
      <c r="AW290" s="14" t="s">
        <v>33</v>
      </c>
      <c r="AX290" s="14" t="s">
        <v>71</v>
      </c>
      <c r="AY290" s="255" t="s">
        <v>207</v>
      </c>
    </row>
    <row r="291" s="14" customFormat="1">
      <c r="A291" s="14"/>
      <c r="B291" s="245"/>
      <c r="C291" s="246"/>
      <c r="D291" s="236" t="s">
        <v>218</v>
      </c>
      <c r="E291" s="247" t="s">
        <v>18</v>
      </c>
      <c r="F291" s="248" t="s">
        <v>309</v>
      </c>
      <c r="G291" s="246"/>
      <c r="H291" s="249">
        <v>13</v>
      </c>
      <c r="I291" s="250"/>
      <c r="J291" s="246"/>
      <c r="K291" s="246"/>
      <c r="L291" s="251"/>
      <c r="M291" s="252"/>
      <c r="N291" s="253"/>
      <c r="O291" s="253"/>
      <c r="P291" s="253"/>
      <c r="Q291" s="253"/>
      <c r="R291" s="253"/>
      <c r="S291" s="253"/>
      <c r="T291" s="25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5" t="s">
        <v>218</v>
      </c>
      <c r="AU291" s="255" t="s">
        <v>80</v>
      </c>
      <c r="AV291" s="14" t="s">
        <v>80</v>
      </c>
      <c r="AW291" s="14" t="s">
        <v>33</v>
      </c>
      <c r="AX291" s="14" t="s">
        <v>71</v>
      </c>
      <c r="AY291" s="255" t="s">
        <v>207</v>
      </c>
    </row>
    <row r="292" s="16" customFormat="1">
      <c r="A292" s="16"/>
      <c r="B292" s="267"/>
      <c r="C292" s="268"/>
      <c r="D292" s="236" t="s">
        <v>218</v>
      </c>
      <c r="E292" s="269" t="s">
        <v>18</v>
      </c>
      <c r="F292" s="270" t="s">
        <v>244</v>
      </c>
      <c r="G292" s="268"/>
      <c r="H292" s="271">
        <v>41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T292" s="277" t="s">
        <v>218</v>
      </c>
      <c r="AU292" s="277" t="s">
        <v>80</v>
      </c>
      <c r="AV292" s="16" t="s">
        <v>89</v>
      </c>
      <c r="AW292" s="16" t="s">
        <v>33</v>
      </c>
      <c r="AX292" s="16" t="s">
        <v>76</v>
      </c>
      <c r="AY292" s="277" t="s">
        <v>207</v>
      </c>
    </row>
    <row r="293" s="2" customFormat="1" ht="16.5" customHeight="1">
      <c r="A293" s="42"/>
      <c r="B293" s="43"/>
      <c r="C293" s="283" t="s">
        <v>388</v>
      </c>
      <c r="D293" s="283" t="s">
        <v>1282</v>
      </c>
      <c r="E293" s="284" t="s">
        <v>3907</v>
      </c>
      <c r="F293" s="285" t="s">
        <v>3908</v>
      </c>
      <c r="G293" s="286" t="s">
        <v>381</v>
      </c>
      <c r="H293" s="287">
        <v>41</v>
      </c>
      <c r="I293" s="288"/>
      <c r="J293" s="287">
        <f>ROUND(I293*H293,2)</f>
        <v>0</v>
      </c>
      <c r="K293" s="285" t="s">
        <v>214</v>
      </c>
      <c r="L293" s="289"/>
      <c r="M293" s="290" t="s">
        <v>18</v>
      </c>
      <c r="N293" s="291" t="s">
        <v>42</v>
      </c>
      <c r="O293" s="88"/>
      <c r="P293" s="225">
        <f>O293*H293</f>
        <v>0</v>
      </c>
      <c r="Q293" s="225">
        <v>0.00044999999999999999</v>
      </c>
      <c r="R293" s="225">
        <f>Q293*H293</f>
        <v>0.018450000000000001</v>
      </c>
      <c r="S293" s="225">
        <v>0</v>
      </c>
      <c r="T293" s="226">
        <f>S293*H293</f>
        <v>0</v>
      </c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R293" s="227" t="s">
        <v>513</v>
      </c>
      <c r="AT293" s="227" t="s">
        <v>1282</v>
      </c>
      <c r="AU293" s="227" t="s">
        <v>80</v>
      </c>
      <c r="AY293" s="21" t="s">
        <v>207</v>
      </c>
      <c r="BE293" s="228">
        <f>IF(N293="základní",J293,0)</f>
        <v>0</v>
      </c>
      <c r="BF293" s="228">
        <f>IF(N293="snížená",J293,0)</f>
        <v>0</v>
      </c>
      <c r="BG293" s="228">
        <f>IF(N293="zákl. přenesená",J293,0)</f>
        <v>0</v>
      </c>
      <c r="BH293" s="228">
        <f>IF(N293="sníž. přenesená",J293,0)</f>
        <v>0</v>
      </c>
      <c r="BI293" s="228">
        <f>IF(N293="nulová",J293,0)</f>
        <v>0</v>
      </c>
      <c r="BJ293" s="21" t="s">
        <v>76</v>
      </c>
      <c r="BK293" s="228">
        <f>ROUND(I293*H293,2)</f>
        <v>0</v>
      </c>
      <c r="BL293" s="21" t="s">
        <v>327</v>
      </c>
      <c r="BM293" s="227" t="s">
        <v>3909</v>
      </c>
    </row>
    <row r="294" s="14" customFormat="1">
      <c r="A294" s="14"/>
      <c r="B294" s="245"/>
      <c r="C294" s="246"/>
      <c r="D294" s="236" t="s">
        <v>218</v>
      </c>
      <c r="E294" s="247" t="s">
        <v>18</v>
      </c>
      <c r="F294" s="248" t="s">
        <v>3910</v>
      </c>
      <c r="G294" s="246"/>
      <c r="H294" s="249">
        <v>41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218</v>
      </c>
      <c r="AU294" s="255" t="s">
        <v>80</v>
      </c>
      <c r="AV294" s="14" t="s">
        <v>80</v>
      </c>
      <c r="AW294" s="14" t="s">
        <v>33</v>
      </c>
      <c r="AX294" s="14" t="s">
        <v>76</v>
      </c>
      <c r="AY294" s="255" t="s">
        <v>207</v>
      </c>
    </row>
    <row r="295" s="2" customFormat="1" ht="24.15" customHeight="1">
      <c r="A295" s="42"/>
      <c r="B295" s="43"/>
      <c r="C295" s="217" t="s">
        <v>1592</v>
      </c>
      <c r="D295" s="217" t="s">
        <v>211</v>
      </c>
      <c r="E295" s="218" t="s">
        <v>3911</v>
      </c>
      <c r="F295" s="219" t="s">
        <v>3912</v>
      </c>
      <c r="G295" s="220" t="s">
        <v>317</v>
      </c>
      <c r="H295" s="221">
        <v>61</v>
      </c>
      <c r="I295" s="222"/>
      <c r="J295" s="221">
        <f>ROUND(I295*H295,2)</f>
        <v>0</v>
      </c>
      <c r="K295" s="219" t="s">
        <v>214</v>
      </c>
      <c r="L295" s="48"/>
      <c r="M295" s="223" t="s">
        <v>18</v>
      </c>
      <c r="N295" s="224" t="s">
        <v>42</v>
      </c>
      <c r="O295" s="88"/>
      <c r="P295" s="225">
        <f>O295*H295</f>
        <v>0</v>
      </c>
      <c r="Q295" s="225">
        <v>0</v>
      </c>
      <c r="R295" s="225">
        <f>Q295*H295</f>
        <v>0</v>
      </c>
      <c r="S295" s="225">
        <v>0</v>
      </c>
      <c r="T295" s="226">
        <f>S295*H295</f>
        <v>0</v>
      </c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R295" s="227" t="s">
        <v>327</v>
      </c>
      <c r="AT295" s="227" t="s">
        <v>211</v>
      </c>
      <c r="AU295" s="227" t="s">
        <v>80</v>
      </c>
      <c r="AY295" s="21" t="s">
        <v>207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21" t="s">
        <v>76</v>
      </c>
      <c r="BK295" s="228">
        <f>ROUND(I295*H295,2)</f>
        <v>0</v>
      </c>
      <c r="BL295" s="21" t="s">
        <v>327</v>
      </c>
      <c r="BM295" s="227" t="s">
        <v>3913</v>
      </c>
    </row>
    <row r="296" s="2" customFormat="1">
      <c r="A296" s="42"/>
      <c r="B296" s="43"/>
      <c r="C296" s="44"/>
      <c r="D296" s="229" t="s">
        <v>216</v>
      </c>
      <c r="E296" s="44"/>
      <c r="F296" s="230" t="s">
        <v>3914</v>
      </c>
      <c r="G296" s="44"/>
      <c r="H296" s="44"/>
      <c r="I296" s="231"/>
      <c r="J296" s="44"/>
      <c r="K296" s="44"/>
      <c r="L296" s="48"/>
      <c r="M296" s="232"/>
      <c r="N296" s="233"/>
      <c r="O296" s="88"/>
      <c r="P296" s="88"/>
      <c r="Q296" s="88"/>
      <c r="R296" s="88"/>
      <c r="S296" s="88"/>
      <c r="T296" s="89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T296" s="21" t="s">
        <v>216</v>
      </c>
      <c r="AU296" s="21" t="s">
        <v>80</v>
      </c>
    </row>
    <row r="297" s="14" customFormat="1">
      <c r="A297" s="14"/>
      <c r="B297" s="245"/>
      <c r="C297" s="246"/>
      <c r="D297" s="236" t="s">
        <v>218</v>
      </c>
      <c r="E297" s="247" t="s">
        <v>18</v>
      </c>
      <c r="F297" s="248" t="s">
        <v>209</v>
      </c>
      <c r="G297" s="246"/>
      <c r="H297" s="249">
        <v>61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218</v>
      </c>
      <c r="AU297" s="255" t="s">
        <v>80</v>
      </c>
      <c r="AV297" s="14" t="s">
        <v>80</v>
      </c>
      <c r="AW297" s="14" t="s">
        <v>33</v>
      </c>
      <c r="AX297" s="14" t="s">
        <v>76</v>
      </c>
      <c r="AY297" s="255" t="s">
        <v>207</v>
      </c>
    </row>
    <row r="298" s="2" customFormat="1" ht="16.5" customHeight="1">
      <c r="A298" s="42"/>
      <c r="B298" s="43"/>
      <c r="C298" s="283" t="s">
        <v>1597</v>
      </c>
      <c r="D298" s="283" t="s">
        <v>1282</v>
      </c>
      <c r="E298" s="284" t="s">
        <v>3915</v>
      </c>
      <c r="F298" s="285" t="s">
        <v>3916</v>
      </c>
      <c r="G298" s="286" t="s">
        <v>317</v>
      </c>
      <c r="H298" s="287">
        <v>61</v>
      </c>
      <c r="I298" s="288"/>
      <c r="J298" s="287">
        <f>ROUND(I298*H298,2)</f>
        <v>0</v>
      </c>
      <c r="K298" s="285" t="s">
        <v>214</v>
      </c>
      <c r="L298" s="289"/>
      <c r="M298" s="290" t="s">
        <v>18</v>
      </c>
      <c r="N298" s="291" t="s">
        <v>42</v>
      </c>
      <c r="O298" s="88"/>
      <c r="P298" s="225">
        <f>O298*H298</f>
        <v>0</v>
      </c>
      <c r="Q298" s="225">
        <v>0.0023700000000000001</v>
      </c>
      <c r="R298" s="225">
        <f>Q298*H298</f>
        <v>0.14457</v>
      </c>
      <c r="S298" s="225">
        <v>0</v>
      </c>
      <c r="T298" s="226">
        <f>S298*H298</f>
        <v>0</v>
      </c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R298" s="227" t="s">
        <v>513</v>
      </c>
      <c r="AT298" s="227" t="s">
        <v>1282</v>
      </c>
      <c r="AU298" s="227" t="s">
        <v>80</v>
      </c>
      <c r="AY298" s="21" t="s">
        <v>207</v>
      </c>
      <c r="BE298" s="228">
        <f>IF(N298="základní",J298,0)</f>
        <v>0</v>
      </c>
      <c r="BF298" s="228">
        <f>IF(N298="snížená",J298,0)</f>
        <v>0</v>
      </c>
      <c r="BG298" s="228">
        <f>IF(N298="zákl. přenesená",J298,0)</f>
        <v>0</v>
      </c>
      <c r="BH298" s="228">
        <f>IF(N298="sníž. přenesená",J298,0)</f>
        <v>0</v>
      </c>
      <c r="BI298" s="228">
        <f>IF(N298="nulová",J298,0)</f>
        <v>0</v>
      </c>
      <c r="BJ298" s="21" t="s">
        <v>76</v>
      </c>
      <c r="BK298" s="228">
        <f>ROUND(I298*H298,2)</f>
        <v>0</v>
      </c>
      <c r="BL298" s="21" t="s">
        <v>327</v>
      </c>
      <c r="BM298" s="227" t="s">
        <v>3917</v>
      </c>
    </row>
    <row r="299" s="14" customFormat="1">
      <c r="A299" s="14"/>
      <c r="B299" s="245"/>
      <c r="C299" s="246"/>
      <c r="D299" s="236" t="s">
        <v>218</v>
      </c>
      <c r="E299" s="247" t="s">
        <v>18</v>
      </c>
      <c r="F299" s="248" t="s">
        <v>209</v>
      </c>
      <c r="G299" s="246"/>
      <c r="H299" s="249">
        <v>61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218</v>
      </c>
      <c r="AU299" s="255" t="s">
        <v>80</v>
      </c>
      <c r="AV299" s="14" t="s">
        <v>80</v>
      </c>
      <c r="AW299" s="14" t="s">
        <v>33</v>
      </c>
      <c r="AX299" s="14" t="s">
        <v>76</v>
      </c>
      <c r="AY299" s="255" t="s">
        <v>207</v>
      </c>
    </row>
    <row r="300" s="2" customFormat="1" ht="16.5" customHeight="1">
      <c r="A300" s="42"/>
      <c r="B300" s="43"/>
      <c r="C300" s="283" t="s">
        <v>1602</v>
      </c>
      <c r="D300" s="283" t="s">
        <v>1282</v>
      </c>
      <c r="E300" s="284" t="s">
        <v>3918</v>
      </c>
      <c r="F300" s="285" t="s">
        <v>3919</v>
      </c>
      <c r="G300" s="286" t="s">
        <v>381</v>
      </c>
      <c r="H300" s="287">
        <v>61</v>
      </c>
      <c r="I300" s="288"/>
      <c r="J300" s="287">
        <f>ROUND(I300*H300,2)</f>
        <v>0</v>
      </c>
      <c r="K300" s="285" t="s">
        <v>18</v>
      </c>
      <c r="L300" s="289"/>
      <c r="M300" s="290" t="s">
        <v>18</v>
      </c>
      <c r="N300" s="291" t="s">
        <v>42</v>
      </c>
      <c r="O300" s="88"/>
      <c r="P300" s="225">
        <f>O300*H300</f>
        <v>0</v>
      </c>
      <c r="Q300" s="225">
        <v>0.001</v>
      </c>
      <c r="R300" s="225">
        <f>Q300*H300</f>
        <v>0.060999999999999999</v>
      </c>
      <c r="S300" s="225">
        <v>0</v>
      </c>
      <c r="T300" s="226">
        <f>S300*H300</f>
        <v>0</v>
      </c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R300" s="227" t="s">
        <v>513</v>
      </c>
      <c r="AT300" s="227" t="s">
        <v>1282</v>
      </c>
      <c r="AU300" s="227" t="s">
        <v>80</v>
      </c>
      <c r="AY300" s="21" t="s">
        <v>207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1" t="s">
        <v>76</v>
      </c>
      <c r="BK300" s="228">
        <f>ROUND(I300*H300,2)</f>
        <v>0</v>
      </c>
      <c r="BL300" s="21" t="s">
        <v>327</v>
      </c>
      <c r="BM300" s="227" t="s">
        <v>3920</v>
      </c>
    </row>
    <row r="301" s="14" customFormat="1">
      <c r="A301" s="14"/>
      <c r="B301" s="245"/>
      <c r="C301" s="246"/>
      <c r="D301" s="236" t="s">
        <v>218</v>
      </c>
      <c r="E301" s="247" t="s">
        <v>18</v>
      </c>
      <c r="F301" s="248" t="s">
        <v>3921</v>
      </c>
      <c r="G301" s="246"/>
      <c r="H301" s="249">
        <v>61</v>
      </c>
      <c r="I301" s="250"/>
      <c r="J301" s="246"/>
      <c r="K301" s="246"/>
      <c r="L301" s="251"/>
      <c r="M301" s="252"/>
      <c r="N301" s="253"/>
      <c r="O301" s="253"/>
      <c r="P301" s="253"/>
      <c r="Q301" s="253"/>
      <c r="R301" s="253"/>
      <c r="S301" s="253"/>
      <c r="T301" s="25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5" t="s">
        <v>218</v>
      </c>
      <c r="AU301" s="255" t="s">
        <v>80</v>
      </c>
      <c r="AV301" s="14" t="s">
        <v>80</v>
      </c>
      <c r="AW301" s="14" t="s">
        <v>33</v>
      </c>
      <c r="AX301" s="14" t="s">
        <v>76</v>
      </c>
      <c r="AY301" s="255" t="s">
        <v>207</v>
      </c>
    </row>
    <row r="302" s="2" customFormat="1" ht="16.5" customHeight="1">
      <c r="A302" s="42"/>
      <c r="B302" s="43"/>
      <c r="C302" s="217" t="s">
        <v>1607</v>
      </c>
      <c r="D302" s="217" t="s">
        <v>211</v>
      </c>
      <c r="E302" s="218" t="s">
        <v>3922</v>
      </c>
      <c r="F302" s="219" t="s">
        <v>3923</v>
      </c>
      <c r="G302" s="220" t="s">
        <v>3924</v>
      </c>
      <c r="H302" s="221">
        <v>1</v>
      </c>
      <c r="I302" s="222"/>
      <c r="J302" s="221">
        <f>ROUND(I302*H302,2)</f>
        <v>0</v>
      </c>
      <c r="K302" s="219" t="s">
        <v>18</v>
      </c>
      <c r="L302" s="48"/>
      <c r="M302" s="223" t="s">
        <v>18</v>
      </c>
      <c r="N302" s="224" t="s">
        <v>42</v>
      </c>
      <c r="O302" s="88"/>
      <c r="P302" s="225">
        <f>O302*H302</f>
        <v>0</v>
      </c>
      <c r="Q302" s="225">
        <v>0</v>
      </c>
      <c r="R302" s="225">
        <f>Q302*H302</f>
        <v>0</v>
      </c>
      <c r="S302" s="225">
        <v>0</v>
      </c>
      <c r="T302" s="226">
        <f>S302*H302</f>
        <v>0</v>
      </c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R302" s="227" t="s">
        <v>327</v>
      </c>
      <c r="AT302" s="227" t="s">
        <v>211</v>
      </c>
      <c r="AU302" s="227" t="s">
        <v>80</v>
      </c>
      <c r="AY302" s="21" t="s">
        <v>207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21" t="s">
        <v>76</v>
      </c>
      <c r="BK302" s="228">
        <f>ROUND(I302*H302,2)</f>
        <v>0</v>
      </c>
      <c r="BL302" s="21" t="s">
        <v>327</v>
      </c>
      <c r="BM302" s="227" t="s">
        <v>3925</v>
      </c>
    </row>
    <row r="303" s="2" customFormat="1" ht="16.5" customHeight="1">
      <c r="A303" s="42"/>
      <c r="B303" s="43"/>
      <c r="C303" s="217" t="s">
        <v>1612</v>
      </c>
      <c r="D303" s="217" t="s">
        <v>211</v>
      </c>
      <c r="E303" s="218" t="s">
        <v>3926</v>
      </c>
      <c r="F303" s="219" t="s">
        <v>3927</v>
      </c>
      <c r="G303" s="220" t="s">
        <v>3924</v>
      </c>
      <c r="H303" s="221">
        <v>1</v>
      </c>
      <c r="I303" s="222"/>
      <c r="J303" s="221">
        <f>ROUND(I303*H303,2)</f>
        <v>0</v>
      </c>
      <c r="K303" s="219" t="s">
        <v>18</v>
      </c>
      <c r="L303" s="48"/>
      <c r="M303" s="223" t="s">
        <v>18</v>
      </c>
      <c r="N303" s="224" t="s">
        <v>42</v>
      </c>
      <c r="O303" s="88"/>
      <c r="P303" s="225">
        <f>O303*H303</f>
        <v>0</v>
      </c>
      <c r="Q303" s="225">
        <v>0</v>
      </c>
      <c r="R303" s="225">
        <f>Q303*H303</f>
        <v>0</v>
      </c>
      <c r="S303" s="225">
        <v>0</v>
      </c>
      <c r="T303" s="226">
        <f>S303*H303</f>
        <v>0</v>
      </c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R303" s="227" t="s">
        <v>327</v>
      </c>
      <c r="AT303" s="227" t="s">
        <v>211</v>
      </c>
      <c r="AU303" s="227" t="s">
        <v>80</v>
      </c>
      <c r="AY303" s="21" t="s">
        <v>207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1" t="s">
        <v>76</v>
      </c>
      <c r="BK303" s="228">
        <f>ROUND(I303*H303,2)</f>
        <v>0</v>
      </c>
      <c r="BL303" s="21" t="s">
        <v>327</v>
      </c>
      <c r="BM303" s="227" t="s">
        <v>3928</v>
      </c>
    </row>
    <row r="304" s="2" customFormat="1" ht="16.5" customHeight="1">
      <c r="A304" s="42"/>
      <c r="B304" s="43"/>
      <c r="C304" s="217" t="s">
        <v>1617</v>
      </c>
      <c r="D304" s="217" t="s">
        <v>211</v>
      </c>
      <c r="E304" s="218" t="s">
        <v>3929</v>
      </c>
      <c r="F304" s="219" t="s">
        <v>3930</v>
      </c>
      <c r="G304" s="220" t="s">
        <v>381</v>
      </c>
      <c r="H304" s="221">
        <v>6</v>
      </c>
      <c r="I304" s="222"/>
      <c r="J304" s="221">
        <f>ROUND(I304*H304,2)</f>
        <v>0</v>
      </c>
      <c r="K304" s="219" t="s">
        <v>214</v>
      </c>
      <c r="L304" s="48"/>
      <c r="M304" s="223" t="s">
        <v>18</v>
      </c>
      <c r="N304" s="224" t="s">
        <v>42</v>
      </c>
      <c r="O304" s="88"/>
      <c r="P304" s="225">
        <f>O304*H304</f>
        <v>0</v>
      </c>
      <c r="Q304" s="225">
        <v>0</v>
      </c>
      <c r="R304" s="225">
        <f>Q304*H304</f>
        <v>0</v>
      </c>
      <c r="S304" s="225">
        <v>0</v>
      </c>
      <c r="T304" s="226">
        <f>S304*H304</f>
        <v>0</v>
      </c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R304" s="227" t="s">
        <v>327</v>
      </c>
      <c r="AT304" s="227" t="s">
        <v>211</v>
      </c>
      <c r="AU304" s="227" t="s">
        <v>80</v>
      </c>
      <c r="AY304" s="21" t="s">
        <v>207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1" t="s">
        <v>76</v>
      </c>
      <c r="BK304" s="228">
        <f>ROUND(I304*H304,2)</f>
        <v>0</v>
      </c>
      <c r="BL304" s="21" t="s">
        <v>327</v>
      </c>
      <c r="BM304" s="227" t="s">
        <v>3931</v>
      </c>
    </row>
    <row r="305" s="2" customFormat="1">
      <c r="A305" s="42"/>
      <c r="B305" s="43"/>
      <c r="C305" s="44"/>
      <c r="D305" s="229" t="s">
        <v>216</v>
      </c>
      <c r="E305" s="44"/>
      <c r="F305" s="230" t="s">
        <v>3932</v>
      </c>
      <c r="G305" s="44"/>
      <c r="H305" s="44"/>
      <c r="I305" s="231"/>
      <c r="J305" s="44"/>
      <c r="K305" s="44"/>
      <c r="L305" s="48"/>
      <c r="M305" s="232"/>
      <c r="N305" s="233"/>
      <c r="O305" s="88"/>
      <c r="P305" s="88"/>
      <c r="Q305" s="88"/>
      <c r="R305" s="88"/>
      <c r="S305" s="88"/>
      <c r="T305" s="89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T305" s="21" t="s">
        <v>216</v>
      </c>
      <c r="AU305" s="21" t="s">
        <v>80</v>
      </c>
    </row>
    <row r="306" s="2" customFormat="1" ht="16.5" customHeight="1">
      <c r="A306" s="42"/>
      <c r="B306" s="43"/>
      <c r="C306" s="283" t="s">
        <v>1622</v>
      </c>
      <c r="D306" s="283" t="s">
        <v>1282</v>
      </c>
      <c r="E306" s="284" t="s">
        <v>3933</v>
      </c>
      <c r="F306" s="285" t="s">
        <v>3934</v>
      </c>
      <c r="G306" s="286" t="s">
        <v>381</v>
      </c>
      <c r="H306" s="287">
        <v>6</v>
      </c>
      <c r="I306" s="288"/>
      <c r="J306" s="287">
        <f>ROUND(I306*H306,2)</f>
        <v>0</v>
      </c>
      <c r="K306" s="285" t="s">
        <v>214</v>
      </c>
      <c r="L306" s="289"/>
      <c r="M306" s="290" t="s">
        <v>18</v>
      </c>
      <c r="N306" s="291" t="s">
        <v>42</v>
      </c>
      <c r="O306" s="88"/>
      <c r="P306" s="225">
        <f>O306*H306</f>
        <v>0</v>
      </c>
      <c r="Q306" s="225">
        <v>0.0011999999999999999</v>
      </c>
      <c r="R306" s="225">
        <f>Q306*H306</f>
        <v>0.0071999999999999998</v>
      </c>
      <c r="S306" s="225">
        <v>0</v>
      </c>
      <c r="T306" s="226">
        <f>S306*H306</f>
        <v>0</v>
      </c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R306" s="227" t="s">
        <v>513</v>
      </c>
      <c r="AT306" s="227" t="s">
        <v>1282</v>
      </c>
      <c r="AU306" s="227" t="s">
        <v>80</v>
      </c>
      <c r="AY306" s="21" t="s">
        <v>207</v>
      </c>
      <c r="BE306" s="228">
        <f>IF(N306="základní",J306,0)</f>
        <v>0</v>
      </c>
      <c r="BF306" s="228">
        <f>IF(N306="snížená",J306,0)</f>
        <v>0</v>
      </c>
      <c r="BG306" s="228">
        <f>IF(N306="zákl. přenesená",J306,0)</f>
        <v>0</v>
      </c>
      <c r="BH306" s="228">
        <f>IF(N306="sníž. přenesená",J306,0)</f>
        <v>0</v>
      </c>
      <c r="BI306" s="228">
        <f>IF(N306="nulová",J306,0)</f>
        <v>0</v>
      </c>
      <c r="BJ306" s="21" t="s">
        <v>76</v>
      </c>
      <c r="BK306" s="228">
        <f>ROUND(I306*H306,2)</f>
        <v>0</v>
      </c>
      <c r="BL306" s="21" t="s">
        <v>327</v>
      </c>
      <c r="BM306" s="227" t="s">
        <v>3935</v>
      </c>
    </row>
    <row r="307" s="2" customFormat="1" ht="24.15" customHeight="1">
      <c r="A307" s="42"/>
      <c r="B307" s="43"/>
      <c r="C307" s="217" t="s">
        <v>1627</v>
      </c>
      <c r="D307" s="217" t="s">
        <v>211</v>
      </c>
      <c r="E307" s="218" t="s">
        <v>3936</v>
      </c>
      <c r="F307" s="219" t="s">
        <v>3937</v>
      </c>
      <c r="G307" s="220" t="s">
        <v>516</v>
      </c>
      <c r="H307" s="221">
        <v>1.76</v>
      </c>
      <c r="I307" s="222"/>
      <c r="J307" s="221">
        <f>ROUND(I307*H307,2)</f>
        <v>0</v>
      </c>
      <c r="K307" s="219" t="s">
        <v>214</v>
      </c>
      <c r="L307" s="48"/>
      <c r="M307" s="223" t="s">
        <v>18</v>
      </c>
      <c r="N307" s="224" t="s">
        <v>42</v>
      </c>
      <c r="O307" s="88"/>
      <c r="P307" s="225">
        <f>O307*H307</f>
        <v>0</v>
      </c>
      <c r="Q307" s="225">
        <v>0</v>
      </c>
      <c r="R307" s="225">
        <f>Q307*H307</f>
        <v>0</v>
      </c>
      <c r="S307" s="225">
        <v>0</v>
      </c>
      <c r="T307" s="226">
        <f>S307*H307</f>
        <v>0</v>
      </c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R307" s="227" t="s">
        <v>327</v>
      </c>
      <c r="AT307" s="227" t="s">
        <v>211</v>
      </c>
      <c r="AU307" s="227" t="s">
        <v>80</v>
      </c>
      <c r="AY307" s="21" t="s">
        <v>207</v>
      </c>
      <c r="BE307" s="228">
        <f>IF(N307="základní",J307,0)</f>
        <v>0</v>
      </c>
      <c r="BF307" s="228">
        <f>IF(N307="snížená",J307,0)</f>
        <v>0</v>
      </c>
      <c r="BG307" s="228">
        <f>IF(N307="zákl. přenesená",J307,0)</f>
        <v>0</v>
      </c>
      <c r="BH307" s="228">
        <f>IF(N307="sníž. přenesená",J307,0)</f>
        <v>0</v>
      </c>
      <c r="BI307" s="228">
        <f>IF(N307="nulová",J307,0)</f>
        <v>0</v>
      </c>
      <c r="BJ307" s="21" t="s">
        <v>76</v>
      </c>
      <c r="BK307" s="228">
        <f>ROUND(I307*H307,2)</f>
        <v>0</v>
      </c>
      <c r="BL307" s="21" t="s">
        <v>327</v>
      </c>
      <c r="BM307" s="227" t="s">
        <v>3938</v>
      </c>
    </row>
    <row r="308" s="2" customFormat="1">
      <c r="A308" s="42"/>
      <c r="B308" s="43"/>
      <c r="C308" s="44"/>
      <c r="D308" s="229" t="s">
        <v>216</v>
      </c>
      <c r="E308" s="44"/>
      <c r="F308" s="230" t="s">
        <v>3939</v>
      </c>
      <c r="G308" s="44"/>
      <c r="H308" s="44"/>
      <c r="I308" s="231"/>
      <c r="J308" s="44"/>
      <c r="K308" s="44"/>
      <c r="L308" s="48"/>
      <c r="M308" s="232"/>
      <c r="N308" s="233"/>
      <c r="O308" s="88"/>
      <c r="P308" s="88"/>
      <c r="Q308" s="88"/>
      <c r="R308" s="88"/>
      <c r="S308" s="88"/>
      <c r="T308" s="89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T308" s="21" t="s">
        <v>216</v>
      </c>
      <c r="AU308" s="21" t="s">
        <v>80</v>
      </c>
    </row>
    <row r="309" s="12" customFormat="1" ht="22.8" customHeight="1">
      <c r="A309" s="12"/>
      <c r="B309" s="201"/>
      <c r="C309" s="202"/>
      <c r="D309" s="203" t="s">
        <v>70</v>
      </c>
      <c r="E309" s="215" t="s">
        <v>706</v>
      </c>
      <c r="F309" s="215" t="s">
        <v>114</v>
      </c>
      <c r="G309" s="202"/>
      <c r="H309" s="202"/>
      <c r="I309" s="205"/>
      <c r="J309" s="216">
        <f>BK309</f>
        <v>0</v>
      </c>
      <c r="K309" s="202"/>
      <c r="L309" s="207"/>
      <c r="M309" s="208"/>
      <c r="N309" s="209"/>
      <c r="O309" s="209"/>
      <c r="P309" s="210">
        <f>SUM(P310:P321)</f>
        <v>0</v>
      </c>
      <c r="Q309" s="209"/>
      <c r="R309" s="210">
        <f>SUM(R310:R321)</f>
        <v>0.00060000000000000006</v>
      </c>
      <c r="S309" s="209"/>
      <c r="T309" s="211">
        <f>SUM(T310:T321)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12" t="s">
        <v>80</v>
      </c>
      <c r="AT309" s="213" t="s">
        <v>70</v>
      </c>
      <c r="AU309" s="213" t="s">
        <v>76</v>
      </c>
      <c r="AY309" s="212" t="s">
        <v>207</v>
      </c>
      <c r="BK309" s="214">
        <f>SUM(BK310:BK321)</f>
        <v>0</v>
      </c>
    </row>
    <row r="310" s="2" customFormat="1" ht="24.15" customHeight="1">
      <c r="A310" s="42"/>
      <c r="B310" s="43"/>
      <c r="C310" s="217" t="s">
        <v>1632</v>
      </c>
      <c r="D310" s="217" t="s">
        <v>211</v>
      </c>
      <c r="E310" s="218" t="s">
        <v>3940</v>
      </c>
      <c r="F310" s="219" t="s">
        <v>3941</v>
      </c>
      <c r="G310" s="220" t="s">
        <v>381</v>
      </c>
      <c r="H310" s="221">
        <v>4</v>
      </c>
      <c r="I310" s="222"/>
      <c r="J310" s="221">
        <f>ROUND(I310*H310,2)</f>
        <v>0</v>
      </c>
      <c r="K310" s="219" t="s">
        <v>214</v>
      </c>
      <c r="L310" s="48"/>
      <c r="M310" s="223" t="s">
        <v>18</v>
      </c>
      <c r="N310" s="224" t="s">
        <v>42</v>
      </c>
      <c r="O310" s="88"/>
      <c r="P310" s="225">
        <f>O310*H310</f>
        <v>0</v>
      </c>
      <c r="Q310" s="225">
        <v>0</v>
      </c>
      <c r="R310" s="225">
        <f>Q310*H310</f>
        <v>0</v>
      </c>
      <c r="S310" s="225">
        <v>0</v>
      </c>
      <c r="T310" s="226">
        <f>S310*H310</f>
        <v>0</v>
      </c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R310" s="227" t="s">
        <v>327</v>
      </c>
      <c r="AT310" s="227" t="s">
        <v>211</v>
      </c>
      <c r="AU310" s="227" t="s">
        <v>80</v>
      </c>
      <c r="AY310" s="21" t="s">
        <v>207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1" t="s">
        <v>76</v>
      </c>
      <c r="BK310" s="228">
        <f>ROUND(I310*H310,2)</f>
        <v>0</v>
      </c>
      <c r="BL310" s="21" t="s">
        <v>327</v>
      </c>
      <c r="BM310" s="227" t="s">
        <v>3942</v>
      </c>
    </row>
    <row r="311" s="2" customFormat="1">
      <c r="A311" s="42"/>
      <c r="B311" s="43"/>
      <c r="C311" s="44"/>
      <c r="D311" s="229" t="s">
        <v>216</v>
      </c>
      <c r="E311" s="44"/>
      <c r="F311" s="230" t="s">
        <v>3943</v>
      </c>
      <c r="G311" s="44"/>
      <c r="H311" s="44"/>
      <c r="I311" s="231"/>
      <c r="J311" s="44"/>
      <c r="K311" s="44"/>
      <c r="L311" s="48"/>
      <c r="M311" s="232"/>
      <c r="N311" s="233"/>
      <c r="O311" s="88"/>
      <c r="P311" s="88"/>
      <c r="Q311" s="88"/>
      <c r="R311" s="88"/>
      <c r="S311" s="88"/>
      <c r="T311" s="89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T311" s="21" t="s">
        <v>216</v>
      </c>
      <c r="AU311" s="21" t="s">
        <v>80</v>
      </c>
    </row>
    <row r="312" s="2" customFormat="1" ht="21.75" customHeight="1">
      <c r="A312" s="42"/>
      <c r="B312" s="43"/>
      <c r="C312" s="283" t="s">
        <v>1637</v>
      </c>
      <c r="D312" s="283" t="s">
        <v>1282</v>
      </c>
      <c r="E312" s="284" t="s">
        <v>3944</v>
      </c>
      <c r="F312" s="285" t="s">
        <v>3945</v>
      </c>
      <c r="G312" s="286" t="s">
        <v>381</v>
      </c>
      <c r="H312" s="287">
        <v>4</v>
      </c>
      <c r="I312" s="288"/>
      <c r="J312" s="287">
        <f>ROUND(I312*H312,2)</f>
        <v>0</v>
      </c>
      <c r="K312" s="285" t="s">
        <v>214</v>
      </c>
      <c r="L312" s="289"/>
      <c r="M312" s="290" t="s">
        <v>18</v>
      </c>
      <c r="N312" s="291" t="s">
        <v>42</v>
      </c>
      <c r="O312" s="88"/>
      <c r="P312" s="225">
        <f>O312*H312</f>
        <v>0</v>
      </c>
      <c r="Q312" s="225">
        <v>0.00010000000000000001</v>
      </c>
      <c r="R312" s="225">
        <f>Q312*H312</f>
        <v>0.00040000000000000002</v>
      </c>
      <c r="S312" s="225">
        <v>0</v>
      </c>
      <c r="T312" s="226">
        <f>S312*H312</f>
        <v>0</v>
      </c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R312" s="227" t="s">
        <v>513</v>
      </c>
      <c r="AT312" s="227" t="s">
        <v>1282</v>
      </c>
      <c r="AU312" s="227" t="s">
        <v>80</v>
      </c>
      <c r="AY312" s="21" t="s">
        <v>207</v>
      </c>
      <c r="BE312" s="228">
        <f>IF(N312="základní",J312,0)</f>
        <v>0</v>
      </c>
      <c r="BF312" s="228">
        <f>IF(N312="snížená",J312,0)</f>
        <v>0</v>
      </c>
      <c r="BG312" s="228">
        <f>IF(N312="zákl. přenesená",J312,0)</f>
        <v>0</v>
      </c>
      <c r="BH312" s="228">
        <f>IF(N312="sníž. přenesená",J312,0)</f>
        <v>0</v>
      </c>
      <c r="BI312" s="228">
        <f>IF(N312="nulová",J312,0)</f>
        <v>0</v>
      </c>
      <c r="BJ312" s="21" t="s">
        <v>76</v>
      </c>
      <c r="BK312" s="228">
        <f>ROUND(I312*H312,2)</f>
        <v>0</v>
      </c>
      <c r="BL312" s="21" t="s">
        <v>327</v>
      </c>
      <c r="BM312" s="227" t="s">
        <v>3946</v>
      </c>
    </row>
    <row r="313" s="2" customFormat="1" ht="16.5" customHeight="1">
      <c r="A313" s="42"/>
      <c r="B313" s="43"/>
      <c r="C313" s="217" t="s">
        <v>1642</v>
      </c>
      <c r="D313" s="217" t="s">
        <v>211</v>
      </c>
      <c r="E313" s="218" t="s">
        <v>3947</v>
      </c>
      <c r="F313" s="219" t="s">
        <v>3948</v>
      </c>
      <c r="G313" s="220" t="s">
        <v>381</v>
      </c>
      <c r="H313" s="221">
        <v>1</v>
      </c>
      <c r="I313" s="222"/>
      <c r="J313" s="221">
        <f>ROUND(I313*H313,2)</f>
        <v>0</v>
      </c>
      <c r="K313" s="219" t="s">
        <v>214</v>
      </c>
      <c r="L313" s="48"/>
      <c r="M313" s="223" t="s">
        <v>18</v>
      </c>
      <c r="N313" s="224" t="s">
        <v>42</v>
      </c>
      <c r="O313" s="88"/>
      <c r="P313" s="225">
        <f>O313*H313</f>
        <v>0</v>
      </c>
      <c r="Q313" s="225">
        <v>0</v>
      </c>
      <c r="R313" s="225">
        <f>Q313*H313</f>
        <v>0</v>
      </c>
      <c r="S313" s="225">
        <v>0</v>
      </c>
      <c r="T313" s="226">
        <f>S313*H313</f>
        <v>0</v>
      </c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R313" s="227" t="s">
        <v>327</v>
      </c>
      <c r="AT313" s="227" t="s">
        <v>211</v>
      </c>
      <c r="AU313" s="227" t="s">
        <v>80</v>
      </c>
      <c r="AY313" s="21" t="s">
        <v>207</v>
      </c>
      <c r="BE313" s="228">
        <f>IF(N313="základní",J313,0)</f>
        <v>0</v>
      </c>
      <c r="BF313" s="228">
        <f>IF(N313="snížená",J313,0)</f>
        <v>0</v>
      </c>
      <c r="BG313" s="228">
        <f>IF(N313="zákl. přenesená",J313,0)</f>
        <v>0</v>
      </c>
      <c r="BH313" s="228">
        <f>IF(N313="sníž. přenesená",J313,0)</f>
        <v>0</v>
      </c>
      <c r="BI313" s="228">
        <f>IF(N313="nulová",J313,0)</f>
        <v>0</v>
      </c>
      <c r="BJ313" s="21" t="s">
        <v>76</v>
      </c>
      <c r="BK313" s="228">
        <f>ROUND(I313*H313,2)</f>
        <v>0</v>
      </c>
      <c r="BL313" s="21" t="s">
        <v>327</v>
      </c>
      <c r="BM313" s="227" t="s">
        <v>3949</v>
      </c>
    </row>
    <row r="314" s="2" customFormat="1">
      <c r="A314" s="42"/>
      <c r="B314" s="43"/>
      <c r="C314" s="44"/>
      <c r="D314" s="229" t="s">
        <v>216</v>
      </c>
      <c r="E314" s="44"/>
      <c r="F314" s="230" t="s">
        <v>3950</v>
      </c>
      <c r="G314" s="44"/>
      <c r="H314" s="44"/>
      <c r="I314" s="231"/>
      <c r="J314" s="44"/>
      <c r="K314" s="44"/>
      <c r="L314" s="48"/>
      <c r="M314" s="232"/>
      <c r="N314" s="233"/>
      <c r="O314" s="88"/>
      <c r="P314" s="88"/>
      <c r="Q314" s="88"/>
      <c r="R314" s="88"/>
      <c r="S314" s="88"/>
      <c r="T314" s="89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T314" s="21" t="s">
        <v>216</v>
      </c>
      <c r="AU314" s="21" t="s">
        <v>80</v>
      </c>
    </row>
    <row r="315" s="2" customFormat="1" ht="16.5" customHeight="1">
      <c r="A315" s="42"/>
      <c r="B315" s="43"/>
      <c r="C315" s="217" t="s">
        <v>1647</v>
      </c>
      <c r="D315" s="217" t="s">
        <v>211</v>
      </c>
      <c r="E315" s="218" t="s">
        <v>3951</v>
      </c>
      <c r="F315" s="219" t="s">
        <v>3952</v>
      </c>
      <c r="G315" s="220" t="s">
        <v>381</v>
      </c>
      <c r="H315" s="221">
        <v>1</v>
      </c>
      <c r="I315" s="222"/>
      <c r="J315" s="221">
        <f>ROUND(I315*H315,2)</f>
        <v>0</v>
      </c>
      <c r="K315" s="219" t="s">
        <v>214</v>
      </c>
      <c r="L315" s="48"/>
      <c r="M315" s="223" t="s">
        <v>18</v>
      </c>
      <c r="N315" s="224" t="s">
        <v>42</v>
      </c>
      <c r="O315" s="88"/>
      <c r="P315" s="225">
        <f>O315*H315</f>
        <v>0</v>
      </c>
      <c r="Q315" s="225">
        <v>0</v>
      </c>
      <c r="R315" s="225">
        <f>Q315*H315</f>
        <v>0</v>
      </c>
      <c r="S315" s="225">
        <v>0</v>
      </c>
      <c r="T315" s="226">
        <f>S315*H315</f>
        <v>0</v>
      </c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R315" s="227" t="s">
        <v>327</v>
      </c>
      <c r="AT315" s="227" t="s">
        <v>211</v>
      </c>
      <c r="AU315" s="227" t="s">
        <v>80</v>
      </c>
      <c r="AY315" s="21" t="s">
        <v>207</v>
      </c>
      <c r="BE315" s="228">
        <f>IF(N315="základní",J315,0)</f>
        <v>0</v>
      </c>
      <c r="BF315" s="228">
        <f>IF(N315="snížená",J315,0)</f>
        <v>0</v>
      </c>
      <c r="BG315" s="228">
        <f>IF(N315="zákl. přenesená",J315,0)</f>
        <v>0</v>
      </c>
      <c r="BH315" s="228">
        <f>IF(N315="sníž. přenesená",J315,0)</f>
        <v>0</v>
      </c>
      <c r="BI315" s="228">
        <f>IF(N315="nulová",J315,0)</f>
        <v>0</v>
      </c>
      <c r="BJ315" s="21" t="s">
        <v>76</v>
      </c>
      <c r="BK315" s="228">
        <f>ROUND(I315*H315,2)</f>
        <v>0</v>
      </c>
      <c r="BL315" s="21" t="s">
        <v>327</v>
      </c>
      <c r="BM315" s="227" t="s">
        <v>3953</v>
      </c>
    </row>
    <row r="316" s="2" customFormat="1">
      <c r="A316" s="42"/>
      <c r="B316" s="43"/>
      <c r="C316" s="44"/>
      <c r="D316" s="229" t="s">
        <v>216</v>
      </c>
      <c r="E316" s="44"/>
      <c r="F316" s="230" t="s">
        <v>3954</v>
      </c>
      <c r="G316" s="44"/>
      <c r="H316" s="44"/>
      <c r="I316" s="231"/>
      <c r="J316" s="44"/>
      <c r="K316" s="44"/>
      <c r="L316" s="48"/>
      <c r="M316" s="232"/>
      <c r="N316" s="233"/>
      <c r="O316" s="88"/>
      <c r="P316" s="88"/>
      <c r="Q316" s="88"/>
      <c r="R316" s="88"/>
      <c r="S316" s="88"/>
      <c r="T316" s="89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T316" s="21" t="s">
        <v>216</v>
      </c>
      <c r="AU316" s="21" t="s">
        <v>80</v>
      </c>
    </row>
    <row r="317" s="2" customFormat="1" ht="21.75" customHeight="1">
      <c r="A317" s="42"/>
      <c r="B317" s="43"/>
      <c r="C317" s="217" t="s">
        <v>1652</v>
      </c>
      <c r="D317" s="217" t="s">
        <v>211</v>
      </c>
      <c r="E317" s="218" t="s">
        <v>3955</v>
      </c>
      <c r="F317" s="219" t="s">
        <v>3956</v>
      </c>
      <c r="G317" s="220" t="s">
        <v>381</v>
      </c>
      <c r="H317" s="221">
        <v>1</v>
      </c>
      <c r="I317" s="222"/>
      <c r="J317" s="221">
        <f>ROUND(I317*H317,2)</f>
        <v>0</v>
      </c>
      <c r="K317" s="219" t="s">
        <v>214</v>
      </c>
      <c r="L317" s="48"/>
      <c r="M317" s="223" t="s">
        <v>18</v>
      </c>
      <c r="N317" s="224" t="s">
        <v>42</v>
      </c>
      <c r="O317" s="88"/>
      <c r="P317" s="225">
        <f>O317*H317</f>
        <v>0</v>
      </c>
      <c r="Q317" s="225">
        <v>0</v>
      </c>
      <c r="R317" s="225">
        <f>Q317*H317</f>
        <v>0</v>
      </c>
      <c r="S317" s="225">
        <v>0</v>
      </c>
      <c r="T317" s="226">
        <f>S317*H317</f>
        <v>0</v>
      </c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R317" s="227" t="s">
        <v>327</v>
      </c>
      <c r="AT317" s="227" t="s">
        <v>211</v>
      </c>
      <c r="AU317" s="227" t="s">
        <v>80</v>
      </c>
      <c r="AY317" s="21" t="s">
        <v>207</v>
      </c>
      <c r="BE317" s="228">
        <f>IF(N317="základní",J317,0)</f>
        <v>0</v>
      </c>
      <c r="BF317" s="228">
        <f>IF(N317="snížená",J317,0)</f>
        <v>0</v>
      </c>
      <c r="BG317" s="228">
        <f>IF(N317="zákl. přenesená",J317,0)</f>
        <v>0</v>
      </c>
      <c r="BH317" s="228">
        <f>IF(N317="sníž. přenesená",J317,0)</f>
        <v>0</v>
      </c>
      <c r="BI317" s="228">
        <f>IF(N317="nulová",J317,0)</f>
        <v>0</v>
      </c>
      <c r="BJ317" s="21" t="s">
        <v>76</v>
      </c>
      <c r="BK317" s="228">
        <f>ROUND(I317*H317,2)</f>
        <v>0</v>
      </c>
      <c r="BL317" s="21" t="s">
        <v>327</v>
      </c>
      <c r="BM317" s="227" t="s">
        <v>3957</v>
      </c>
    </row>
    <row r="318" s="2" customFormat="1">
      <c r="A318" s="42"/>
      <c r="B318" s="43"/>
      <c r="C318" s="44"/>
      <c r="D318" s="229" t="s">
        <v>216</v>
      </c>
      <c r="E318" s="44"/>
      <c r="F318" s="230" t="s">
        <v>3958</v>
      </c>
      <c r="G318" s="44"/>
      <c r="H318" s="44"/>
      <c r="I318" s="231"/>
      <c r="J318" s="44"/>
      <c r="K318" s="44"/>
      <c r="L318" s="48"/>
      <c r="M318" s="232"/>
      <c r="N318" s="233"/>
      <c r="O318" s="88"/>
      <c r="P318" s="88"/>
      <c r="Q318" s="88"/>
      <c r="R318" s="88"/>
      <c r="S318" s="88"/>
      <c r="T318" s="89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T318" s="21" t="s">
        <v>216</v>
      </c>
      <c r="AU318" s="21" t="s">
        <v>80</v>
      </c>
    </row>
    <row r="319" s="2" customFormat="1" ht="16.5" customHeight="1">
      <c r="A319" s="42"/>
      <c r="B319" s="43"/>
      <c r="C319" s="217" t="s">
        <v>1657</v>
      </c>
      <c r="D319" s="217" t="s">
        <v>211</v>
      </c>
      <c r="E319" s="218" t="s">
        <v>3959</v>
      </c>
      <c r="F319" s="219" t="s">
        <v>3960</v>
      </c>
      <c r="G319" s="220" t="s">
        <v>381</v>
      </c>
      <c r="H319" s="221">
        <v>1</v>
      </c>
      <c r="I319" s="222"/>
      <c r="J319" s="221">
        <f>ROUND(I319*H319,2)</f>
        <v>0</v>
      </c>
      <c r="K319" s="219" t="s">
        <v>214</v>
      </c>
      <c r="L319" s="48"/>
      <c r="M319" s="223" t="s">
        <v>18</v>
      </c>
      <c r="N319" s="224" t="s">
        <v>42</v>
      </c>
      <c r="O319" s="88"/>
      <c r="P319" s="225">
        <f>O319*H319</f>
        <v>0</v>
      </c>
      <c r="Q319" s="225">
        <v>0</v>
      </c>
      <c r="R319" s="225">
        <f>Q319*H319</f>
        <v>0</v>
      </c>
      <c r="S319" s="225">
        <v>0</v>
      </c>
      <c r="T319" s="226">
        <f>S319*H319</f>
        <v>0</v>
      </c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R319" s="227" t="s">
        <v>327</v>
      </c>
      <c r="AT319" s="227" t="s">
        <v>211</v>
      </c>
      <c r="AU319" s="227" t="s">
        <v>80</v>
      </c>
      <c r="AY319" s="21" t="s">
        <v>207</v>
      </c>
      <c r="BE319" s="228">
        <f>IF(N319="základní",J319,0)</f>
        <v>0</v>
      </c>
      <c r="BF319" s="228">
        <f>IF(N319="snížená",J319,0)</f>
        <v>0</v>
      </c>
      <c r="BG319" s="228">
        <f>IF(N319="zákl. přenesená",J319,0)</f>
        <v>0</v>
      </c>
      <c r="BH319" s="228">
        <f>IF(N319="sníž. přenesená",J319,0)</f>
        <v>0</v>
      </c>
      <c r="BI319" s="228">
        <f>IF(N319="nulová",J319,0)</f>
        <v>0</v>
      </c>
      <c r="BJ319" s="21" t="s">
        <v>76</v>
      </c>
      <c r="BK319" s="228">
        <f>ROUND(I319*H319,2)</f>
        <v>0</v>
      </c>
      <c r="BL319" s="21" t="s">
        <v>327</v>
      </c>
      <c r="BM319" s="227" t="s">
        <v>3961</v>
      </c>
    </row>
    <row r="320" s="2" customFormat="1">
      <c r="A320" s="42"/>
      <c r="B320" s="43"/>
      <c r="C320" s="44"/>
      <c r="D320" s="229" t="s">
        <v>216</v>
      </c>
      <c r="E320" s="44"/>
      <c r="F320" s="230" t="s">
        <v>3962</v>
      </c>
      <c r="G320" s="44"/>
      <c r="H320" s="44"/>
      <c r="I320" s="231"/>
      <c r="J320" s="44"/>
      <c r="K320" s="44"/>
      <c r="L320" s="48"/>
      <c r="M320" s="232"/>
      <c r="N320" s="233"/>
      <c r="O320" s="88"/>
      <c r="P320" s="88"/>
      <c r="Q320" s="88"/>
      <c r="R320" s="88"/>
      <c r="S320" s="88"/>
      <c r="T320" s="89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T320" s="21" t="s">
        <v>216</v>
      </c>
      <c r="AU320" s="21" t="s">
        <v>80</v>
      </c>
    </row>
    <row r="321" s="2" customFormat="1" ht="24.15" customHeight="1">
      <c r="A321" s="42"/>
      <c r="B321" s="43"/>
      <c r="C321" s="283" t="s">
        <v>1665</v>
      </c>
      <c r="D321" s="283" t="s">
        <v>1282</v>
      </c>
      <c r="E321" s="284" t="s">
        <v>3963</v>
      </c>
      <c r="F321" s="285" t="s">
        <v>3964</v>
      </c>
      <c r="G321" s="286" t="s">
        <v>381</v>
      </c>
      <c r="H321" s="287">
        <v>1</v>
      </c>
      <c r="I321" s="288"/>
      <c r="J321" s="287">
        <f>ROUND(I321*H321,2)</f>
        <v>0</v>
      </c>
      <c r="K321" s="285" t="s">
        <v>214</v>
      </c>
      <c r="L321" s="289"/>
      <c r="M321" s="290" t="s">
        <v>18</v>
      </c>
      <c r="N321" s="291" t="s">
        <v>42</v>
      </c>
      <c r="O321" s="88"/>
      <c r="P321" s="225">
        <f>O321*H321</f>
        <v>0</v>
      </c>
      <c r="Q321" s="225">
        <v>0.00020000000000000001</v>
      </c>
      <c r="R321" s="225">
        <f>Q321*H321</f>
        <v>0.00020000000000000001</v>
      </c>
      <c r="S321" s="225">
        <v>0</v>
      </c>
      <c r="T321" s="226">
        <f>S321*H321</f>
        <v>0</v>
      </c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R321" s="227" t="s">
        <v>513</v>
      </c>
      <c r="AT321" s="227" t="s">
        <v>1282</v>
      </c>
      <c r="AU321" s="227" t="s">
        <v>80</v>
      </c>
      <c r="AY321" s="21" t="s">
        <v>207</v>
      </c>
      <c r="BE321" s="228">
        <f>IF(N321="základní",J321,0)</f>
        <v>0</v>
      </c>
      <c r="BF321" s="228">
        <f>IF(N321="snížená",J321,0)</f>
        <v>0</v>
      </c>
      <c r="BG321" s="228">
        <f>IF(N321="zákl. přenesená",J321,0)</f>
        <v>0</v>
      </c>
      <c r="BH321" s="228">
        <f>IF(N321="sníž. přenesená",J321,0)</f>
        <v>0</v>
      </c>
      <c r="BI321" s="228">
        <f>IF(N321="nulová",J321,0)</f>
        <v>0</v>
      </c>
      <c r="BJ321" s="21" t="s">
        <v>76</v>
      </c>
      <c r="BK321" s="228">
        <f>ROUND(I321*H321,2)</f>
        <v>0</v>
      </c>
      <c r="BL321" s="21" t="s">
        <v>327</v>
      </c>
      <c r="BM321" s="227" t="s">
        <v>3965</v>
      </c>
    </row>
    <row r="322" s="12" customFormat="1" ht="25.92" customHeight="1">
      <c r="A322" s="12"/>
      <c r="B322" s="201"/>
      <c r="C322" s="202"/>
      <c r="D322" s="203" t="s">
        <v>70</v>
      </c>
      <c r="E322" s="204" t="s">
        <v>1282</v>
      </c>
      <c r="F322" s="204" t="s">
        <v>3966</v>
      </c>
      <c r="G322" s="202"/>
      <c r="H322" s="202"/>
      <c r="I322" s="205"/>
      <c r="J322" s="206">
        <f>BK322</f>
        <v>0</v>
      </c>
      <c r="K322" s="202"/>
      <c r="L322" s="207"/>
      <c r="M322" s="208"/>
      <c r="N322" s="209"/>
      <c r="O322" s="209"/>
      <c r="P322" s="210">
        <f>P323</f>
        <v>0</v>
      </c>
      <c r="Q322" s="209"/>
      <c r="R322" s="210">
        <f>R323</f>
        <v>0.00040000000000000002</v>
      </c>
      <c r="S322" s="209"/>
      <c r="T322" s="211">
        <f>T323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12" t="s">
        <v>83</v>
      </c>
      <c r="AT322" s="213" t="s">
        <v>70</v>
      </c>
      <c r="AU322" s="213" t="s">
        <v>71</v>
      </c>
      <c r="AY322" s="212" t="s">
        <v>207</v>
      </c>
      <c r="BK322" s="214">
        <f>BK323</f>
        <v>0</v>
      </c>
    </row>
    <row r="323" s="12" customFormat="1" ht="22.8" customHeight="1">
      <c r="A323" s="12"/>
      <c r="B323" s="201"/>
      <c r="C323" s="202"/>
      <c r="D323" s="203" t="s">
        <v>70</v>
      </c>
      <c r="E323" s="215" t="s">
        <v>3967</v>
      </c>
      <c r="F323" s="215" t="s">
        <v>3968</v>
      </c>
      <c r="G323" s="202"/>
      <c r="H323" s="202"/>
      <c r="I323" s="205"/>
      <c r="J323" s="216">
        <f>BK323</f>
        <v>0</v>
      </c>
      <c r="K323" s="202"/>
      <c r="L323" s="207"/>
      <c r="M323" s="208"/>
      <c r="N323" s="209"/>
      <c r="O323" s="209"/>
      <c r="P323" s="210">
        <f>SUM(P324:P326)</f>
        <v>0</v>
      </c>
      <c r="Q323" s="209"/>
      <c r="R323" s="210">
        <f>SUM(R324:R326)</f>
        <v>0.00040000000000000002</v>
      </c>
      <c r="S323" s="209"/>
      <c r="T323" s="211">
        <f>SUM(T324:T326)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12" t="s">
        <v>83</v>
      </c>
      <c r="AT323" s="213" t="s">
        <v>70</v>
      </c>
      <c r="AU323" s="213" t="s">
        <v>76</v>
      </c>
      <c r="AY323" s="212" t="s">
        <v>207</v>
      </c>
      <c r="BK323" s="214">
        <f>SUM(BK324:BK326)</f>
        <v>0</v>
      </c>
    </row>
    <row r="324" s="2" customFormat="1" ht="21.75" customHeight="1">
      <c r="A324" s="42"/>
      <c r="B324" s="43"/>
      <c r="C324" s="217" t="s">
        <v>1671</v>
      </c>
      <c r="D324" s="217" t="s">
        <v>211</v>
      </c>
      <c r="E324" s="218" t="s">
        <v>3969</v>
      </c>
      <c r="F324" s="219" t="s">
        <v>3970</v>
      </c>
      <c r="G324" s="220" t="s">
        <v>381</v>
      </c>
      <c r="H324" s="221">
        <v>1</v>
      </c>
      <c r="I324" s="222"/>
      <c r="J324" s="221">
        <f>ROUND(I324*H324,2)</f>
        <v>0</v>
      </c>
      <c r="K324" s="219" t="s">
        <v>214</v>
      </c>
      <c r="L324" s="48"/>
      <c r="M324" s="223" t="s">
        <v>18</v>
      </c>
      <c r="N324" s="224" t="s">
        <v>42</v>
      </c>
      <c r="O324" s="88"/>
      <c r="P324" s="225">
        <f>O324*H324</f>
        <v>0</v>
      </c>
      <c r="Q324" s="225">
        <v>0</v>
      </c>
      <c r="R324" s="225">
        <f>Q324*H324</f>
        <v>0</v>
      </c>
      <c r="S324" s="225">
        <v>0</v>
      </c>
      <c r="T324" s="226">
        <f>S324*H324</f>
        <v>0</v>
      </c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R324" s="227" t="s">
        <v>752</v>
      </c>
      <c r="AT324" s="227" t="s">
        <v>211</v>
      </c>
      <c r="AU324" s="227" t="s">
        <v>80</v>
      </c>
      <c r="AY324" s="21" t="s">
        <v>207</v>
      </c>
      <c r="BE324" s="228">
        <f>IF(N324="základní",J324,0)</f>
        <v>0</v>
      </c>
      <c r="BF324" s="228">
        <f>IF(N324="snížená",J324,0)</f>
        <v>0</v>
      </c>
      <c r="BG324" s="228">
        <f>IF(N324="zákl. přenesená",J324,0)</f>
        <v>0</v>
      </c>
      <c r="BH324" s="228">
        <f>IF(N324="sníž. přenesená",J324,0)</f>
        <v>0</v>
      </c>
      <c r="BI324" s="228">
        <f>IF(N324="nulová",J324,0)</f>
        <v>0</v>
      </c>
      <c r="BJ324" s="21" t="s">
        <v>76</v>
      </c>
      <c r="BK324" s="228">
        <f>ROUND(I324*H324,2)</f>
        <v>0</v>
      </c>
      <c r="BL324" s="21" t="s">
        <v>752</v>
      </c>
      <c r="BM324" s="227" t="s">
        <v>3971</v>
      </c>
    </row>
    <row r="325" s="2" customFormat="1">
      <c r="A325" s="42"/>
      <c r="B325" s="43"/>
      <c r="C325" s="44"/>
      <c r="D325" s="229" t="s">
        <v>216</v>
      </c>
      <c r="E325" s="44"/>
      <c r="F325" s="230" t="s">
        <v>3972</v>
      </c>
      <c r="G325" s="44"/>
      <c r="H325" s="44"/>
      <c r="I325" s="231"/>
      <c r="J325" s="44"/>
      <c r="K325" s="44"/>
      <c r="L325" s="48"/>
      <c r="M325" s="232"/>
      <c r="N325" s="233"/>
      <c r="O325" s="88"/>
      <c r="P325" s="88"/>
      <c r="Q325" s="88"/>
      <c r="R325" s="88"/>
      <c r="S325" s="88"/>
      <c r="T325" s="89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T325" s="21" t="s">
        <v>216</v>
      </c>
      <c r="AU325" s="21" t="s">
        <v>80</v>
      </c>
    </row>
    <row r="326" s="2" customFormat="1" ht="16.5" customHeight="1">
      <c r="A326" s="42"/>
      <c r="B326" s="43"/>
      <c r="C326" s="283" t="s">
        <v>1676</v>
      </c>
      <c r="D326" s="283" t="s">
        <v>1282</v>
      </c>
      <c r="E326" s="284" t="s">
        <v>3973</v>
      </c>
      <c r="F326" s="285" t="s">
        <v>3974</v>
      </c>
      <c r="G326" s="286" t="s">
        <v>381</v>
      </c>
      <c r="H326" s="287">
        <v>1</v>
      </c>
      <c r="I326" s="288"/>
      <c r="J326" s="287">
        <f>ROUND(I326*H326,2)</f>
        <v>0</v>
      </c>
      <c r="K326" s="285" t="s">
        <v>18</v>
      </c>
      <c r="L326" s="289"/>
      <c r="M326" s="299" t="s">
        <v>18</v>
      </c>
      <c r="N326" s="300" t="s">
        <v>42</v>
      </c>
      <c r="O326" s="294"/>
      <c r="P326" s="301">
        <f>O326*H326</f>
        <v>0</v>
      </c>
      <c r="Q326" s="301">
        <v>0.00040000000000000002</v>
      </c>
      <c r="R326" s="301">
        <f>Q326*H326</f>
        <v>0.00040000000000000002</v>
      </c>
      <c r="S326" s="301">
        <v>0</v>
      </c>
      <c r="T326" s="302">
        <f>S326*H326</f>
        <v>0</v>
      </c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R326" s="227" t="s">
        <v>513</v>
      </c>
      <c r="AT326" s="227" t="s">
        <v>1282</v>
      </c>
      <c r="AU326" s="227" t="s">
        <v>80</v>
      </c>
      <c r="AY326" s="21" t="s">
        <v>207</v>
      </c>
      <c r="BE326" s="228">
        <f>IF(N326="základní",J326,0)</f>
        <v>0</v>
      </c>
      <c r="BF326" s="228">
        <f>IF(N326="snížená",J326,0)</f>
        <v>0</v>
      </c>
      <c r="BG326" s="228">
        <f>IF(N326="zákl. přenesená",J326,0)</f>
        <v>0</v>
      </c>
      <c r="BH326" s="228">
        <f>IF(N326="sníž. přenesená",J326,0)</f>
        <v>0</v>
      </c>
      <c r="BI326" s="228">
        <f>IF(N326="nulová",J326,0)</f>
        <v>0</v>
      </c>
      <c r="BJ326" s="21" t="s">
        <v>76</v>
      </c>
      <c r="BK326" s="228">
        <f>ROUND(I326*H326,2)</f>
        <v>0</v>
      </c>
      <c r="BL326" s="21" t="s">
        <v>327</v>
      </c>
      <c r="BM326" s="227" t="s">
        <v>3975</v>
      </c>
    </row>
    <row r="327" s="2" customFormat="1" ht="6.96" customHeight="1">
      <c r="A327" s="42"/>
      <c r="B327" s="63"/>
      <c r="C327" s="64"/>
      <c r="D327" s="64"/>
      <c r="E327" s="64"/>
      <c r="F327" s="64"/>
      <c r="G327" s="64"/>
      <c r="H327" s="64"/>
      <c r="I327" s="64"/>
      <c r="J327" s="64"/>
      <c r="K327" s="64"/>
      <c r="L327" s="48"/>
      <c r="M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</row>
  </sheetData>
  <sheetProtection sheet="1" autoFilter="0" formatColumns="0" formatRows="0" objects="1" scenarios="1" spinCount="100000" saltValue="52BrPg1nStYvbqbEyv4DPBNcByILUt7TAyTpTFi69DzP26Vet/98x08x54AF1xllVgraYHVJET+IXcXAcuMmGA==" hashValue="wENatOyY9cgPzsaTiE+mZ0AN76Ivn+aDQuwVeO+8MtuW+lQEALXNvozkUxgMClxhsyrWpOuSt0gQsCqcfQjiGw==" algorithmName="SHA-512" password="CC35"/>
  <autoFilter ref="C96:K32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2" r:id="rId1" display="https://podminky.urs.cz/item/CS_URS_2025_02/612135101"/>
    <hyperlink ref="F105" r:id="rId2" display="https://podminky.urs.cz/item/CS_URS_2025_02/612325111"/>
    <hyperlink ref="F112" r:id="rId3" display="https://podminky.urs.cz/item/CS_URS_2025_02/974031153"/>
    <hyperlink ref="F114" r:id="rId4" display="https://podminky.urs.cz/item/CS_URS_2025_02/977151111"/>
    <hyperlink ref="F116" r:id="rId5" display="https://podminky.urs.cz/item/CS_URS_2025_02/977151113"/>
    <hyperlink ref="F118" r:id="rId6" display="https://podminky.urs.cz/item/CS_URS_2025_02/977332121"/>
    <hyperlink ref="F121" r:id="rId7" display="https://podminky.urs.cz/item/CS_URS_2025_02/997013211"/>
    <hyperlink ref="F123" r:id="rId8" display="https://podminky.urs.cz/item/CS_URS_2025_02/997013219"/>
    <hyperlink ref="F126" r:id="rId9" display="https://podminky.urs.cz/item/CS_URS_2025_02/997013501"/>
    <hyperlink ref="F128" r:id="rId10" display="https://podminky.urs.cz/item/CS_URS_2025_02/997013509"/>
    <hyperlink ref="F131" r:id="rId11" display="https://podminky.urs.cz/item/CS_URS_2025_02/997013631"/>
    <hyperlink ref="F137" r:id="rId12" display="https://podminky.urs.cz/item/CS_URS_2025_02/998018001"/>
    <hyperlink ref="F141" r:id="rId13" display="https://podminky.urs.cz/item/CS_URS_2025_02/741112101"/>
    <hyperlink ref="F144" r:id="rId14" display="https://podminky.urs.cz/item/CS_URS_2025_02/741112106"/>
    <hyperlink ref="F147" r:id="rId15" display="https://podminky.urs.cz/item/CS_URS_2025_02/741120001"/>
    <hyperlink ref="F150" r:id="rId16" display="https://podminky.urs.cz/item/CS_URS_2025_02/741120001"/>
    <hyperlink ref="F153" r:id="rId17" display="https://podminky.urs.cz/item/CS_URS_2025_02/741120003"/>
    <hyperlink ref="F157" r:id="rId18" display="https://podminky.urs.cz/item/CS_URS_2025_02/741122011"/>
    <hyperlink ref="F160" r:id="rId19" display="https://podminky.urs.cz/item/CS_URS_2025_02/741122015"/>
    <hyperlink ref="F163" r:id="rId20" display="https://podminky.urs.cz/item/CS_URS_2025_02/741122031"/>
    <hyperlink ref="F166" r:id="rId21" display="https://podminky.urs.cz/item/CS_URS_2025_02/741122032"/>
    <hyperlink ref="F169" r:id="rId22" display="https://podminky.urs.cz/item/CS_URS_2025_02/741122211"/>
    <hyperlink ref="F172" r:id="rId23" display="https://podminky.urs.cz/item/CS_URS_2025_02/741122211"/>
    <hyperlink ref="F175" r:id="rId24" display="https://podminky.urs.cz/item/CS_URS_2025_02/741122643"/>
    <hyperlink ref="F178" r:id="rId25" display="https://podminky.urs.cz/item/CS_URS_2025_02/741122645"/>
    <hyperlink ref="F182" r:id="rId26" display="https://podminky.urs.cz/item/CS_URS_2025_02/741130021"/>
    <hyperlink ref="F184" r:id="rId27" display="https://podminky.urs.cz/item/CS_URS_2025_02/741130022"/>
    <hyperlink ref="F186" r:id="rId28" display="https://podminky.urs.cz/item/CS_URS_2025_02/741130024"/>
    <hyperlink ref="F188" r:id="rId29" display="https://podminky.urs.cz/item/CS_URS_2025_02/741130026"/>
    <hyperlink ref="F198" r:id="rId30" display="https://podminky.urs.cz/item/CS_URS_2025_02/741310201"/>
    <hyperlink ref="F202" r:id="rId31" display="https://podminky.urs.cz/item/CS_URS_2025_02/741310231"/>
    <hyperlink ref="F206" r:id="rId32" display="https://podminky.urs.cz/item/CS_URS_2025_02/741310233"/>
    <hyperlink ref="F215" r:id="rId33" display="https://podminky.urs.cz/item/CS_URS_2025_02/741310252"/>
    <hyperlink ref="F218" r:id="rId34" display="https://podminky.urs.cz/item/CS_URS_2025_02/741311004"/>
    <hyperlink ref="F221" r:id="rId35" display="https://podminky.urs.cz/item/CS_URS_2025_02/741313002"/>
    <hyperlink ref="F224" r:id="rId36" display="https://podminky.urs.cz/item/CS_URS_2025_02/741313011"/>
    <hyperlink ref="F227" r:id="rId37" display="https://podminky.urs.cz/item/CS_URS_2025_02/741313042"/>
    <hyperlink ref="F240" r:id="rId38" display="https://podminky.urs.cz/item/CS_URS_2025_02/741313082"/>
    <hyperlink ref="F243" r:id="rId39" display="https://podminky.urs.cz/item/CS_URS_2025_02/741313083"/>
    <hyperlink ref="F246" r:id="rId40" display="https://podminky.urs.cz/item/CS_URS_2025_02/741372031"/>
    <hyperlink ref="F252" r:id="rId41" display="https://podminky.urs.cz/item/CS_URS_2025_02/741372061"/>
    <hyperlink ref="F256" r:id="rId42" display="https://podminky.urs.cz/item/CS_URS_2025_02/741372074"/>
    <hyperlink ref="F267" r:id="rId43" display="https://podminky.urs.cz/item/CS_URS_2025_02/741378006"/>
    <hyperlink ref="F270" r:id="rId44" display="https://podminky.urs.cz/item/CS_URS_2025_02/741810003"/>
    <hyperlink ref="F272" r:id="rId45" display="https://podminky.urs.cz/item/CS_URS_2025_02/741810011"/>
    <hyperlink ref="F274" r:id="rId46" display="https://podminky.urs.cz/item/CS_URS_2025_02/741910412"/>
    <hyperlink ref="F285" r:id="rId47" display="https://podminky.urs.cz/item/CS_URS_2025_02/741910413"/>
    <hyperlink ref="F296" r:id="rId48" display="https://podminky.urs.cz/item/CS_URS_2025_02/741910414"/>
    <hyperlink ref="F305" r:id="rId49" display="https://podminky.urs.cz/item/CS_URS_2025_02/742110202"/>
    <hyperlink ref="F308" r:id="rId50" display="https://podminky.urs.cz/item/CS_URS_2025_02/998741121"/>
    <hyperlink ref="F311" r:id="rId51" display="https://podminky.urs.cz/item/CS_URS_2025_02/742330044"/>
    <hyperlink ref="F314" r:id="rId52" display="https://podminky.urs.cz/item/CS_URS_2025_02/742350001"/>
    <hyperlink ref="F316" r:id="rId53" display="https://podminky.urs.cz/item/CS_URS_2025_02/742350002"/>
    <hyperlink ref="F318" r:id="rId54" display="https://podminky.urs.cz/item/CS_URS_2025_02/742350003"/>
    <hyperlink ref="F320" r:id="rId55" display="https://podminky.urs.cz/item/CS_URS_2025_02/742350004"/>
    <hyperlink ref="F325" r:id="rId56" display="https://podminky.urs.cz/item/CS_URS_2025_02/2101700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DESKTOP-5GEEE19\W10</dc:creator>
  <cp:lastModifiedBy>DESKTOP-5GEEE19\W10</cp:lastModifiedBy>
  <dcterms:created xsi:type="dcterms:W3CDTF">2026-02-23T08:14:15Z</dcterms:created>
  <dcterms:modified xsi:type="dcterms:W3CDTF">2026-02-23T08:14:59Z</dcterms:modified>
</cp:coreProperties>
</file>