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ucera\Desktop\"/>
    </mc:Choice>
  </mc:AlternateContent>
  <bookViews>
    <workbookView xWindow="0" yWindow="0" windowWidth="0" windowHeight="0"/>
  </bookViews>
  <sheets>
    <sheet name="Rekapitulace stavby" sheetId="1" r:id="rId1"/>
    <sheet name="09-05-2020 - MŠ Čapkova-o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'09-05-2020 - MŠ Čapkova-o...'!$C$119:$K$155</definedName>
    <definedName name="_xlnm.Print_Area" localSheetId="1">'09-05-2020 - MŠ Čapkova-o...'!$C$4:$J$37,'09-05-2020 - MŠ Čapkova-o...'!$C$50:$J$76,'09-05-2020 - MŠ Čapkova-o...'!$C$82:$J$103,'09-05-2020 - MŠ Čapkova-o...'!$C$109:$K$155</definedName>
    <definedName name="_xlnm.Print_Titles" localSheetId="1">'09-05-2020 - MŠ Čapkova-o...'!$119:$119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55"/>
  <c r="BH155"/>
  <c r="BG155"/>
  <c r="BF155"/>
  <c r="T155"/>
  <c r="T154"/>
  <c r="T153"/>
  <c r="R155"/>
  <c r="R154"/>
  <c r="R153"/>
  <c r="P155"/>
  <c r="P154"/>
  <c r="P153"/>
  <c r="BI152"/>
  <c r="BH152"/>
  <c r="BG152"/>
  <c r="BF152"/>
  <c r="T152"/>
  <c r="T151"/>
  <c r="R152"/>
  <c r="R151"/>
  <c r="P152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6"/>
  <c r="F114"/>
  <c r="E112"/>
  <c r="F89"/>
  <c r="F87"/>
  <c r="E85"/>
  <c r="J22"/>
  <c r="E22"/>
  <c r="J117"/>
  <c r="J21"/>
  <c r="J19"/>
  <c r="E19"/>
  <c r="J89"/>
  <c r="J18"/>
  <c r="J16"/>
  <c r="E16"/>
  <c r="F90"/>
  <c r="J15"/>
  <c r="J10"/>
  <c r="J87"/>
  <c i="1" r="L90"/>
  <c r="AM90"/>
  <c r="AM89"/>
  <c r="L89"/>
  <c r="AM87"/>
  <c r="L87"/>
  <c r="L85"/>
  <c r="L84"/>
  <c i="2" r="J155"/>
  <c r="BK152"/>
  <c r="BK150"/>
  <c r="BK149"/>
  <c r="J143"/>
  <c r="J140"/>
  <c r="BK135"/>
  <c r="J134"/>
  <c r="BK133"/>
  <c r="BK130"/>
  <c r="J129"/>
  <c r="BK128"/>
  <c r="J127"/>
  <c r="J126"/>
  <c r="BK125"/>
  <c r="J123"/>
  <c r="BK155"/>
  <c r="J148"/>
  <c r="BK147"/>
  <c r="J146"/>
  <c r="BK145"/>
  <c r="BK143"/>
  <c r="BK142"/>
  <c r="BK141"/>
  <c r="BK140"/>
  <c r="BK138"/>
  <c r="J137"/>
  <c r="BK136"/>
  <c r="BK134"/>
  <c r="J131"/>
  <c r="J128"/>
  <c r="BK127"/>
  <c r="BK126"/>
  <c r="J125"/>
  <c r="J124"/>
  <c r="J152"/>
  <c r="J150"/>
  <c r="BK146"/>
  <c r="J142"/>
  <c r="J149"/>
  <c r="BK148"/>
  <c r="J147"/>
  <c r="J145"/>
  <c r="J141"/>
  <c r="J138"/>
  <c r="BK137"/>
  <c r="J136"/>
  <c r="J135"/>
  <c r="J133"/>
  <c r="BK131"/>
  <c r="J130"/>
  <c r="BK129"/>
  <c r="BK124"/>
  <c r="BK123"/>
  <c i="1" r="AS94"/>
  <c i="2" l="1" r="T139"/>
  <c r="BK122"/>
  <c r="J122"/>
  <c r="J96"/>
  <c r="R122"/>
  <c r="P132"/>
  <c r="BK139"/>
  <c r="J139"/>
  <c r="J98"/>
  <c r="R139"/>
  <c r="T144"/>
  <c r="P122"/>
  <c r="BK132"/>
  <c r="J132"/>
  <c r="J97"/>
  <c r="R132"/>
  <c r="P144"/>
  <c r="T122"/>
  <c r="T121"/>
  <c r="T120"/>
  <c r="T132"/>
  <c r="P139"/>
  <c r="BK144"/>
  <c r="J144"/>
  <c r="J99"/>
  <c r="R144"/>
  <c r="J90"/>
  <c r="J114"/>
  <c r="J116"/>
  <c r="BE123"/>
  <c r="BE126"/>
  <c r="BE127"/>
  <c r="BE130"/>
  <c r="BE133"/>
  <c r="BE142"/>
  <c r="BE146"/>
  <c r="BE128"/>
  <c r="BE135"/>
  <c r="BE136"/>
  <c r="BE137"/>
  <c r="BE138"/>
  <c r="BE140"/>
  <c r="BE147"/>
  <c r="BE150"/>
  <c r="BE155"/>
  <c r="BK154"/>
  <c r="J154"/>
  <c r="J102"/>
  <c r="F117"/>
  <c r="BE129"/>
  <c r="BE131"/>
  <c r="BE134"/>
  <c r="BE148"/>
  <c r="BE124"/>
  <c r="BE125"/>
  <c r="BE141"/>
  <c r="BE143"/>
  <c r="BE145"/>
  <c r="BE149"/>
  <c r="BE152"/>
  <c r="BK151"/>
  <c r="J151"/>
  <c r="J100"/>
  <c r="F33"/>
  <c i="1" r="BB95"/>
  <c r="BB94"/>
  <c r="W31"/>
  <c i="2" r="F35"/>
  <c i="1" r="BD95"/>
  <c r="BD94"/>
  <c r="W33"/>
  <c i="2" r="J32"/>
  <c i="1" r="AW95"/>
  <c i="2" r="F32"/>
  <c i="1" r="BA95"/>
  <c r="BA94"/>
  <c r="W30"/>
  <c i="2" r="F34"/>
  <c i="1" r="BC95"/>
  <c r="BC94"/>
  <c r="W32"/>
  <c i="2" l="1" r="R121"/>
  <c r="R120"/>
  <c r="P121"/>
  <c r="P120"/>
  <c i="1" r="AU95"/>
  <c i="2" r="BK153"/>
  <c r="J153"/>
  <c r="J101"/>
  <c r="BK121"/>
  <c r="J121"/>
  <c r="J95"/>
  <c i="1" r="AU94"/>
  <c r="AW94"/>
  <c r="AK30"/>
  <c r="AX94"/>
  <c i="2" r="J31"/>
  <c i="1" r="AV95"/>
  <c r="AT95"/>
  <c r="AY94"/>
  <c i="2" r="F31"/>
  <c i="1" r="AZ95"/>
  <c r="AZ94"/>
  <c r="W29"/>
  <c i="2" l="1" r="BK120"/>
  <c r="J120"/>
  <c r="J94"/>
  <c i="1" r="AV94"/>
  <c r="AK29"/>
  <c i="2" l="1" r="J28"/>
  <c i="1" r="AG95"/>
  <c r="AG94"/>
  <c r="AT94"/>
  <c l="1" r="AN95"/>
  <c i="2" r="J37"/>
  <c i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<sst xmlns="http://schemas.openxmlformats.org/spreadsheetml/2006/main">
  <si>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</si>
  <si>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</si>
  <si>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</si>
  <si>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</si>
  <si>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</si>
  <si>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{d46e383f-f127-40ca-b013-e442206d09bf}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</si>
  <si>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</si>
  <si>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</si>
  <si>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</si>
  <si>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</si>
  <si>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</si>
  <si>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</si>
  <si>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</si>
  <si>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</si>
  <si>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09-05-2020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</si>
  <si>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</si>
  <si>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</si>
  <si>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Čapkova-oprava přístupového chodníku</t>
  </si>
  <si>
    <t>KSO:</t>
  </si>
  <si>
    <t>CC-CZ:</t>
  </si>
  <si>
    <t>Místo:</t>
  </si>
  <si>
    <t>Čapkova ul. sídl.Za Chlumem</t>
  </si>
  <si>
    <t>Datum:</t>
  </si>
  <si>
    <t>16. 5. 2020</t>
  </si>
  <si>
    <t>Zadavatel:</t>
  </si>
  <si>
    <t>IČ:</t>
  </si>
  <si>
    <t>63788241</t>
  </si>
  <si>
    <t>MŠ Čapkova 869,příspěvková organizace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</si>
  <si>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</si>
  <si>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</si>
  <si>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</si>
  <si>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</si>
  <si>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</si>
  <si>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</si>
  <si>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</si>
  <si>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</si>
  <si>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</si>
  <si>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</si>
  <si>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</si>
  <si>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</si>
  <si>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</si>
  <si>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</si>
  <si>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</si>
  <si>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</si>
  <si>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</si>
  <si>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</si>
  <si>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</si>
  <si>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</si>
  <si>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</si>
  <si>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</si>
  <si>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</si>
  <si>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</si>
  <si>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</si>
  <si>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</si>
  <si>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</si>
  <si>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</si>
  <si>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</si>
  <si>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</si>
  <si>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</si>
  <si>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</si>
  <si>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</si>
  <si>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</si>
  <si>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</si>
  <si>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</si>
  <si>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</si>
  <si>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</si>
  <si>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</si>
  <si>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</si>
  <si>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</si>
  <si>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</si>
  <si>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</si>
  <si>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</si>
  <si>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</si>
  <si>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</si>
  <si>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</si>
  <si>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</si>
  <si>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</si>
  <si>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</si>
  <si>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</si>
  <si>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</si>
  <si>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</si>
  <si>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</si>
  <si>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</si>
  <si>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</si>
  <si>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</si>
  <si>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</si>
  <si>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</si>
  <si>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</si>
  <si>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</si>
  <si>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</si>
  <si>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</si>
  <si>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</si>
  <si>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</si>
  <si>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</si>
  <si>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</si>
  <si>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</si>
  <si>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</si>
  <si>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</si>
  <si>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</si>
  <si>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</si>
  <si>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</si>
  <si>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</si>
  <si>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</si>
  <si>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</si>
  <si>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</si>
  <si>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</si>
  <si>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</si>
  <si>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</si>
  <si>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</si>
  <si>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</si>
  <si>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</si>
  <si>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</si>
  <si>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</si>
  <si>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</si>
  <si>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</si>
  <si>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</si>
  <si>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113107121</t>
  </si>
  <si>
    <t>Odstranění podkladu z kameniva drceného tl 100 mm ručně</t>
  </si>
  <si>
    <t>m2</t>
  </si>
  <si>
    <t>4</t>
  </si>
  <si>
    <t>-1814089225</t>
  </si>
  <si>
    <t>113107130</t>
  </si>
  <si>
    <t>Odstranění podkladu z betonu prostého tl 100 mm ručně</t>
  </si>
  <si>
    <t>-869354610</t>
  </si>
  <si>
    <t>3</t>
  </si>
  <si>
    <t>113202111</t>
  </si>
  <si>
    <t>Vytrhání obrub krajníků obrubníků stojatých</t>
  </si>
  <si>
    <t>m</t>
  </si>
  <si>
    <t>-1819479235</t>
  </si>
  <si>
    <t>122311101</t>
  </si>
  <si>
    <t>Odkopávky a prokopávky v hornině třídy těžitelnosti II, skupiny 4 ručně</t>
  </si>
  <si>
    <t>m3</t>
  </si>
  <si>
    <t>487624879</t>
  </si>
  <si>
    <t>5</t>
  </si>
  <si>
    <t>162211321</t>
  </si>
  <si>
    <t>Vodorovné přemístění výkopku z horniny třídy těžitelnosti II, skupiny 4 a 5 stavebním kolečkem do 10 m</t>
  </si>
  <si>
    <t>-1038488922</t>
  </si>
  <si>
    <t>6</t>
  </si>
  <si>
    <t>162211329</t>
  </si>
  <si>
    <t>Příplatek k vodorovnému přemístění výkopku z horniny třídy těžitelnosti II, skupiny 4 a 5 stavebním kolečkem ZKD 10 m</t>
  </si>
  <si>
    <t>140099787</t>
  </si>
  <si>
    <t>7</t>
  </si>
  <si>
    <t>162751137</t>
  </si>
  <si>
    <t>Vodorovné přemístění do 10000 m výkopku/sypaniny z horniny třídy těžitelnosti II, skupiny 4 a 5</t>
  </si>
  <si>
    <t>-1684725505</t>
  </si>
  <si>
    <t>8</t>
  </si>
  <si>
    <t>175111201</t>
  </si>
  <si>
    <t>Obsypání objektu nad přilehlým původním terénem sypaninou bez prohození, uloženou do 3 m ručně</t>
  </si>
  <si>
    <t>466569489</t>
  </si>
  <si>
    <t>9</t>
  </si>
  <si>
    <t>181951114</t>
  </si>
  <si>
    <t xml:space="preserve">Úprava pláně  se zhutněním</t>
  </si>
  <si>
    <t>2067599233</t>
  </si>
  <si>
    <t>Komunikace pozemní</t>
  </si>
  <si>
    <t>10</t>
  </si>
  <si>
    <t>564750011</t>
  </si>
  <si>
    <t>Podklad z kameniva hrubého drceného vel. 8-16 mm tl 150 mm</t>
  </si>
  <si>
    <t>-1275524122</t>
  </si>
  <si>
    <t>11</t>
  </si>
  <si>
    <t>564811112</t>
  </si>
  <si>
    <t>Podklad ze štěrkodrtě ŠD tl 60 mm</t>
  </si>
  <si>
    <t>-931138345</t>
  </si>
  <si>
    <t>12</t>
  </si>
  <si>
    <t>596211110</t>
  </si>
  <si>
    <t>Kladení zámkové dlažby komunikací pro pěší tl 60 mm skupiny A pl do 50 m2</t>
  </si>
  <si>
    <t>-1319369178</t>
  </si>
  <si>
    <t>13</t>
  </si>
  <si>
    <t>M</t>
  </si>
  <si>
    <t>BET.K06C01</t>
  </si>
  <si>
    <t>dlažba BEST-KLASIKO 20x10x6cm přírodní</t>
  </si>
  <si>
    <t>834896355</t>
  </si>
  <si>
    <t>14</t>
  </si>
  <si>
    <t>596211114</t>
  </si>
  <si>
    <t>Příplatek za kombinaci dvou barev u kladení betonových dlažeb komunikací pro pěší tl 60 mm skupiny A</t>
  </si>
  <si>
    <t>877536664</t>
  </si>
  <si>
    <t>BET.K06C02</t>
  </si>
  <si>
    <t>dlažba BEST-KLASIKO 20x10x6cm barevná</t>
  </si>
  <si>
    <t>-1171171434</t>
  </si>
  <si>
    <t>Ostatní konstrukce a práce, bourání</t>
  </si>
  <si>
    <t>16</t>
  </si>
  <si>
    <t>916331112</t>
  </si>
  <si>
    <t>Osazení zahradního obrubníku betonového do lože z betonu s boční opěrou</t>
  </si>
  <si>
    <t>1089891645</t>
  </si>
  <si>
    <t>17</t>
  </si>
  <si>
    <t>59217007</t>
  </si>
  <si>
    <t>obrubník betonový parkový 500x80x200mm</t>
  </si>
  <si>
    <t>754155748</t>
  </si>
  <si>
    <t>18</t>
  </si>
  <si>
    <t>916991121</t>
  </si>
  <si>
    <t>Lože pod obrubníky, krajníky nebo obruby z dlažebních kostek z betonu prostého</t>
  </si>
  <si>
    <t>-2008650968</t>
  </si>
  <si>
    <t>19</t>
  </si>
  <si>
    <t>965081353</t>
  </si>
  <si>
    <t>Bourání podlah z dlaždic betonových, teracových nebo čedičových tl přes 40 mm plochy přes 1 m2</t>
  </si>
  <si>
    <t>-1903856273</t>
  </si>
  <si>
    <t>997</t>
  </si>
  <si>
    <t>Přesun sutě</t>
  </si>
  <si>
    <t>20</t>
  </si>
  <si>
    <t>997013501</t>
  </si>
  <si>
    <t>Odvoz suti a vybouraných hmot na skládku nebo meziskládku do 1 km se složením</t>
  </si>
  <si>
    <t>t</t>
  </si>
  <si>
    <t>-201123099</t>
  </si>
  <si>
    <t>997013509</t>
  </si>
  <si>
    <t>Příplatek k odvozu suti a vybouraných hmot na skládku ZKD 1 km přes 1 km</t>
  </si>
  <si>
    <t>-1745556883</t>
  </si>
  <si>
    <t>22</t>
  </si>
  <si>
    <t>997013861</t>
  </si>
  <si>
    <t>Poplatek za uložení stavebního odpadu na recyklační skládce (skládkovné) z prostého betonu kód odpadu 17 01 01</t>
  </si>
  <si>
    <t>-1857532157</t>
  </si>
  <si>
    <t>23</t>
  </si>
  <si>
    <t>997013873</t>
  </si>
  <si>
    <t>Poplatek za uložení stavebního odpadu na recyklační skládce (skládkovné) zeminy a kamení zatříděného do Katalogu odpadů pod kódem 17 05 04</t>
  </si>
  <si>
    <t>-1004474121</t>
  </si>
  <si>
    <t>24</t>
  </si>
  <si>
    <t>997221151</t>
  </si>
  <si>
    <t>Vodorovná doprava suti z kusových materiálů stavebním kolečkem do 50 m</t>
  </si>
  <si>
    <t>1627583685</t>
  </si>
  <si>
    <t>25</t>
  </si>
  <si>
    <t>997221611</t>
  </si>
  <si>
    <t>Nakládání suti na dopravní prostředky pro vodorovnou dopravu</t>
  </si>
  <si>
    <t>287055417</t>
  </si>
  <si>
    <t>998</t>
  </si>
  <si>
    <t>Přesun hmot</t>
  </si>
  <si>
    <t>26</t>
  </si>
  <si>
    <t>998223011</t>
  </si>
  <si>
    <t>Přesun hmot pro pozemní komunikace s krytem dlážděným</t>
  </si>
  <si>
    <t>-1960002372</t>
  </si>
  <si>
    <t>VRN</t>
  </si>
  <si>
    <t>Vedlejší rozpočtové náklady</t>
  </si>
  <si>
    <t>VRN3</t>
  </si>
  <si>
    <t>Zařízení staveniště</t>
  </si>
  <si>
    <t>27</t>
  </si>
  <si>
    <t>030001000</t>
  </si>
  <si>
    <t>Zařízení staveniště-zabezpečení</t>
  </si>
  <si>
    <t>…</t>
  </si>
  <si>
    <t>1024</t>
  </si>
  <si>
    <t>-2117582168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</si>
</sst>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33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33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09-05-2020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MŠ Čapkova-oprava přístupového chodníku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Čapkova ul. sídl.Za Chlumem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16. 5. 2020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MŠ Čapkova 869,příspěvková organizace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34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75</v>
      </c>
      <c r="BT94" s="114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24.75" customHeight="1">
      <c r="A95" s="115" t="s">
        <v>79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'09-05-2020 - MŠ Čapkova-o...'!J28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80</v>
      </c>
      <c r="AR95" s="122"/>
      <c r="AS95" s="123">
        <v>0</v>
      </c>
      <c r="AT95" s="124">
        <f>ROUND(SUM(AV95:AW95),2)</f>
        <v>0</v>
      </c>
      <c r="AU95" s="125">
        <f>'09-05-2020 - MŠ Čapkova-o...'!P120</f>
        <v>0</v>
      </c>
      <c r="AV95" s="124">
        <f>'09-05-2020 - MŠ Čapkova-o...'!J31</f>
        <v>0</v>
      </c>
      <c r="AW95" s="124">
        <f>'09-05-2020 - MŠ Čapkova-o...'!J32</f>
        <v>0</v>
      </c>
      <c r="AX95" s="124">
        <f>'09-05-2020 - MŠ Čapkova-o...'!J33</f>
        <v>0</v>
      </c>
      <c r="AY95" s="124">
        <f>'09-05-2020 - MŠ Čapkova-o...'!J34</f>
        <v>0</v>
      </c>
      <c r="AZ95" s="124">
        <f>'09-05-2020 - MŠ Čapkova-o...'!F31</f>
        <v>0</v>
      </c>
      <c r="BA95" s="124">
        <f>'09-05-2020 - MŠ Čapkova-o...'!F32</f>
        <v>0</v>
      </c>
      <c r="BB95" s="124">
        <f>'09-05-2020 - MŠ Čapkova-o...'!F33</f>
        <v>0</v>
      </c>
      <c r="BC95" s="124">
        <f>'09-05-2020 - MŠ Čapkova-o...'!F34</f>
        <v>0</v>
      </c>
      <c r="BD95" s="126">
        <f>'09-05-2020 - MŠ Čapkova-o...'!F35</f>
        <v>0</v>
      </c>
      <c r="BE95" s="7"/>
      <c r="BT95" s="127" t="s">
        <v>81</v>
      </c>
      <c r="BU95" s="127" t="s">
        <v>82</v>
      </c>
      <c r="BV95" s="127" t="s">
        <v>77</v>
      </c>
      <c r="BW95" s="127" t="s">
        <v>5</v>
      </c>
      <c r="BX95" s="127" t="s">
        <v>78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wXih1s/oCw3Zb34pt4eS0tunkQScTi9TNJsIUpuB7UvAvQQpvZrn1brW754/9gzVZoWklKtJmRp7dBHZ5T7mAQ==" hashValue="sAkiFkYSgR2tVM5B3/1At8l3XpGQBh2Uf60lSzoZ99IvVi0LwRIIlKVvByfDPinUzRoKknNafAoGN1b092rRh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9-05-2020 - MŠ Čapkova-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83</v>
      </c>
    </row>
    <row r="4" s="1" customFormat="1" ht="24.96" customHeight="1">
      <c r="B4" s="17"/>
      <c r="D4" s="132" t="s">
        <v>84</v>
      </c>
      <c r="I4" s="128"/>
      <c r="L4" s="17"/>
      <c r="M4" s="133" t="s">
        <v>10</v>
      </c>
      <c r="AT4" s="14" t="s">
        <v>4</v>
      </c>
    </row>
    <row r="5" s="1" customFormat="1" ht="6.96" customHeight="1">
      <c r="B5" s="17"/>
      <c r="I5" s="128"/>
      <c r="L5" s="17"/>
    </row>
    <row r="6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6" t="s">
        <v>17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4" t="s">
        <v>18</v>
      </c>
      <c r="E9" s="35"/>
      <c r="F9" s="137" t="s">
        <v>1</v>
      </c>
      <c r="G9" s="35"/>
      <c r="H9" s="35"/>
      <c r="I9" s="138" t="s">
        <v>19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4" t="s">
        <v>20</v>
      </c>
      <c r="E10" s="35"/>
      <c r="F10" s="137" t="s">
        <v>21</v>
      </c>
      <c r="G10" s="35"/>
      <c r="H10" s="35"/>
      <c r="I10" s="138" t="s">
        <v>22</v>
      </c>
      <c r="J10" s="139" t="str">
        <f>'Rekapitulace stavby'!AN8</f>
        <v>16. 5. 2020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8" t="s">
        <v>25</v>
      </c>
      <c r="J12" s="137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7" t="s">
        <v>27</v>
      </c>
      <c r="F13" s="35"/>
      <c r="G13" s="35"/>
      <c r="H13" s="35"/>
      <c r="I13" s="138" t="s">
        <v>28</v>
      </c>
      <c r="J13" s="137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4" t="s">
        <v>29</v>
      </c>
      <c r="E15" s="35"/>
      <c r="F15" s="35"/>
      <c r="G15" s="35"/>
      <c r="H15" s="35"/>
      <c r="I15" s="138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7"/>
      <c r="G16" s="137"/>
      <c r="H16" s="137"/>
      <c r="I16" s="138" t="s">
        <v>28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4" t="s">
        <v>31</v>
      </c>
      <c r="E18" s="35"/>
      <c r="F18" s="35"/>
      <c r="G18" s="35"/>
      <c r="H18" s="35"/>
      <c r="I18" s="138" t="s">
        <v>25</v>
      </c>
      <c r="J18" s="137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7" t="str">
        <f>IF('Rekapitulace stavby'!E17="","",'Rekapitulace stavby'!E17)</f>
        <v xml:space="preserve"> </v>
      </c>
      <c r="F19" s="35"/>
      <c r="G19" s="35"/>
      <c r="H19" s="35"/>
      <c r="I19" s="138" t="s">
        <v>28</v>
      </c>
      <c r="J19" s="137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4" t="s">
        <v>34</v>
      </c>
      <c r="E21" s="35"/>
      <c r="F21" s="35"/>
      <c r="G21" s="35"/>
      <c r="H21" s="35"/>
      <c r="I21" s="138" t="s">
        <v>25</v>
      </c>
      <c r="J21" s="137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7" t="str">
        <f>IF('Rekapitulace stavby'!E20="","",'Rekapitulace stavby'!E20)</f>
        <v xml:space="preserve"> </v>
      </c>
      <c r="F22" s="35"/>
      <c r="G22" s="35"/>
      <c r="H22" s="35"/>
      <c r="I22" s="138" t="s">
        <v>28</v>
      </c>
      <c r="J22" s="137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4" t="s">
        <v>35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7" t="s">
        <v>36</v>
      </c>
      <c r="E28" s="35"/>
      <c r="F28" s="35"/>
      <c r="G28" s="35"/>
      <c r="H28" s="35"/>
      <c r="I28" s="135"/>
      <c r="J28" s="148">
        <f>ROUND(J120,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9" t="s">
        <v>38</v>
      </c>
      <c r="G30" s="35"/>
      <c r="H30" s="35"/>
      <c r="I30" s="150" t="s">
        <v>37</v>
      </c>
      <c r="J30" s="149" t="s">
        <v>39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1" t="s">
        <v>40</v>
      </c>
      <c r="E31" s="134" t="s">
        <v>41</v>
      </c>
      <c r="F31" s="152">
        <f>ROUND((SUM(BE120:BE155)),  2)</f>
        <v>0</v>
      </c>
      <c r="G31" s="35"/>
      <c r="H31" s="35"/>
      <c r="I31" s="153">
        <v>0.20999999999999999</v>
      </c>
      <c r="J31" s="152">
        <f>ROUND(((SUM(BE120:BE155))*I31),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4" t="s">
        <v>42</v>
      </c>
      <c r="F32" s="152">
        <f>ROUND((SUM(BF120:BF155)),  2)</f>
        <v>0</v>
      </c>
      <c r="G32" s="35"/>
      <c r="H32" s="35"/>
      <c r="I32" s="153">
        <v>0.14999999999999999</v>
      </c>
      <c r="J32" s="152">
        <f>ROUND(((SUM(BF120:BF155))*I32),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43</v>
      </c>
      <c r="F33" s="152">
        <f>ROUND((SUM(BG120:BG155)),  2)</f>
        <v>0</v>
      </c>
      <c r="G33" s="35"/>
      <c r="H33" s="35"/>
      <c r="I33" s="153">
        <v>0.20999999999999999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44</v>
      </c>
      <c r="F34" s="152">
        <f>ROUND((SUM(BH120:BH155)),  2)</f>
        <v>0</v>
      </c>
      <c r="G34" s="35"/>
      <c r="H34" s="35"/>
      <c r="I34" s="153">
        <v>0.14999999999999999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45</v>
      </c>
      <c r="F35" s="152">
        <f>ROUND((SUM(BI120:BI155)),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4"/>
      <c r="D37" s="155" t="s">
        <v>46</v>
      </c>
      <c r="E37" s="156"/>
      <c r="F37" s="156"/>
      <c r="G37" s="157" t="s">
        <v>47</v>
      </c>
      <c r="H37" s="158" t="s">
        <v>48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I39" s="128"/>
      <c r="L39" s="17"/>
    </row>
    <row r="40" s="1" customFormat="1" ht="14.4" customHeight="1">
      <c r="B40" s="17"/>
      <c r="I40" s="128"/>
      <c r="L40" s="17"/>
    </row>
    <row r="41" s="1" customFormat="1" ht="14.4" customHeight="1">
      <c r="B41" s="17"/>
      <c r="I41" s="128"/>
      <c r="L41" s="17"/>
    </row>
    <row r="42" s="1" customFormat="1" ht="14.4" customHeight="1">
      <c r="B42" s="17"/>
      <c r="I42" s="128"/>
      <c r="L42" s="17"/>
    </row>
    <row r="43" s="1" customFormat="1" ht="14.4" customHeight="1">
      <c r="B43" s="17"/>
      <c r="I43" s="128"/>
      <c r="L43" s="17"/>
    </row>
    <row r="44" s="1" customFormat="1" ht="14.4" customHeight="1">
      <c r="B44" s="17"/>
      <c r="I44" s="128"/>
      <c r="L44" s="17"/>
    </row>
    <row r="45" s="1" customFormat="1" ht="14.4" customHeight="1">
      <c r="B45" s="17"/>
      <c r="I45" s="128"/>
      <c r="L45" s="17"/>
    </row>
    <row r="46" s="1" customFormat="1" ht="14.4" customHeight="1">
      <c r="B46" s="17"/>
      <c r="I46" s="128"/>
      <c r="L46" s="17"/>
    </row>
    <row r="47" s="1" customFormat="1" ht="14.4" customHeight="1">
      <c r="B47" s="17"/>
      <c r="I47" s="128"/>
      <c r="L47" s="17"/>
    </row>
    <row r="48" s="1" customFormat="1" ht="14.4" customHeight="1">
      <c r="B48" s="17"/>
      <c r="I48" s="128"/>
      <c r="L48" s="17"/>
    </row>
    <row r="49" s="1" customFormat="1" ht="14.4" customHeight="1">
      <c r="B49" s="17"/>
      <c r="I49" s="128"/>
      <c r="L49" s="17"/>
    </row>
    <row r="50" s="2" customFormat="1" ht="14.4" customHeight="1">
      <c r="B50" s="60"/>
      <c r="D50" s="162" t="s">
        <v>49</v>
      </c>
      <c r="E50" s="163"/>
      <c r="F50" s="163"/>
      <c r="G50" s="162" t="s">
        <v>50</v>
      </c>
      <c r="H50" s="163"/>
      <c r="I50" s="164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5" t="s">
        <v>51</v>
      </c>
      <c r="E61" s="166"/>
      <c r="F61" s="167" t="s">
        <v>52</v>
      </c>
      <c r="G61" s="165" t="s">
        <v>51</v>
      </c>
      <c r="H61" s="166"/>
      <c r="I61" s="168"/>
      <c r="J61" s="169" t="s">
        <v>52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53</v>
      </c>
      <c r="E65" s="170"/>
      <c r="F65" s="170"/>
      <c r="G65" s="162" t="s">
        <v>54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5" t="s">
        <v>51</v>
      </c>
      <c r="E76" s="166"/>
      <c r="F76" s="167" t="s">
        <v>52</v>
      </c>
      <c r="G76" s="165" t="s">
        <v>51</v>
      </c>
      <c r="H76" s="166"/>
      <c r="I76" s="168"/>
      <c r="J76" s="169" t="s">
        <v>52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85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MŠ Čapkova-oprava přístupového chodníku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Čapkova ul. sídl.Za Chlumem</v>
      </c>
      <c r="G87" s="37"/>
      <c r="H87" s="37"/>
      <c r="I87" s="138" t="s">
        <v>22</v>
      </c>
      <c r="J87" s="76" t="str">
        <f>IF(J10="","",J10)</f>
        <v>16. 5. 2020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MŠ Čapkova 869,příspěvková organizace</v>
      </c>
      <c r="G89" s="37"/>
      <c r="H89" s="37"/>
      <c r="I89" s="138" t="s">
        <v>31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29</v>
      </c>
      <c r="D90" s="37"/>
      <c r="E90" s="37"/>
      <c r="F90" s="24" t="str">
        <f>IF(E16="","",E16)</f>
        <v>Vyplň údaj</v>
      </c>
      <c r="G90" s="37"/>
      <c r="H90" s="37"/>
      <c r="I90" s="138" t="s">
        <v>34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8" t="s">
        <v>86</v>
      </c>
      <c r="D92" s="179"/>
      <c r="E92" s="179"/>
      <c r="F92" s="179"/>
      <c r="G92" s="179"/>
      <c r="H92" s="179"/>
      <c r="I92" s="180"/>
      <c r="J92" s="181" t="s">
        <v>87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82" t="s">
        <v>88</v>
      </c>
      <c r="D94" s="37"/>
      <c r="E94" s="37"/>
      <c r="F94" s="37"/>
      <c r="G94" s="37"/>
      <c r="H94" s="37"/>
      <c r="I94" s="135"/>
      <c r="J94" s="107">
        <f>J120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89</v>
      </c>
    </row>
    <row r="95" s="9" customFormat="1" ht="24.96" customHeight="1">
      <c r="A95" s="9"/>
      <c r="B95" s="183"/>
      <c r="C95" s="184"/>
      <c r="D95" s="185" t="s">
        <v>90</v>
      </c>
      <c r="E95" s="186"/>
      <c r="F95" s="186"/>
      <c r="G95" s="186"/>
      <c r="H95" s="186"/>
      <c r="I95" s="187"/>
      <c r="J95" s="188">
        <f>J121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0"/>
      <c r="C96" s="191"/>
      <c r="D96" s="192" t="s">
        <v>91</v>
      </c>
      <c r="E96" s="193"/>
      <c r="F96" s="193"/>
      <c r="G96" s="193"/>
      <c r="H96" s="193"/>
      <c r="I96" s="194"/>
      <c r="J96" s="195">
        <f>J122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0"/>
      <c r="C97" s="191"/>
      <c r="D97" s="192" t="s">
        <v>92</v>
      </c>
      <c r="E97" s="193"/>
      <c r="F97" s="193"/>
      <c r="G97" s="193"/>
      <c r="H97" s="193"/>
      <c r="I97" s="194"/>
      <c r="J97" s="195">
        <f>J132</f>
        <v>0</v>
      </c>
      <c r="K97" s="191"/>
      <c r="L97" s="19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0"/>
      <c r="C98" s="191"/>
      <c r="D98" s="192" t="s">
        <v>93</v>
      </c>
      <c r="E98" s="193"/>
      <c r="F98" s="193"/>
      <c r="G98" s="193"/>
      <c r="H98" s="193"/>
      <c r="I98" s="194"/>
      <c r="J98" s="195">
        <f>J139</f>
        <v>0</v>
      </c>
      <c r="K98" s="191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0"/>
      <c r="C99" s="191"/>
      <c r="D99" s="192" t="s">
        <v>94</v>
      </c>
      <c r="E99" s="193"/>
      <c r="F99" s="193"/>
      <c r="G99" s="193"/>
      <c r="H99" s="193"/>
      <c r="I99" s="194"/>
      <c r="J99" s="195">
        <f>J144</f>
        <v>0</v>
      </c>
      <c r="K99" s="191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0"/>
      <c r="C100" s="191"/>
      <c r="D100" s="192" t="s">
        <v>95</v>
      </c>
      <c r="E100" s="193"/>
      <c r="F100" s="193"/>
      <c r="G100" s="193"/>
      <c r="H100" s="193"/>
      <c r="I100" s="194"/>
      <c r="J100" s="195">
        <f>J151</f>
        <v>0</v>
      </c>
      <c r="K100" s="191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3"/>
      <c r="C101" s="184"/>
      <c r="D101" s="185" t="s">
        <v>96</v>
      </c>
      <c r="E101" s="186"/>
      <c r="F101" s="186"/>
      <c r="G101" s="186"/>
      <c r="H101" s="186"/>
      <c r="I101" s="187"/>
      <c r="J101" s="188">
        <f>J153</f>
        <v>0</v>
      </c>
      <c r="K101" s="184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0"/>
      <c r="C102" s="191"/>
      <c r="D102" s="192" t="s">
        <v>97</v>
      </c>
      <c r="E102" s="193"/>
      <c r="F102" s="193"/>
      <c r="G102" s="193"/>
      <c r="H102" s="193"/>
      <c r="I102" s="194"/>
      <c r="J102" s="195">
        <f>J154</f>
        <v>0</v>
      </c>
      <c r="K102" s="191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135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17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177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98</v>
      </c>
      <c r="D109" s="37"/>
      <c r="E109" s="37"/>
      <c r="F109" s="37"/>
      <c r="G109" s="37"/>
      <c r="H109" s="37"/>
      <c r="I109" s="135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135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135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E7</f>
        <v>MŠ Čapkova-oprava přístupového chodníku</v>
      </c>
      <c r="F112" s="37"/>
      <c r="G112" s="37"/>
      <c r="H112" s="37"/>
      <c r="I112" s="135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135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7"/>
      <c r="E114" s="37"/>
      <c r="F114" s="24" t="str">
        <f>F10</f>
        <v>Čapkova ul. sídl.Za Chlumem</v>
      </c>
      <c r="G114" s="37"/>
      <c r="H114" s="37"/>
      <c r="I114" s="138" t="s">
        <v>22</v>
      </c>
      <c r="J114" s="76" t="str">
        <f>IF(J10="","",J10)</f>
        <v>16. 5. 2020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135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7"/>
      <c r="E116" s="37"/>
      <c r="F116" s="24" t="str">
        <f>E13</f>
        <v>MŠ Čapkova 869,příspěvková organizace</v>
      </c>
      <c r="G116" s="37"/>
      <c r="H116" s="37"/>
      <c r="I116" s="138" t="s">
        <v>31</v>
      </c>
      <c r="J116" s="33" t="str">
        <f>E19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29</v>
      </c>
      <c r="D117" s="37"/>
      <c r="E117" s="37"/>
      <c r="F117" s="24" t="str">
        <f>IF(E16="","",E16)</f>
        <v>Vyplň údaj</v>
      </c>
      <c r="G117" s="37"/>
      <c r="H117" s="37"/>
      <c r="I117" s="138" t="s">
        <v>34</v>
      </c>
      <c r="J117" s="33" t="str">
        <f>E22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135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97"/>
      <c r="B119" s="198"/>
      <c r="C119" s="199" t="s">
        <v>99</v>
      </c>
      <c r="D119" s="200" t="s">
        <v>61</v>
      </c>
      <c r="E119" s="200" t="s">
        <v>57</v>
      </c>
      <c r="F119" s="200" t="s">
        <v>58</v>
      </c>
      <c r="G119" s="200" t="s">
        <v>100</v>
      </c>
      <c r="H119" s="200" t="s">
        <v>101</v>
      </c>
      <c r="I119" s="201" t="s">
        <v>102</v>
      </c>
      <c r="J119" s="202" t="s">
        <v>87</v>
      </c>
      <c r="K119" s="203" t="s">
        <v>103</v>
      </c>
      <c r="L119" s="204"/>
      <c r="M119" s="97" t="s">
        <v>1</v>
      </c>
      <c r="N119" s="98" t="s">
        <v>40</v>
      </c>
      <c r="O119" s="98" t="s">
        <v>104</v>
      </c>
      <c r="P119" s="98" t="s">
        <v>105</v>
      </c>
      <c r="Q119" s="98" t="s">
        <v>106</v>
      </c>
      <c r="R119" s="98" t="s">
        <v>107</v>
      </c>
      <c r="S119" s="98" t="s">
        <v>108</v>
      </c>
      <c r="T119" s="99" t="s">
        <v>109</v>
      </c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</row>
    <row r="120" s="2" customFormat="1" ht="22.8" customHeight="1">
      <c r="A120" s="35"/>
      <c r="B120" s="36"/>
      <c r="C120" s="104" t="s">
        <v>110</v>
      </c>
      <c r="D120" s="37"/>
      <c r="E120" s="37"/>
      <c r="F120" s="37"/>
      <c r="G120" s="37"/>
      <c r="H120" s="37"/>
      <c r="I120" s="135"/>
      <c r="J120" s="205">
        <f>BK120</f>
        <v>0</v>
      </c>
      <c r="K120" s="37"/>
      <c r="L120" s="41"/>
      <c r="M120" s="100"/>
      <c r="N120" s="206"/>
      <c r="O120" s="101"/>
      <c r="P120" s="207">
        <f>P121+P153</f>
        <v>0</v>
      </c>
      <c r="Q120" s="101"/>
      <c r="R120" s="207">
        <f>R121+R153</f>
        <v>22.31505885</v>
      </c>
      <c r="S120" s="101"/>
      <c r="T120" s="208">
        <f>T121+T153</f>
        <v>32.312349999999995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75</v>
      </c>
      <c r="AU120" s="14" t="s">
        <v>89</v>
      </c>
      <c r="BK120" s="209">
        <f>BK121+BK153</f>
        <v>0</v>
      </c>
    </row>
    <row r="121" s="12" customFormat="1" ht="25.92" customHeight="1">
      <c r="A121" s="12"/>
      <c r="B121" s="210"/>
      <c r="C121" s="211"/>
      <c r="D121" s="212" t="s">
        <v>75</v>
      </c>
      <c r="E121" s="213" t="s">
        <v>111</v>
      </c>
      <c r="F121" s="213" t="s">
        <v>112</v>
      </c>
      <c r="G121" s="211"/>
      <c r="H121" s="211"/>
      <c r="I121" s="214"/>
      <c r="J121" s="215">
        <f>BK121</f>
        <v>0</v>
      </c>
      <c r="K121" s="211"/>
      <c r="L121" s="216"/>
      <c r="M121" s="217"/>
      <c r="N121" s="218"/>
      <c r="O121" s="218"/>
      <c r="P121" s="219">
        <f>P122+P132+P139+P144+P151</f>
        <v>0</v>
      </c>
      <c r="Q121" s="218"/>
      <c r="R121" s="219">
        <f>R122+R132+R139+R144+R151</f>
        <v>22.31505885</v>
      </c>
      <c r="S121" s="218"/>
      <c r="T121" s="220">
        <f>T122+T132+T139+T144+T151</f>
        <v>32.312349999999995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1" t="s">
        <v>81</v>
      </c>
      <c r="AT121" s="222" t="s">
        <v>75</v>
      </c>
      <c r="AU121" s="222" t="s">
        <v>76</v>
      </c>
      <c r="AY121" s="221" t="s">
        <v>113</v>
      </c>
      <c r="BK121" s="223">
        <f>BK122+BK132+BK139+BK144+BK151</f>
        <v>0</v>
      </c>
    </row>
    <row r="122" s="12" customFormat="1" ht="22.8" customHeight="1">
      <c r="A122" s="12"/>
      <c r="B122" s="210"/>
      <c r="C122" s="211"/>
      <c r="D122" s="212" t="s">
        <v>75</v>
      </c>
      <c r="E122" s="224" t="s">
        <v>81</v>
      </c>
      <c r="F122" s="224" t="s">
        <v>114</v>
      </c>
      <c r="G122" s="211"/>
      <c r="H122" s="211"/>
      <c r="I122" s="214"/>
      <c r="J122" s="225">
        <f>BK122</f>
        <v>0</v>
      </c>
      <c r="K122" s="211"/>
      <c r="L122" s="216"/>
      <c r="M122" s="217"/>
      <c r="N122" s="218"/>
      <c r="O122" s="218"/>
      <c r="P122" s="219">
        <f>SUM(P123:P131)</f>
        <v>0</v>
      </c>
      <c r="Q122" s="218"/>
      <c r="R122" s="219">
        <f>SUM(R123:R131)</f>
        <v>0</v>
      </c>
      <c r="S122" s="218"/>
      <c r="T122" s="220">
        <f>SUM(T123:T131)</f>
        <v>29.267029999999998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81</v>
      </c>
      <c r="AT122" s="222" t="s">
        <v>75</v>
      </c>
      <c r="AU122" s="222" t="s">
        <v>81</v>
      </c>
      <c r="AY122" s="221" t="s">
        <v>113</v>
      </c>
      <c r="BK122" s="223">
        <f>SUM(BK123:BK131)</f>
        <v>0</v>
      </c>
    </row>
    <row r="123" s="2" customFormat="1" ht="16.5" customHeight="1">
      <c r="A123" s="35"/>
      <c r="B123" s="36"/>
      <c r="C123" s="226" t="s">
        <v>81</v>
      </c>
      <c r="D123" s="226" t="s">
        <v>115</v>
      </c>
      <c r="E123" s="227" t="s">
        <v>116</v>
      </c>
      <c r="F123" s="228" t="s">
        <v>117</v>
      </c>
      <c r="G123" s="229" t="s">
        <v>118</v>
      </c>
      <c r="H123" s="230">
        <v>50.667999999999999</v>
      </c>
      <c r="I123" s="231"/>
      <c r="J123" s="232">
        <f>ROUND(I123*H123,2)</f>
        <v>0</v>
      </c>
      <c r="K123" s="233"/>
      <c r="L123" s="41"/>
      <c r="M123" s="234" t="s">
        <v>1</v>
      </c>
      <c r="N123" s="235" t="s">
        <v>41</v>
      </c>
      <c r="O123" s="88"/>
      <c r="P123" s="236">
        <f>O123*H123</f>
        <v>0</v>
      </c>
      <c r="Q123" s="236">
        <v>0</v>
      </c>
      <c r="R123" s="236">
        <f>Q123*H123</f>
        <v>0</v>
      </c>
      <c r="S123" s="236">
        <v>0.17000000000000001</v>
      </c>
      <c r="T123" s="237">
        <f>S123*H123</f>
        <v>8.6135599999999997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8" t="s">
        <v>119</v>
      </c>
      <c r="AT123" s="238" t="s">
        <v>115</v>
      </c>
      <c r="AU123" s="238" t="s">
        <v>83</v>
      </c>
      <c r="AY123" s="14" t="s">
        <v>113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4" t="s">
        <v>81</v>
      </c>
      <c r="BK123" s="239">
        <f>ROUND(I123*H123,2)</f>
        <v>0</v>
      </c>
      <c r="BL123" s="14" t="s">
        <v>119</v>
      </c>
      <c r="BM123" s="238" t="s">
        <v>120</v>
      </c>
    </row>
    <row r="124" s="2" customFormat="1" ht="16.5" customHeight="1">
      <c r="A124" s="35"/>
      <c r="B124" s="36"/>
      <c r="C124" s="226" t="s">
        <v>83</v>
      </c>
      <c r="D124" s="226" t="s">
        <v>115</v>
      </c>
      <c r="E124" s="227" t="s">
        <v>121</v>
      </c>
      <c r="F124" s="228" t="s">
        <v>122</v>
      </c>
      <c r="G124" s="229" t="s">
        <v>118</v>
      </c>
      <c r="H124" s="230">
        <v>50.667999999999999</v>
      </c>
      <c r="I124" s="231"/>
      <c r="J124" s="232">
        <f>ROUND(I124*H124,2)</f>
        <v>0</v>
      </c>
      <c r="K124" s="233"/>
      <c r="L124" s="41"/>
      <c r="M124" s="234" t="s">
        <v>1</v>
      </c>
      <c r="N124" s="235" t="s">
        <v>41</v>
      </c>
      <c r="O124" s="88"/>
      <c r="P124" s="236">
        <f>O124*H124</f>
        <v>0</v>
      </c>
      <c r="Q124" s="236">
        <v>0</v>
      </c>
      <c r="R124" s="236">
        <f>Q124*H124</f>
        <v>0</v>
      </c>
      <c r="S124" s="236">
        <v>0.23999999999999999</v>
      </c>
      <c r="T124" s="237">
        <f>S124*H124</f>
        <v>12.160319999999999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8" t="s">
        <v>119</v>
      </c>
      <c r="AT124" s="238" t="s">
        <v>115</v>
      </c>
      <c r="AU124" s="238" t="s">
        <v>83</v>
      </c>
      <c r="AY124" s="14" t="s">
        <v>113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4" t="s">
        <v>81</v>
      </c>
      <c r="BK124" s="239">
        <f>ROUND(I124*H124,2)</f>
        <v>0</v>
      </c>
      <c r="BL124" s="14" t="s">
        <v>119</v>
      </c>
      <c r="BM124" s="238" t="s">
        <v>123</v>
      </c>
    </row>
    <row r="125" s="2" customFormat="1" ht="16.5" customHeight="1">
      <c r="A125" s="35"/>
      <c r="B125" s="36"/>
      <c r="C125" s="226" t="s">
        <v>124</v>
      </c>
      <c r="D125" s="226" t="s">
        <v>115</v>
      </c>
      <c r="E125" s="227" t="s">
        <v>125</v>
      </c>
      <c r="F125" s="228" t="s">
        <v>126</v>
      </c>
      <c r="G125" s="229" t="s">
        <v>127</v>
      </c>
      <c r="H125" s="230">
        <v>41.43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41</v>
      </c>
      <c r="O125" s="88"/>
      <c r="P125" s="236">
        <f>O125*H125</f>
        <v>0</v>
      </c>
      <c r="Q125" s="236">
        <v>0</v>
      </c>
      <c r="R125" s="236">
        <f>Q125*H125</f>
        <v>0</v>
      </c>
      <c r="S125" s="236">
        <v>0.20499999999999999</v>
      </c>
      <c r="T125" s="237">
        <f>S125*H125</f>
        <v>8.49315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119</v>
      </c>
      <c r="AT125" s="238" t="s">
        <v>115</v>
      </c>
      <c r="AU125" s="238" t="s">
        <v>83</v>
      </c>
      <c r="AY125" s="14" t="s">
        <v>113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4" t="s">
        <v>81</v>
      </c>
      <c r="BK125" s="239">
        <f>ROUND(I125*H125,2)</f>
        <v>0</v>
      </c>
      <c r="BL125" s="14" t="s">
        <v>119</v>
      </c>
      <c r="BM125" s="238" t="s">
        <v>128</v>
      </c>
    </row>
    <row r="126" s="2" customFormat="1" ht="16.5" customHeight="1">
      <c r="A126" s="35"/>
      <c r="B126" s="36"/>
      <c r="C126" s="226" t="s">
        <v>119</v>
      </c>
      <c r="D126" s="226" t="s">
        <v>115</v>
      </c>
      <c r="E126" s="227" t="s">
        <v>129</v>
      </c>
      <c r="F126" s="228" t="s">
        <v>130</v>
      </c>
      <c r="G126" s="229" t="s">
        <v>131</v>
      </c>
      <c r="H126" s="230">
        <v>10.946999999999999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41</v>
      </c>
      <c r="O126" s="88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119</v>
      </c>
      <c r="AT126" s="238" t="s">
        <v>115</v>
      </c>
      <c r="AU126" s="238" t="s">
        <v>83</v>
      </c>
      <c r="AY126" s="14" t="s">
        <v>113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4" t="s">
        <v>81</v>
      </c>
      <c r="BK126" s="239">
        <f>ROUND(I126*H126,2)</f>
        <v>0</v>
      </c>
      <c r="BL126" s="14" t="s">
        <v>119</v>
      </c>
      <c r="BM126" s="238" t="s">
        <v>132</v>
      </c>
    </row>
    <row r="127" s="2" customFormat="1" ht="16.5" customHeight="1">
      <c r="A127" s="35"/>
      <c r="B127" s="36"/>
      <c r="C127" s="226" t="s">
        <v>133</v>
      </c>
      <c r="D127" s="226" t="s">
        <v>115</v>
      </c>
      <c r="E127" s="227" t="s">
        <v>134</v>
      </c>
      <c r="F127" s="228" t="s">
        <v>135</v>
      </c>
      <c r="G127" s="229" t="s">
        <v>131</v>
      </c>
      <c r="H127" s="230">
        <v>10.946999999999999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41</v>
      </c>
      <c r="O127" s="88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119</v>
      </c>
      <c r="AT127" s="238" t="s">
        <v>115</v>
      </c>
      <c r="AU127" s="238" t="s">
        <v>83</v>
      </c>
      <c r="AY127" s="14" t="s">
        <v>113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4" t="s">
        <v>81</v>
      </c>
      <c r="BK127" s="239">
        <f>ROUND(I127*H127,2)</f>
        <v>0</v>
      </c>
      <c r="BL127" s="14" t="s">
        <v>119</v>
      </c>
      <c r="BM127" s="238" t="s">
        <v>136</v>
      </c>
    </row>
    <row r="128" s="2" customFormat="1" ht="21.75" customHeight="1">
      <c r="A128" s="35"/>
      <c r="B128" s="36"/>
      <c r="C128" s="226" t="s">
        <v>137</v>
      </c>
      <c r="D128" s="226" t="s">
        <v>115</v>
      </c>
      <c r="E128" s="227" t="s">
        <v>138</v>
      </c>
      <c r="F128" s="228" t="s">
        <v>139</v>
      </c>
      <c r="G128" s="229" t="s">
        <v>131</v>
      </c>
      <c r="H128" s="230">
        <v>21.873999999999999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41</v>
      </c>
      <c r="O128" s="88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119</v>
      </c>
      <c r="AT128" s="238" t="s">
        <v>115</v>
      </c>
      <c r="AU128" s="238" t="s">
        <v>83</v>
      </c>
      <c r="AY128" s="14" t="s">
        <v>113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4" t="s">
        <v>81</v>
      </c>
      <c r="BK128" s="239">
        <f>ROUND(I128*H128,2)</f>
        <v>0</v>
      </c>
      <c r="BL128" s="14" t="s">
        <v>119</v>
      </c>
      <c r="BM128" s="238" t="s">
        <v>140</v>
      </c>
    </row>
    <row r="129" s="2" customFormat="1" ht="16.5" customHeight="1">
      <c r="A129" s="35"/>
      <c r="B129" s="36"/>
      <c r="C129" s="226" t="s">
        <v>141</v>
      </c>
      <c r="D129" s="226" t="s">
        <v>115</v>
      </c>
      <c r="E129" s="227" t="s">
        <v>142</v>
      </c>
      <c r="F129" s="228" t="s">
        <v>143</v>
      </c>
      <c r="G129" s="229" t="s">
        <v>131</v>
      </c>
      <c r="H129" s="230">
        <v>10.946999999999999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41</v>
      </c>
      <c r="O129" s="88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119</v>
      </c>
      <c r="AT129" s="238" t="s">
        <v>115</v>
      </c>
      <c r="AU129" s="238" t="s">
        <v>83</v>
      </c>
      <c r="AY129" s="14" t="s">
        <v>113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4" t="s">
        <v>81</v>
      </c>
      <c r="BK129" s="239">
        <f>ROUND(I129*H129,2)</f>
        <v>0</v>
      </c>
      <c r="BL129" s="14" t="s">
        <v>119</v>
      </c>
      <c r="BM129" s="238" t="s">
        <v>144</v>
      </c>
    </row>
    <row r="130" s="2" customFormat="1" ht="16.5" customHeight="1">
      <c r="A130" s="35"/>
      <c r="B130" s="36"/>
      <c r="C130" s="226" t="s">
        <v>145</v>
      </c>
      <c r="D130" s="226" t="s">
        <v>115</v>
      </c>
      <c r="E130" s="227" t="s">
        <v>146</v>
      </c>
      <c r="F130" s="228" t="s">
        <v>147</v>
      </c>
      <c r="G130" s="229" t="s">
        <v>131</v>
      </c>
      <c r="H130" s="230">
        <v>3.0489999999999999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41</v>
      </c>
      <c r="O130" s="88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119</v>
      </c>
      <c r="AT130" s="238" t="s">
        <v>115</v>
      </c>
      <c r="AU130" s="238" t="s">
        <v>83</v>
      </c>
      <c r="AY130" s="14" t="s">
        <v>113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4" t="s">
        <v>81</v>
      </c>
      <c r="BK130" s="239">
        <f>ROUND(I130*H130,2)</f>
        <v>0</v>
      </c>
      <c r="BL130" s="14" t="s">
        <v>119</v>
      </c>
      <c r="BM130" s="238" t="s">
        <v>148</v>
      </c>
    </row>
    <row r="131" s="2" customFormat="1" ht="16.5" customHeight="1">
      <c r="A131" s="35"/>
      <c r="B131" s="36"/>
      <c r="C131" s="226" t="s">
        <v>149</v>
      </c>
      <c r="D131" s="226" t="s">
        <v>115</v>
      </c>
      <c r="E131" s="227" t="s">
        <v>150</v>
      </c>
      <c r="F131" s="228" t="s">
        <v>151</v>
      </c>
      <c r="G131" s="229" t="s">
        <v>118</v>
      </c>
      <c r="H131" s="230">
        <v>50.667999999999999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41</v>
      </c>
      <c r="O131" s="88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119</v>
      </c>
      <c r="AT131" s="238" t="s">
        <v>115</v>
      </c>
      <c r="AU131" s="238" t="s">
        <v>83</v>
      </c>
      <c r="AY131" s="14" t="s">
        <v>113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4" t="s">
        <v>81</v>
      </c>
      <c r="BK131" s="239">
        <f>ROUND(I131*H131,2)</f>
        <v>0</v>
      </c>
      <c r="BL131" s="14" t="s">
        <v>119</v>
      </c>
      <c r="BM131" s="238" t="s">
        <v>152</v>
      </c>
    </row>
    <row r="132" s="12" customFormat="1" ht="22.8" customHeight="1">
      <c r="A132" s="12"/>
      <c r="B132" s="210"/>
      <c r="C132" s="211"/>
      <c r="D132" s="212" t="s">
        <v>75</v>
      </c>
      <c r="E132" s="224" t="s">
        <v>133</v>
      </c>
      <c r="F132" s="224" t="s">
        <v>153</v>
      </c>
      <c r="G132" s="211"/>
      <c r="H132" s="211"/>
      <c r="I132" s="214"/>
      <c r="J132" s="225">
        <f>BK132</f>
        <v>0</v>
      </c>
      <c r="K132" s="211"/>
      <c r="L132" s="216"/>
      <c r="M132" s="217"/>
      <c r="N132" s="218"/>
      <c r="O132" s="218"/>
      <c r="P132" s="219">
        <f>SUM(P133:P138)</f>
        <v>0</v>
      </c>
      <c r="Q132" s="218"/>
      <c r="R132" s="219">
        <f>SUM(R133:R138)</f>
        <v>11.85336575</v>
      </c>
      <c r="S132" s="218"/>
      <c r="T132" s="220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81</v>
      </c>
      <c r="AT132" s="222" t="s">
        <v>75</v>
      </c>
      <c r="AU132" s="222" t="s">
        <v>81</v>
      </c>
      <c r="AY132" s="221" t="s">
        <v>113</v>
      </c>
      <c r="BK132" s="223">
        <f>SUM(BK133:BK138)</f>
        <v>0</v>
      </c>
    </row>
    <row r="133" s="2" customFormat="1" ht="16.5" customHeight="1">
      <c r="A133" s="35"/>
      <c r="B133" s="36"/>
      <c r="C133" s="226" t="s">
        <v>154</v>
      </c>
      <c r="D133" s="226" t="s">
        <v>115</v>
      </c>
      <c r="E133" s="227" t="s">
        <v>155</v>
      </c>
      <c r="F133" s="228" t="s">
        <v>156</v>
      </c>
      <c r="G133" s="229" t="s">
        <v>118</v>
      </c>
      <c r="H133" s="230">
        <v>54.734999999999999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41</v>
      </c>
      <c r="O133" s="88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119</v>
      </c>
      <c r="AT133" s="238" t="s">
        <v>115</v>
      </c>
      <c r="AU133" s="238" t="s">
        <v>83</v>
      </c>
      <c r="AY133" s="14" t="s">
        <v>113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4" t="s">
        <v>81</v>
      </c>
      <c r="BK133" s="239">
        <f>ROUND(I133*H133,2)</f>
        <v>0</v>
      </c>
      <c r="BL133" s="14" t="s">
        <v>119</v>
      </c>
      <c r="BM133" s="238" t="s">
        <v>157</v>
      </c>
    </row>
    <row r="134" s="2" customFormat="1" ht="16.5" customHeight="1">
      <c r="A134" s="35"/>
      <c r="B134" s="36"/>
      <c r="C134" s="226" t="s">
        <v>158</v>
      </c>
      <c r="D134" s="226" t="s">
        <v>115</v>
      </c>
      <c r="E134" s="227" t="s">
        <v>159</v>
      </c>
      <c r="F134" s="228" t="s">
        <v>160</v>
      </c>
      <c r="G134" s="229" t="s">
        <v>118</v>
      </c>
      <c r="H134" s="230">
        <v>54.734999999999999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41</v>
      </c>
      <c r="O134" s="88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119</v>
      </c>
      <c r="AT134" s="238" t="s">
        <v>115</v>
      </c>
      <c r="AU134" s="238" t="s">
        <v>83</v>
      </c>
      <c r="AY134" s="14" t="s">
        <v>113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4" t="s">
        <v>81</v>
      </c>
      <c r="BK134" s="239">
        <f>ROUND(I134*H134,2)</f>
        <v>0</v>
      </c>
      <c r="BL134" s="14" t="s">
        <v>119</v>
      </c>
      <c r="BM134" s="238" t="s">
        <v>161</v>
      </c>
    </row>
    <row r="135" s="2" customFormat="1" ht="16.5" customHeight="1">
      <c r="A135" s="35"/>
      <c r="B135" s="36"/>
      <c r="C135" s="226" t="s">
        <v>162</v>
      </c>
      <c r="D135" s="226" t="s">
        <v>115</v>
      </c>
      <c r="E135" s="227" t="s">
        <v>163</v>
      </c>
      <c r="F135" s="228" t="s">
        <v>164</v>
      </c>
      <c r="G135" s="229" t="s">
        <v>118</v>
      </c>
      <c r="H135" s="230">
        <v>54.734999999999999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41</v>
      </c>
      <c r="O135" s="88"/>
      <c r="P135" s="236">
        <f>O135*H135</f>
        <v>0</v>
      </c>
      <c r="Q135" s="236">
        <v>0.084250000000000005</v>
      </c>
      <c r="R135" s="236">
        <f>Q135*H135</f>
        <v>4.6114237500000002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119</v>
      </c>
      <c r="AT135" s="238" t="s">
        <v>115</v>
      </c>
      <c r="AU135" s="238" t="s">
        <v>83</v>
      </c>
      <c r="AY135" s="14" t="s">
        <v>113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4" t="s">
        <v>81</v>
      </c>
      <c r="BK135" s="239">
        <f>ROUND(I135*H135,2)</f>
        <v>0</v>
      </c>
      <c r="BL135" s="14" t="s">
        <v>119</v>
      </c>
      <c r="BM135" s="238" t="s">
        <v>165</v>
      </c>
    </row>
    <row r="136" s="2" customFormat="1" ht="16.5" customHeight="1">
      <c r="A136" s="35"/>
      <c r="B136" s="36"/>
      <c r="C136" s="240" t="s">
        <v>166</v>
      </c>
      <c r="D136" s="240" t="s">
        <v>167</v>
      </c>
      <c r="E136" s="241" t="s">
        <v>168</v>
      </c>
      <c r="F136" s="242" t="s">
        <v>169</v>
      </c>
      <c r="G136" s="243" t="s">
        <v>118</v>
      </c>
      <c r="H136" s="244">
        <v>44.335000000000001</v>
      </c>
      <c r="I136" s="245"/>
      <c r="J136" s="246">
        <f>ROUND(I136*H136,2)</f>
        <v>0</v>
      </c>
      <c r="K136" s="247"/>
      <c r="L136" s="248"/>
      <c r="M136" s="249" t="s">
        <v>1</v>
      </c>
      <c r="N136" s="250" t="s">
        <v>41</v>
      </c>
      <c r="O136" s="88"/>
      <c r="P136" s="236">
        <f>O136*H136</f>
        <v>0</v>
      </c>
      <c r="Q136" s="236">
        <v>0.13100000000000001</v>
      </c>
      <c r="R136" s="236">
        <f>Q136*H136</f>
        <v>5.8078850000000006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145</v>
      </c>
      <c r="AT136" s="238" t="s">
        <v>167</v>
      </c>
      <c r="AU136" s="238" t="s">
        <v>83</v>
      </c>
      <c r="AY136" s="14" t="s">
        <v>113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4" t="s">
        <v>81</v>
      </c>
      <c r="BK136" s="239">
        <f>ROUND(I136*H136,2)</f>
        <v>0</v>
      </c>
      <c r="BL136" s="14" t="s">
        <v>119</v>
      </c>
      <c r="BM136" s="238" t="s">
        <v>170</v>
      </c>
    </row>
    <row r="137" s="2" customFormat="1" ht="16.5" customHeight="1">
      <c r="A137" s="35"/>
      <c r="B137" s="36"/>
      <c r="C137" s="226" t="s">
        <v>171</v>
      </c>
      <c r="D137" s="226" t="s">
        <v>115</v>
      </c>
      <c r="E137" s="227" t="s">
        <v>172</v>
      </c>
      <c r="F137" s="228" t="s">
        <v>173</v>
      </c>
      <c r="G137" s="229" t="s">
        <v>118</v>
      </c>
      <c r="H137" s="230">
        <v>54.734999999999999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41</v>
      </c>
      <c r="O137" s="88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119</v>
      </c>
      <c r="AT137" s="238" t="s">
        <v>115</v>
      </c>
      <c r="AU137" s="238" t="s">
        <v>83</v>
      </c>
      <c r="AY137" s="14" t="s">
        <v>113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4" t="s">
        <v>81</v>
      </c>
      <c r="BK137" s="239">
        <f>ROUND(I137*H137,2)</f>
        <v>0</v>
      </c>
      <c r="BL137" s="14" t="s">
        <v>119</v>
      </c>
      <c r="BM137" s="238" t="s">
        <v>174</v>
      </c>
    </row>
    <row r="138" s="2" customFormat="1" ht="16.5" customHeight="1">
      <c r="A138" s="35"/>
      <c r="B138" s="36"/>
      <c r="C138" s="240" t="s">
        <v>8</v>
      </c>
      <c r="D138" s="240" t="s">
        <v>167</v>
      </c>
      <c r="E138" s="241" t="s">
        <v>175</v>
      </c>
      <c r="F138" s="242" t="s">
        <v>176</v>
      </c>
      <c r="G138" s="243" t="s">
        <v>118</v>
      </c>
      <c r="H138" s="244">
        <v>10.946999999999999</v>
      </c>
      <c r="I138" s="245"/>
      <c r="J138" s="246">
        <f>ROUND(I138*H138,2)</f>
        <v>0</v>
      </c>
      <c r="K138" s="247"/>
      <c r="L138" s="248"/>
      <c r="M138" s="249" t="s">
        <v>1</v>
      </c>
      <c r="N138" s="250" t="s">
        <v>41</v>
      </c>
      <c r="O138" s="88"/>
      <c r="P138" s="236">
        <f>O138*H138</f>
        <v>0</v>
      </c>
      <c r="Q138" s="236">
        <v>0.13100000000000001</v>
      </c>
      <c r="R138" s="236">
        <f>Q138*H138</f>
        <v>1.4340569999999999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145</v>
      </c>
      <c r="AT138" s="238" t="s">
        <v>167</v>
      </c>
      <c r="AU138" s="238" t="s">
        <v>83</v>
      </c>
      <c r="AY138" s="14" t="s">
        <v>113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4" t="s">
        <v>81</v>
      </c>
      <c r="BK138" s="239">
        <f>ROUND(I138*H138,2)</f>
        <v>0</v>
      </c>
      <c r="BL138" s="14" t="s">
        <v>119</v>
      </c>
      <c r="BM138" s="238" t="s">
        <v>177</v>
      </c>
    </row>
    <row r="139" s="12" customFormat="1" ht="22.8" customHeight="1">
      <c r="A139" s="12"/>
      <c r="B139" s="210"/>
      <c r="C139" s="211"/>
      <c r="D139" s="212" t="s">
        <v>75</v>
      </c>
      <c r="E139" s="224" t="s">
        <v>149</v>
      </c>
      <c r="F139" s="224" t="s">
        <v>178</v>
      </c>
      <c r="G139" s="211"/>
      <c r="H139" s="211"/>
      <c r="I139" s="214"/>
      <c r="J139" s="225">
        <f>BK139</f>
        <v>0</v>
      </c>
      <c r="K139" s="211"/>
      <c r="L139" s="216"/>
      <c r="M139" s="217"/>
      <c r="N139" s="218"/>
      <c r="O139" s="218"/>
      <c r="P139" s="219">
        <f>SUM(P140:P143)</f>
        <v>0</v>
      </c>
      <c r="Q139" s="218"/>
      <c r="R139" s="219">
        <f>SUM(R140:R143)</f>
        <v>10.4616931</v>
      </c>
      <c r="S139" s="218"/>
      <c r="T139" s="220">
        <f>SUM(T140:T143)</f>
        <v>3.0453199999999998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81</v>
      </c>
      <c r="AT139" s="222" t="s">
        <v>75</v>
      </c>
      <c r="AU139" s="222" t="s">
        <v>81</v>
      </c>
      <c r="AY139" s="221" t="s">
        <v>113</v>
      </c>
      <c r="BK139" s="223">
        <f>SUM(BK140:BK143)</f>
        <v>0</v>
      </c>
    </row>
    <row r="140" s="2" customFormat="1" ht="16.5" customHeight="1">
      <c r="A140" s="35"/>
      <c r="B140" s="36"/>
      <c r="C140" s="226" t="s">
        <v>179</v>
      </c>
      <c r="D140" s="226" t="s">
        <v>115</v>
      </c>
      <c r="E140" s="227" t="s">
        <v>180</v>
      </c>
      <c r="F140" s="228" t="s">
        <v>181</v>
      </c>
      <c r="G140" s="229" t="s">
        <v>127</v>
      </c>
      <c r="H140" s="230">
        <v>58.259999999999998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41</v>
      </c>
      <c r="O140" s="88"/>
      <c r="P140" s="236">
        <f>O140*H140</f>
        <v>0</v>
      </c>
      <c r="Q140" s="236">
        <v>0.10095</v>
      </c>
      <c r="R140" s="236">
        <f>Q140*H140</f>
        <v>5.8813469999999999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119</v>
      </c>
      <c r="AT140" s="238" t="s">
        <v>115</v>
      </c>
      <c r="AU140" s="238" t="s">
        <v>83</v>
      </c>
      <c r="AY140" s="14" t="s">
        <v>113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4" t="s">
        <v>81</v>
      </c>
      <c r="BK140" s="239">
        <f>ROUND(I140*H140,2)</f>
        <v>0</v>
      </c>
      <c r="BL140" s="14" t="s">
        <v>119</v>
      </c>
      <c r="BM140" s="238" t="s">
        <v>182</v>
      </c>
    </row>
    <row r="141" s="2" customFormat="1" ht="16.5" customHeight="1">
      <c r="A141" s="35"/>
      <c r="B141" s="36"/>
      <c r="C141" s="240" t="s">
        <v>183</v>
      </c>
      <c r="D141" s="240" t="s">
        <v>167</v>
      </c>
      <c r="E141" s="241" t="s">
        <v>184</v>
      </c>
      <c r="F141" s="242" t="s">
        <v>185</v>
      </c>
      <c r="G141" s="243" t="s">
        <v>127</v>
      </c>
      <c r="H141" s="244">
        <v>58.259999999999998</v>
      </c>
      <c r="I141" s="245"/>
      <c r="J141" s="246">
        <f>ROUND(I141*H141,2)</f>
        <v>0</v>
      </c>
      <c r="K141" s="247"/>
      <c r="L141" s="248"/>
      <c r="M141" s="249" t="s">
        <v>1</v>
      </c>
      <c r="N141" s="250" t="s">
        <v>41</v>
      </c>
      <c r="O141" s="88"/>
      <c r="P141" s="236">
        <f>O141*H141</f>
        <v>0</v>
      </c>
      <c r="Q141" s="236">
        <v>0.033500000000000002</v>
      </c>
      <c r="R141" s="236">
        <f>Q141*H141</f>
        <v>1.9517100000000001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145</v>
      </c>
      <c r="AT141" s="238" t="s">
        <v>167</v>
      </c>
      <c r="AU141" s="238" t="s">
        <v>83</v>
      </c>
      <c r="AY141" s="14" t="s">
        <v>113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4" t="s">
        <v>81</v>
      </c>
      <c r="BK141" s="239">
        <f>ROUND(I141*H141,2)</f>
        <v>0</v>
      </c>
      <c r="BL141" s="14" t="s">
        <v>119</v>
      </c>
      <c r="BM141" s="238" t="s">
        <v>186</v>
      </c>
    </row>
    <row r="142" s="2" customFormat="1" ht="16.5" customHeight="1">
      <c r="A142" s="35"/>
      <c r="B142" s="36"/>
      <c r="C142" s="226" t="s">
        <v>187</v>
      </c>
      <c r="D142" s="226" t="s">
        <v>115</v>
      </c>
      <c r="E142" s="227" t="s">
        <v>188</v>
      </c>
      <c r="F142" s="228" t="s">
        <v>189</v>
      </c>
      <c r="G142" s="229" t="s">
        <v>131</v>
      </c>
      <c r="H142" s="230">
        <v>1.165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41</v>
      </c>
      <c r="O142" s="88"/>
      <c r="P142" s="236">
        <f>O142*H142</f>
        <v>0</v>
      </c>
      <c r="Q142" s="236">
        <v>2.2563399999999998</v>
      </c>
      <c r="R142" s="236">
        <f>Q142*H142</f>
        <v>2.6286361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119</v>
      </c>
      <c r="AT142" s="238" t="s">
        <v>115</v>
      </c>
      <c r="AU142" s="238" t="s">
        <v>83</v>
      </c>
      <c r="AY142" s="14" t="s">
        <v>113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4" t="s">
        <v>81</v>
      </c>
      <c r="BK142" s="239">
        <f>ROUND(I142*H142,2)</f>
        <v>0</v>
      </c>
      <c r="BL142" s="14" t="s">
        <v>119</v>
      </c>
      <c r="BM142" s="238" t="s">
        <v>190</v>
      </c>
    </row>
    <row r="143" s="2" customFormat="1" ht="16.5" customHeight="1">
      <c r="A143" s="35"/>
      <c r="B143" s="36"/>
      <c r="C143" s="226" t="s">
        <v>191</v>
      </c>
      <c r="D143" s="226" t="s">
        <v>115</v>
      </c>
      <c r="E143" s="227" t="s">
        <v>192</v>
      </c>
      <c r="F143" s="228" t="s">
        <v>193</v>
      </c>
      <c r="G143" s="229" t="s">
        <v>118</v>
      </c>
      <c r="H143" s="230">
        <v>16.027999999999999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41</v>
      </c>
      <c r="O143" s="88"/>
      <c r="P143" s="236">
        <f>O143*H143</f>
        <v>0</v>
      </c>
      <c r="Q143" s="236">
        <v>0</v>
      </c>
      <c r="R143" s="236">
        <f>Q143*H143</f>
        <v>0</v>
      </c>
      <c r="S143" s="236">
        <v>0.19</v>
      </c>
      <c r="T143" s="237">
        <f>S143*H143</f>
        <v>3.0453199999999998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119</v>
      </c>
      <c r="AT143" s="238" t="s">
        <v>115</v>
      </c>
      <c r="AU143" s="238" t="s">
        <v>83</v>
      </c>
      <c r="AY143" s="14" t="s">
        <v>113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4" t="s">
        <v>81</v>
      </c>
      <c r="BK143" s="239">
        <f>ROUND(I143*H143,2)</f>
        <v>0</v>
      </c>
      <c r="BL143" s="14" t="s">
        <v>119</v>
      </c>
      <c r="BM143" s="238" t="s">
        <v>194</v>
      </c>
    </row>
    <row r="144" s="12" customFormat="1" ht="22.8" customHeight="1">
      <c r="A144" s="12"/>
      <c r="B144" s="210"/>
      <c r="C144" s="211"/>
      <c r="D144" s="212" t="s">
        <v>75</v>
      </c>
      <c r="E144" s="224" t="s">
        <v>195</v>
      </c>
      <c r="F144" s="224" t="s">
        <v>196</v>
      </c>
      <c r="G144" s="211"/>
      <c r="H144" s="211"/>
      <c r="I144" s="214"/>
      <c r="J144" s="225">
        <f>BK144</f>
        <v>0</v>
      </c>
      <c r="K144" s="211"/>
      <c r="L144" s="216"/>
      <c r="M144" s="217"/>
      <c r="N144" s="218"/>
      <c r="O144" s="218"/>
      <c r="P144" s="219">
        <f>SUM(P145:P150)</f>
        <v>0</v>
      </c>
      <c r="Q144" s="218"/>
      <c r="R144" s="219">
        <f>SUM(R145:R150)</f>
        <v>0</v>
      </c>
      <c r="S144" s="218"/>
      <c r="T144" s="220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1" t="s">
        <v>81</v>
      </c>
      <c r="AT144" s="222" t="s">
        <v>75</v>
      </c>
      <c r="AU144" s="222" t="s">
        <v>81</v>
      </c>
      <c r="AY144" s="221" t="s">
        <v>113</v>
      </c>
      <c r="BK144" s="223">
        <f>SUM(BK145:BK150)</f>
        <v>0</v>
      </c>
    </row>
    <row r="145" s="2" customFormat="1" ht="16.5" customHeight="1">
      <c r="A145" s="35"/>
      <c r="B145" s="36"/>
      <c r="C145" s="226" t="s">
        <v>197</v>
      </c>
      <c r="D145" s="226" t="s">
        <v>115</v>
      </c>
      <c r="E145" s="227" t="s">
        <v>198</v>
      </c>
      <c r="F145" s="228" t="s">
        <v>199</v>
      </c>
      <c r="G145" s="229" t="s">
        <v>200</v>
      </c>
      <c r="H145" s="230">
        <v>32.311999999999998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41</v>
      </c>
      <c r="O145" s="88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119</v>
      </c>
      <c r="AT145" s="238" t="s">
        <v>115</v>
      </c>
      <c r="AU145" s="238" t="s">
        <v>83</v>
      </c>
      <c r="AY145" s="14" t="s">
        <v>113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4" t="s">
        <v>81</v>
      </c>
      <c r="BK145" s="239">
        <f>ROUND(I145*H145,2)</f>
        <v>0</v>
      </c>
      <c r="BL145" s="14" t="s">
        <v>119</v>
      </c>
      <c r="BM145" s="238" t="s">
        <v>201</v>
      </c>
    </row>
    <row r="146" s="2" customFormat="1" ht="16.5" customHeight="1">
      <c r="A146" s="35"/>
      <c r="B146" s="36"/>
      <c r="C146" s="226" t="s">
        <v>7</v>
      </c>
      <c r="D146" s="226" t="s">
        <v>115</v>
      </c>
      <c r="E146" s="227" t="s">
        <v>202</v>
      </c>
      <c r="F146" s="228" t="s">
        <v>203</v>
      </c>
      <c r="G146" s="229" t="s">
        <v>200</v>
      </c>
      <c r="H146" s="230">
        <v>484.68000000000001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41</v>
      </c>
      <c r="O146" s="88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119</v>
      </c>
      <c r="AT146" s="238" t="s">
        <v>115</v>
      </c>
      <c r="AU146" s="238" t="s">
        <v>83</v>
      </c>
      <c r="AY146" s="14" t="s">
        <v>113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4" t="s">
        <v>81</v>
      </c>
      <c r="BK146" s="239">
        <f>ROUND(I146*H146,2)</f>
        <v>0</v>
      </c>
      <c r="BL146" s="14" t="s">
        <v>119</v>
      </c>
      <c r="BM146" s="238" t="s">
        <v>204</v>
      </c>
    </row>
    <row r="147" s="2" customFormat="1" ht="21.75" customHeight="1">
      <c r="A147" s="35"/>
      <c r="B147" s="36"/>
      <c r="C147" s="226" t="s">
        <v>205</v>
      </c>
      <c r="D147" s="226" t="s">
        <v>115</v>
      </c>
      <c r="E147" s="227" t="s">
        <v>206</v>
      </c>
      <c r="F147" s="228" t="s">
        <v>207</v>
      </c>
      <c r="G147" s="229" t="s">
        <v>200</v>
      </c>
      <c r="H147" s="230">
        <v>32.311999999999998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41</v>
      </c>
      <c r="O147" s="88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119</v>
      </c>
      <c r="AT147" s="238" t="s">
        <v>115</v>
      </c>
      <c r="AU147" s="238" t="s">
        <v>83</v>
      </c>
      <c r="AY147" s="14" t="s">
        <v>113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4" t="s">
        <v>81</v>
      </c>
      <c r="BK147" s="239">
        <f>ROUND(I147*H147,2)</f>
        <v>0</v>
      </c>
      <c r="BL147" s="14" t="s">
        <v>119</v>
      </c>
      <c r="BM147" s="238" t="s">
        <v>208</v>
      </c>
    </row>
    <row r="148" s="2" customFormat="1" ht="21.75" customHeight="1">
      <c r="A148" s="35"/>
      <c r="B148" s="36"/>
      <c r="C148" s="226" t="s">
        <v>209</v>
      </c>
      <c r="D148" s="226" t="s">
        <v>115</v>
      </c>
      <c r="E148" s="227" t="s">
        <v>210</v>
      </c>
      <c r="F148" s="228" t="s">
        <v>211</v>
      </c>
      <c r="G148" s="229" t="s">
        <v>200</v>
      </c>
      <c r="H148" s="230">
        <v>12.637000000000001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41</v>
      </c>
      <c r="O148" s="88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119</v>
      </c>
      <c r="AT148" s="238" t="s">
        <v>115</v>
      </c>
      <c r="AU148" s="238" t="s">
        <v>83</v>
      </c>
      <c r="AY148" s="14" t="s">
        <v>113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4" t="s">
        <v>81</v>
      </c>
      <c r="BK148" s="239">
        <f>ROUND(I148*H148,2)</f>
        <v>0</v>
      </c>
      <c r="BL148" s="14" t="s">
        <v>119</v>
      </c>
      <c r="BM148" s="238" t="s">
        <v>212</v>
      </c>
    </row>
    <row r="149" s="2" customFormat="1" ht="16.5" customHeight="1">
      <c r="A149" s="35"/>
      <c r="B149" s="36"/>
      <c r="C149" s="226" t="s">
        <v>213</v>
      </c>
      <c r="D149" s="226" t="s">
        <v>115</v>
      </c>
      <c r="E149" s="227" t="s">
        <v>214</v>
      </c>
      <c r="F149" s="228" t="s">
        <v>215</v>
      </c>
      <c r="G149" s="229" t="s">
        <v>200</v>
      </c>
      <c r="H149" s="230">
        <v>32.311999999999998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41</v>
      </c>
      <c r="O149" s="88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119</v>
      </c>
      <c r="AT149" s="238" t="s">
        <v>115</v>
      </c>
      <c r="AU149" s="238" t="s">
        <v>83</v>
      </c>
      <c r="AY149" s="14" t="s">
        <v>113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4" t="s">
        <v>81</v>
      </c>
      <c r="BK149" s="239">
        <f>ROUND(I149*H149,2)</f>
        <v>0</v>
      </c>
      <c r="BL149" s="14" t="s">
        <v>119</v>
      </c>
      <c r="BM149" s="238" t="s">
        <v>216</v>
      </c>
    </row>
    <row r="150" s="2" customFormat="1" ht="16.5" customHeight="1">
      <c r="A150" s="35"/>
      <c r="B150" s="36"/>
      <c r="C150" s="226" t="s">
        <v>217</v>
      </c>
      <c r="D150" s="226" t="s">
        <v>115</v>
      </c>
      <c r="E150" s="227" t="s">
        <v>218</v>
      </c>
      <c r="F150" s="228" t="s">
        <v>219</v>
      </c>
      <c r="G150" s="229" t="s">
        <v>200</v>
      </c>
      <c r="H150" s="230">
        <v>32.311999999999998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41</v>
      </c>
      <c r="O150" s="88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119</v>
      </c>
      <c r="AT150" s="238" t="s">
        <v>115</v>
      </c>
      <c r="AU150" s="238" t="s">
        <v>83</v>
      </c>
      <c r="AY150" s="14" t="s">
        <v>113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4" t="s">
        <v>81</v>
      </c>
      <c r="BK150" s="239">
        <f>ROUND(I150*H150,2)</f>
        <v>0</v>
      </c>
      <c r="BL150" s="14" t="s">
        <v>119</v>
      </c>
      <c r="BM150" s="238" t="s">
        <v>220</v>
      </c>
    </row>
    <row r="151" s="12" customFormat="1" ht="22.8" customHeight="1">
      <c r="A151" s="12"/>
      <c r="B151" s="210"/>
      <c r="C151" s="211"/>
      <c r="D151" s="212" t="s">
        <v>75</v>
      </c>
      <c r="E151" s="224" t="s">
        <v>221</v>
      </c>
      <c r="F151" s="224" t="s">
        <v>222</v>
      </c>
      <c r="G151" s="211"/>
      <c r="H151" s="211"/>
      <c r="I151" s="214"/>
      <c r="J151" s="225">
        <f>BK151</f>
        <v>0</v>
      </c>
      <c r="K151" s="211"/>
      <c r="L151" s="216"/>
      <c r="M151" s="217"/>
      <c r="N151" s="218"/>
      <c r="O151" s="218"/>
      <c r="P151" s="219">
        <f>P152</f>
        <v>0</v>
      </c>
      <c r="Q151" s="218"/>
      <c r="R151" s="219">
        <f>R152</f>
        <v>0</v>
      </c>
      <c r="S151" s="218"/>
      <c r="T151" s="220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1" t="s">
        <v>81</v>
      </c>
      <c r="AT151" s="222" t="s">
        <v>75</v>
      </c>
      <c r="AU151" s="222" t="s">
        <v>81</v>
      </c>
      <c r="AY151" s="221" t="s">
        <v>113</v>
      </c>
      <c r="BK151" s="223">
        <f>BK152</f>
        <v>0</v>
      </c>
    </row>
    <row r="152" s="2" customFormat="1" ht="16.5" customHeight="1">
      <c r="A152" s="35"/>
      <c r="B152" s="36"/>
      <c r="C152" s="226" t="s">
        <v>223</v>
      </c>
      <c r="D152" s="226" t="s">
        <v>115</v>
      </c>
      <c r="E152" s="227" t="s">
        <v>224</v>
      </c>
      <c r="F152" s="228" t="s">
        <v>225</v>
      </c>
      <c r="G152" s="229" t="s">
        <v>200</v>
      </c>
      <c r="H152" s="230">
        <v>22.315000000000001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41</v>
      </c>
      <c r="O152" s="88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119</v>
      </c>
      <c r="AT152" s="238" t="s">
        <v>115</v>
      </c>
      <c r="AU152" s="238" t="s">
        <v>83</v>
      </c>
      <c r="AY152" s="14" t="s">
        <v>113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4" t="s">
        <v>81</v>
      </c>
      <c r="BK152" s="239">
        <f>ROUND(I152*H152,2)</f>
        <v>0</v>
      </c>
      <c r="BL152" s="14" t="s">
        <v>119</v>
      </c>
      <c r="BM152" s="238" t="s">
        <v>226</v>
      </c>
    </row>
    <row r="153" s="12" customFormat="1" ht="25.92" customHeight="1">
      <c r="A153" s="12"/>
      <c r="B153" s="210"/>
      <c r="C153" s="211"/>
      <c r="D153" s="212" t="s">
        <v>75</v>
      </c>
      <c r="E153" s="213" t="s">
        <v>227</v>
      </c>
      <c r="F153" s="213" t="s">
        <v>228</v>
      </c>
      <c r="G153" s="211"/>
      <c r="H153" s="211"/>
      <c r="I153" s="214"/>
      <c r="J153" s="215">
        <f>BK153</f>
        <v>0</v>
      </c>
      <c r="K153" s="211"/>
      <c r="L153" s="216"/>
      <c r="M153" s="217"/>
      <c r="N153" s="218"/>
      <c r="O153" s="218"/>
      <c r="P153" s="219">
        <f>P154</f>
        <v>0</v>
      </c>
      <c r="Q153" s="218"/>
      <c r="R153" s="219">
        <f>R154</f>
        <v>0</v>
      </c>
      <c r="S153" s="218"/>
      <c r="T153" s="220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1" t="s">
        <v>133</v>
      </c>
      <c r="AT153" s="222" t="s">
        <v>75</v>
      </c>
      <c r="AU153" s="222" t="s">
        <v>76</v>
      </c>
      <c r="AY153" s="221" t="s">
        <v>113</v>
      </c>
      <c r="BK153" s="223">
        <f>BK154</f>
        <v>0</v>
      </c>
    </row>
    <row r="154" s="12" customFormat="1" ht="22.8" customHeight="1">
      <c r="A154" s="12"/>
      <c r="B154" s="210"/>
      <c r="C154" s="211"/>
      <c r="D154" s="212" t="s">
        <v>75</v>
      </c>
      <c r="E154" s="224" t="s">
        <v>229</v>
      </c>
      <c r="F154" s="224" t="s">
        <v>230</v>
      </c>
      <c r="G154" s="211"/>
      <c r="H154" s="211"/>
      <c r="I154" s="214"/>
      <c r="J154" s="225">
        <f>BK154</f>
        <v>0</v>
      </c>
      <c r="K154" s="211"/>
      <c r="L154" s="216"/>
      <c r="M154" s="217"/>
      <c r="N154" s="218"/>
      <c r="O154" s="218"/>
      <c r="P154" s="219">
        <f>P155</f>
        <v>0</v>
      </c>
      <c r="Q154" s="218"/>
      <c r="R154" s="219">
        <f>R155</f>
        <v>0</v>
      </c>
      <c r="S154" s="218"/>
      <c r="T154" s="220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1" t="s">
        <v>133</v>
      </c>
      <c r="AT154" s="222" t="s">
        <v>75</v>
      </c>
      <c r="AU154" s="222" t="s">
        <v>81</v>
      </c>
      <c r="AY154" s="221" t="s">
        <v>113</v>
      </c>
      <c r="BK154" s="223">
        <f>BK155</f>
        <v>0</v>
      </c>
    </row>
    <row r="155" s="2" customFormat="1" ht="16.5" customHeight="1">
      <c r="A155" s="35"/>
      <c r="B155" s="36"/>
      <c r="C155" s="226" t="s">
        <v>231</v>
      </c>
      <c r="D155" s="226" t="s">
        <v>115</v>
      </c>
      <c r="E155" s="227" t="s">
        <v>232</v>
      </c>
      <c r="F155" s="228" t="s">
        <v>233</v>
      </c>
      <c r="G155" s="229" t="s">
        <v>234</v>
      </c>
      <c r="H155" s="230">
        <v>1</v>
      </c>
      <c r="I155" s="231"/>
      <c r="J155" s="232">
        <f>ROUND(I155*H155,2)</f>
        <v>0</v>
      </c>
      <c r="K155" s="233"/>
      <c r="L155" s="41"/>
      <c r="M155" s="251" t="s">
        <v>1</v>
      </c>
      <c r="N155" s="252" t="s">
        <v>41</v>
      </c>
      <c r="O155" s="253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235</v>
      </c>
      <c r="AT155" s="238" t="s">
        <v>115</v>
      </c>
      <c r="AU155" s="238" t="s">
        <v>83</v>
      </c>
      <c r="AY155" s="14" t="s">
        <v>113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4" t="s">
        <v>81</v>
      </c>
      <c r="BK155" s="239">
        <f>ROUND(I155*H155,2)</f>
        <v>0</v>
      </c>
      <c r="BL155" s="14" t="s">
        <v>235</v>
      </c>
      <c r="BM155" s="238" t="s">
        <v>236</v>
      </c>
    </row>
    <row r="156" s="2" customFormat="1" ht="6.96" customHeight="1">
      <c r="A156" s="35"/>
      <c r="B156" s="63"/>
      <c r="C156" s="64"/>
      <c r="D156" s="64"/>
      <c r="E156" s="64"/>
      <c r="F156" s="64"/>
      <c r="G156" s="64"/>
      <c r="H156" s="64"/>
      <c r="I156" s="174"/>
      <c r="J156" s="64"/>
      <c r="K156" s="64"/>
      <c r="L156" s="41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sheet="1" autoFilter="0" formatColumns="0" formatRows="0" objects="1" scenarios="1" spinCount="100000" saltValue="UTo0dPyYWqtvQBxrW2fgiMByEpGvO69fFzoa4AfoPa9KydFm/vKoDqryKVbEn+oUi8HnAv/l4Gj81vq9MNvWSw==" hashValue="xL0fzZEubKFJBDKyDibkc3M7f91oPoKl4O2hgxdFUCr9VDuPyitwTdAJY+732aGXSNcuCykOe3rr3g1Cel8TkQ==" algorithmName="SHA-512" password="CC35"/>
  <autoFilter ref="C119:K155"/>
  <mergeCells count="6">
    <mergeCell ref="E7:H7"/>
    <mergeCell ref="E16:H16"/>
    <mergeCell ref="E25:H25"/>
    <mergeCell ref="E85:H85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TOSHIBAC660\kucera</dc:creator>
  <cp:lastModifiedBy>TOSHIBAC660\kucera</cp:lastModifiedBy>
  <dcterms:created xsi:type="dcterms:W3CDTF">2020-05-16T18:10:01Z</dcterms:created>
  <dcterms:modified xsi:type="dcterms:W3CDTF">2020-05-16T18:10:05Z</dcterms:modified>
</cp:coreProperties>
</file>