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9-05-2020 - MŠ Čapkova-o..." sheetId="2" r:id="rId2"/>
  </sheets>
  <definedNames>
    <definedName name="_xlnm.Print_Area" localSheetId="0">'Rekapitulace stavby'!$D$4:$AO$76,'Rekapitulace stavby'!$C$82:$AQ$96</definedName>
    <definedName name="_xlnm._FilterDatabase" localSheetId="1" hidden="1">'09-05-2020 - MŠ Čapkova-o...'!$C$119:$K$155</definedName>
    <definedName name="_xlnm.Print_Area" localSheetId="1">'09-05-2020 - MŠ Čapkova-o...'!$C$4:$J$37,'09-05-2020 - MŠ Čapkova-o...'!$C$50:$J$76,'09-05-2020 - MŠ Čapkova-o...'!$C$82:$J$103,'09-05-2020 - MŠ Čapkova-o...'!$C$109:$K$155</definedName>
    <definedName name="_xlnm.Print_Titles" localSheetId="0">'Rekapitulace stavby'!$92:$92</definedName>
    <definedName name="_xlnm.Print_Titles" localSheetId="1">'09-05-2020 - MŠ Čapkova-o...'!$119:$119</definedName>
  </definedNames>
  <calcPr fullCalcOnLoad="1"/>
</workbook>
</file>

<file path=xl/sharedStrings.xml><?xml version="1.0" encoding="utf-8"?>
<sst xmlns="http://schemas.openxmlformats.org/spreadsheetml/2006/main" count="678" uniqueCount="237">
  <si>
    <t>Export Komplet</t>
  </si>
  <si>
    <t/>
  </si>
  <si>
    <t>2.0</t>
  </si>
  <si>
    <t>ZAMOK</t>
  </si>
  <si>
    <t>False</t>
  </si>
  <si>
    <t>{d46e383f-f127-40ca-b013-e442206d09bf}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</si>
  <si>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</si>
  <si>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</si>
  <si>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</si>
  <si>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</si>
  <si>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</si>
  <si>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</si>
  <si>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</si>
  <si>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</si>
  <si>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09-05-2020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</si>
  <si>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</si>
  <si>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</si>
  <si>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Čapkova-oprava přístupového chodníku</t>
  </si>
  <si>
    <t>KSO:</t>
  </si>
  <si>
    <t>CC-CZ:</t>
  </si>
  <si>
    <t>Místo:</t>
  </si>
  <si>
    <t>Čapkova ul. sídl.Za Chlumem</t>
  </si>
  <si>
    <t>Datum:</t>
  </si>
  <si>
    <t>16. 5. 2020</t>
  </si>
  <si>
    <t>Zadavatel:</t>
  </si>
  <si>
    <t>IČ:</t>
  </si>
  <si>
    <t>63788241</t>
  </si>
  <si>
    <t>MŠ Čapkova 869,příspěvková organizace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</si>
  <si>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</si>
  <si>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</si>
  <si>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</si>
  <si>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</si>
  <si>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</si>
  <si>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</si>
  <si>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</si>
  <si>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</si>
  <si>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</si>
  <si>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</si>
  <si>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</si>
  <si>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</si>
  <si>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</si>
  <si>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</si>
  <si>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</si>
  <si>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</si>
  <si>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</si>
  <si>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</si>
  <si>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</si>
  <si>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</si>
  <si>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</si>
  <si>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</si>
  <si>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</si>
  <si>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</si>
  <si>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</si>
  <si>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</si>
  <si>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</si>
  <si>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</si>
  <si>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</si>
  <si>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</si>
  <si>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</si>
  <si>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</si>
  <si>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</si>
  <si>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</si>
  <si>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</si>
  <si>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</si>
  <si>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</si>
  <si>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</si>
  <si>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</si>
  <si>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</si>
  <si>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</si>
  <si>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</si>
  <si>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</si>
  <si>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</si>
  <si>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</si>
  <si>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</si>
  <si>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</si>
  <si>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</si>
  <si>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</si>
  <si>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</si>
  <si>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</si>
  <si>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</si>
  <si>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</si>
  <si>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</si>
  <si>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</si>
  <si>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</si>
  <si>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</si>
  <si>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</si>
  <si>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</si>
  <si>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</si>
  <si>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</si>
  <si>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</si>
  <si>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</si>
  <si>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</si>
  <si>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</si>
  <si>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</si>
  <si>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</si>
  <si>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</si>
  <si>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</si>
  <si>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</si>
  <si>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</si>
  <si>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</si>
  <si>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</si>
  <si>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</si>
  <si>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</si>
  <si>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</si>
  <si>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</si>
  <si>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</si>
  <si>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</si>
  <si>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</si>
  <si>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</si>
  <si>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</si>
  <si>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</si>
  <si>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</si>
  <si>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</si>
  <si>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</si>
  <si>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</si>
  <si>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</si>
  <si>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113107121</t>
  </si>
  <si>
    <t>Odstranění podkladu z kameniva drceného tl 100 mm ručně</t>
  </si>
  <si>
    <t>m2</t>
  </si>
  <si>
    <t>4</t>
  </si>
  <si>
    <t>-1814089225</t>
  </si>
  <si>
    <t>113107130</t>
  </si>
  <si>
    <t>Odstranění podkladu z betonu prostého tl 100 mm ručně</t>
  </si>
  <si>
    <t>-869354610</t>
  </si>
  <si>
    <t>3</t>
  </si>
  <si>
    <t>113202111</t>
  </si>
  <si>
    <t>Vytrhání obrub krajníků obrubníků stojatých</t>
  </si>
  <si>
    <t>m</t>
  </si>
  <si>
    <t>-1819479235</t>
  </si>
  <si>
    <t>122311101</t>
  </si>
  <si>
    <t>Odkopávky a prokopávky v hornině třídy těžitelnosti II, skupiny 4 ručně</t>
  </si>
  <si>
    <t>m3</t>
  </si>
  <si>
    <t>487624879</t>
  </si>
  <si>
    <t>5</t>
  </si>
  <si>
    <t>162211321</t>
  </si>
  <si>
    <t>Vodorovné přemístění výkopku z horniny třídy těžitelnosti II, skupiny 4 a 5 stavebním kolečkem do 10 m</t>
  </si>
  <si>
    <t>-1038488922</t>
  </si>
  <si>
    <t>6</t>
  </si>
  <si>
    <t>162211329</t>
  </si>
  <si>
    <t>Příplatek k vodorovnému přemístění výkopku z horniny třídy těžitelnosti II, skupiny 4 a 5 stavebním kolečkem ZKD 10 m</t>
  </si>
  <si>
    <t>140099787</t>
  </si>
  <si>
    <t>7</t>
  </si>
  <si>
    <t>162751137</t>
  </si>
  <si>
    <t>Vodorovné přemístění do 10000 m výkopku/sypaniny z horniny třídy těžitelnosti II, skupiny 4 a 5</t>
  </si>
  <si>
    <t>-1684725505</t>
  </si>
  <si>
    <t>8</t>
  </si>
  <si>
    <t>175111201</t>
  </si>
  <si>
    <t>Obsypání objektu nad přilehlým původním terénem sypaninou bez prohození, uloženou do 3 m ručně</t>
  </si>
  <si>
    <t>466569489</t>
  </si>
  <si>
    <t>9</t>
  </si>
  <si>
    <t>181951114</t>
  </si>
  <si>
    <t>Úprava pláně  se zhutněním</t>
  </si>
  <si>
    <t>2067599233</t>
  </si>
  <si>
    <t>Komunikace pozemní</t>
  </si>
  <si>
    <t>10</t>
  </si>
  <si>
    <t>564750011</t>
  </si>
  <si>
    <t>Podklad z kameniva hrubého drceného vel. 8-16 mm tl 150 mm</t>
  </si>
  <si>
    <t>-1275524122</t>
  </si>
  <si>
    <t>11</t>
  </si>
  <si>
    <t>564811112</t>
  </si>
  <si>
    <t>Podklad ze štěrkodrtě ŠD tl 60 mm</t>
  </si>
  <si>
    <t>-931138345</t>
  </si>
  <si>
    <t>12</t>
  </si>
  <si>
    <t>596211110</t>
  </si>
  <si>
    <t>Kladení zámkové dlažby komunikací pro pěší tl 60 mm skupiny A pl do 50 m2</t>
  </si>
  <si>
    <t>-1319369178</t>
  </si>
  <si>
    <t>13</t>
  </si>
  <si>
    <t>M</t>
  </si>
  <si>
    <t>BET.K06C01</t>
  </si>
  <si>
    <t>dlažba BEST-KLASIKO 20x10x6cm přírodní</t>
  </si>
  <si>
    <t>834896355</t>
  </si>
  <si>
    <t>14</t>
  </si>
  <si>
    <t>596211114</t>
  </si>
  <si>
    <t>Příplatek za kombinaci dvou barev u kladení betonových dlažeb komunikací pro pěší tl 60 mm skupiny A</t>
  </si>
  <si>
    <t>877536664</t>
  </si>
  <si>
    <t>BET.K06C02</t>
  </si>
  <si>
    <t>dlažba BEST-KLASIKO 20x10x6cm barevná</t>
  </si>
  <si>
    <t>-1171171434</t>
  </si>
  <si>
    <t>Ostatní konstrukce a práce, bourání</t>
  </si>
  <si>
    <t>16</t>
  </si>
  <si>
    <t>916331112</t>
  </si>
  <si>
    <t>Osazení zahradního obrubníku betonového do lože z betonu s boční opěrou</t>
  </si>
  <si>
    <t>1089891645</t>
  </si>
  <si>
    <t>17</t>
  </si>
  <si>
    <t>59217007</t>
  </si>
  <si>
    <t>obrubník betonový parkový 500x80x200mm</t>
  </si>
  <si>
    <t>754155748</t>
  </si>
  <si>
    <t>18</t>
  </si>
  <si>
    <t>916991121</t>
  </si>
  <si>
    <t>Lože pod obrubníky, krajníky nebo obruby z dlažebních kostek z betonu prostého</t>
  </si>
  <si>
    <t>-2008650968</t>
  </si>
  <si>
    <t>19</t>
  </si>
  <si>
    <t>965081353</t>
  </si>
  <si>
    <t>Bourání podlah z dlaždic betonových, teracových nebo čedičových tl přes 40 mm plochy přes 1 m2</t>
  </si>
  <si>
    <t>-1903856273</t>
  </si>
  <si>
    <t>997</t>
  </si>
  <si>
    <t>Přesun sutě</t>
  </si>
  <si>
    <t>20</t>
  </si>
  <si>
    <t>997013501</t>
  </si>
  <si>
    <t>Odvoz suti a vybouraných hmot na skládku nebo meziskládku do 1 km se složením</t>
  </si>
  <si>
    <t>t</t>
  </si>
  <si>
    <t>-201123099</t>
  </si>
  <si>
    <t>997013509</t>
  </si>
  <si>
    <t>Příplatek k odvozu suti a vybouraných hmot na skládku ZKD 1 km přes 1 km</t>
  </si>
  <si>
    <t>-1745556883</t>
  </si>
  <si>
    <t>22</t>
  </si>
  <si>
    <t>997013861</t>
  </si>
  <si>
    <t>Poplatek za uložení stavebního odpadu na recyklační skládce (skládkovné) z prostého betonu kód odpadu 17 01 01</t>
  </si>
  <si>
    <t>-1857532157</t>
  </si>
  <si>
    <t>23</t>
  </si>
  <si>
    <t>997013873</t>
  </si>
  <si>
    <t>Poplatek za uložení stavebního odpadu na recyklační skládce (skládkovné) zeminy a kamení zatříděného do Katalogu odpadů pod kódem 17 05 04</t>
  </si>
  <si>
    <t>-1004474121</t>
  </si>
  <si>
    <t>24</t>
  </si>
  <si>
    <t>997221151</t>
  </si>
  <si>
    <t>Vodorovná doprava suti z kusových materiálů stavebním kolečkem do 50 m</t>
  </si>
  <si>
    <t>1627583685</t>
  </si>
  <si>
    <t>25</t>
  </si>
  <si>
    <t>997221611</t>
  </si>
  <si>
    <t>Nakládání suti na dopravní prostředky pro vodorovnou dopravu</t>
  </si>
  <si>
    <t>287055417</t>
  </si>
  <si>
    <t>998</t>
  </si>
  <si>
    <t>Přesun hmot</t>
  </si>
  <si>
    <t>26</t>
  </si>
  <si>
    <t>998223011</t>
  </si>
  <si>
    <t>Přesun hmot pro pozemní komunikace s krytem dlážděným</t>
  </si>
  <si>
    <t>-1960002372</t>
  </si>
  <si>
    <t>VRN</t>
  </si>
  <si>
    <t>Vedlejší rozpočtové náklady</t>
  </si>
  <si>
    <t>VRN3</t>
  </si>
  <si>
    <t>Zařízení staveniště</t>
  </si>
  <si>
    <t>27</t>
  </si>
  <si>
    <t>030001000</t>
  </si>
  <si>
    <t>Zařízení staveniště-zabezpečení</t>
  </si>
  <si>
    <t>…</t>
  </si>
  <si>
    <t>1024</t>
  </si>
  <si>
    <t>-2117582168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</si>
</sst>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09-05-2020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MŠ Čapkova-oprava přístupového chodníku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Čapkova ul. sídl.Za Chlumem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16. 5. 2020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MŠ Čapkova 869,příspěvková organizace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pans="1:90" s="7" customFormat="1" ht="24.7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'09-05-2020 - MŠ Čapkova-o...'!J28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'09-05-2020 - MŠ Čapkova-o...'!P120</f>
        <v>0</v>
      </c>
      <c r="AV95" s="124">
        <f>'09-05-2020 - MŠ Čapkova-o...'!J31</f>
        <v>0</v>
      </c>
      <c r="AW95" s="124">
        <f>'09-05-2020 - MŠ Čapkova-o...'!J32</f>
        <v>0</v>
      </c>
      <c r="AX95" s="124">
        <f>'09-05-2020 - MŠ Čapkova-o...'!J33</f>
        <v>0</v>
      </c>
      <c r="AY95" s="124">
        <f>'09-05-2020 - MŠ Čapkova-o...'!J34</f>
        <v>0</v>
      </c>
      <c r="AZ95" s="124">
        <f>'09-05-2020 - MŠ Čapkova-o...'!F31</f>
        <v>0</v>
      </c>
      <c r="BA95" s="124">
        <f>'09-05-2020 - MŠ Čapkova-o...'!F32</f>
        <v>0</v>
      </c>
      <c r="BB95" s="124">
        <f>'09-05-2020 - MŠ Čapkova-o...'!F33</f>
        <v>0</v>
      </c>
      <c r="BC95" s="124">
        <f>'09-05-2020 - MŠ Čapkova-o...'!F34</f>
        <v>0</v>
      </c>
      <c r="BD95" s="126">
        <f>'09-05-2020 - MŠ Čapkova-o...'!F35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9-05-2020 - MŠ Čapkova-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pans="2:46" s="1" customFormat="1" ht="24.95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16. 5. 2020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29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31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28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34</v>
      </c>
      <c r="E21" s="35"/>
      <c r="F21" s="35"/>
      <c r="G21" s="35"/>
      <c r="H21" s="35"/>
      <c r="I21" s="138" t="s">
        <v>25</v>
      </c>
      <c r="J21" s="137" t="str">
        <f>IF('Rekapitulace stavby'!AN19="","",'Rekapitulace stavby'!AN19)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tr">
        <f>IF('Rekapitulace stavby'!E20="","",'Rekapitulace stavby'!E20)</f>
        <v xml:space="preserve"> </v>
      </c>
      <c r="F22" s="35"/>
      <c r="G22" s="35"/>
      <c r="H22" s="35"/>
      <c r="I22" s="138" t="s">
        <v>28</v>
      </c>
      <c r="J22" s="137" t="str">
        <f>IF('Rekapitulace stavby'!AN20="","",'Rekapitulace stavby'!AN20)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35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ROUND(J120,2)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ROUND((SUM(BE120:BE155)),2)</f>
        <v>0</v>
      </c>
      <c r="G31" s="35"/>
      <c r="H31" s="35"/>
      <c r="I31" s="153">
        <v>0.21</v>
      </c>
      <c r="J31" s="152">
        <f>ROUND(((SUM(BE120:BE155))*I31),2)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42</v>
      </c>
      <c r="F32" s="152">
        <f>ROUND((SUM(BF120:BF155)),2)</f>
        <v>0</v>
      </c>
      <c r="G32" s="35"/>
      <c r="H32" s="35"/>
      <c r="I32" s="153">
        <v>0.15</v>
      </c>
      <c r="J32" s="152">
        <f>ROUND(((SUM(BF120:BF155))*I32),2)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43</v>
      </c>
      <c r="F33" s="152">
        <f>ROUND((SUM(BG120:BG155)),2)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44</v>
      </c>
      <c r="F34" s="152">
        <f>ROUND((SUM(BH120:BH155)),2)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45</v>
      </c>
      <c r="F35" s="152">
        <f>ROUND((SUM(BI120:BI155)),2)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73" t="str">
        <f>E7</f>
        <v>MŠ Čapkova-oprava přístupového chodníku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Čapkova ul. sídl.Za Chlumem</v>
      </c>
      <c r="G87" s="37"/>
      <c r="H87" s="37"/>
      <c r="I87" s="138" t="s">
        <v>22</v>
      </c>
      <c r="J87" s="76" t="str">
        <f>IF(J10="","",J10)</f>
        <v>16. 5. 2020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MŠ Čapkova 869,příspěvková organizace</v>
      </c>
      <c r="G89" s="37"/>
      <c r="H89" s="37"/>
      <c r="I89" s="138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138" t="s">
        <v>34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J120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pans="1:31" s="9" customFormat="1" ht="24.95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J121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J122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92</v>
      </c>
      <c r="E97" s="193"/>
      <c r="F97" s="193"/>
      <c r="G97" s="193"/>
      <c r="H97" s="193"/>
      <c r="I97" s="194"/>
      <c r="J97" s="195">
        <f>J132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0"/>
      <c r="C98" s="191"/>
      <c r="D98" s="192" t="s">
        <v>93</v>
      </c>
      <c r="E98" s="193"/>
      <c r="F98" s="193"/>
      <c r="G98" s="193"/>
      <c r="H98" s="193"/>
      <c r="I98" s="194"/>
      <c r="J98" s="195">
        <f>J139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0"/>
      <c r="C99" s="191"/>
      <c r="D99" s="192" t="s">
        <v>94</v>
      </c>
      <c r="E99" s="193"/>
      <c r="F99" s="193"/>
      <c r="G99" s="193"/>
      <c r="H99" s="193"/>
      <c r="I99" s="194"/>
      <c r="J99" s="195">
        <f>J144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0"/>
      <c r="C100" s="191"/>
      <c r="D100" s="192" t="s">
        <v>95</v>
      </c>
      <c r="E100" s="193"/>
      <c r="F100" s="193"/>
      <c r="G100" s="193"/>
      <c r="H100" s="193"/>
      <c r="I100" s="194"/>
      <c r="J100" s="195">
        <f>J151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3"/>
      <c r="C101" s="184"/>
      <c r="D101" s="185" t="s">
        <v>96</v>
      </c>
      <c r="E101" s="186"/>
      <c r="F101" s="186"/>
      <c r="G101" s="186"/>
      <c r="H101" s="186"/>
      <c r="I101" s="187"/>
      <c r="J101" s="188">
        <f>J153</f>
        <v>0</v>
      </c>
      <c r="K101" s="184"/>
      <c r="L101" s="18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90"/>
      <c r="C102" s="191"/>
      <c r="D102" s="192" t="s">
        <v>97</v>
      </c>
      <c r="E102" s="193"/>
      <c r="F102" s="193"/>
      <c r="G102" s="193"/>
      <c r="H102" s="193"/>
      <c r="I102" s="194"/>
      <c r="J102" s="195">
        <f>J154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5"/>
      <c r="B103" s="36"/>
      <c r="C103" s="37"/>
      <c r="D103" s="37"/>
      <c r="E103" s="37"/>
      <c r="F103" s="37"/>
      <c r="G103" s="37"/>
      <c r="H103" s="37"/>
      <c r="I103" s="135"/>
      <c r="J103" s="37"/>
      <c r="K103" s="37"/>
      <c r="L103" s="60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63"/>
      <c r="C104" s="64"/>
      <c r="D104" s="64"/>
      <c r="E104" s="64"/>
      <c r="F104" s="64"/>
      <c r="G104" s="64"/>
      <c r="H104" s="64"/>
      <c r="I104" s="174"/>
      <c r="J104" s="64"/>
      <c r="K104" s="64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65"/>
      <c r="C108" s="66"/>
      <c r="D108" s="66"/>
      <c r="E108" s="66"/>
      <c r="F108" s="66"/>
      <c r="G108" s="66"/>
      <c r="H108" s="66"/>
      <c r="I108" s="177"/>
      <c r="J108" s="66"/>
      <c r="K108" s="66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0" t="s">
        <v>98</v>
      </c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135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29" t="s">
        <v>16</v>
      </c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73" t="str">
        <f>E7</f>
        <v>MŠ Čapkova-oprava přístupového chodníku</v>
      </c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29" t="s">
        <v>20</v>
      </c>
      <c r="D114" s="37"/>
      <c r="E114" s="37"/>
      <c r="F114" s="24" t="str">
        <f>F10</f>
        <v>Čapkova ul. sídl.Za Chlumem</v>
      </c>
      <c r="G114" s="37"/>
      <c r="H114" s="37"/>
      <c r="I114" s="138" t="s">
        <v>22</v>
      </c>
      <c r="J114" s="76" t="str">
        <f>IF(J10="","",J10)</f>
        <v>16. 5. 2020</v>
      </c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135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15" customHeight="1">
      <c r="A116" s="35"/>
      <c r="B116" s="36"/>
      <c r="C116" s="29" t="s">
        <v>24</v>
      </c>
      <c r="D116" s="37"/>
      <c r="E116" s="37"/>
      <c r="F116" s="24" t="str">
        <f>E13</f>
        <v>MŠ Čapkova 869,příspěvková organizace</v>
      </c>
      <c r="G116" s="37"/>
      <c r="H116" s="37"/>
      <c r="I116" s="138" t="s">
        <v>31</v>
      </c>
      <c r="J116" s="33" t="str">
        <f>E19</f>
        <v xml:space="preserve"> 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15" customHeight="1">
      <c r="A117" s="35"/>
      <c r="B117" s="36"/>
      <c r="C117" s="29" t="s">
        <v>29</v>
      </c>
      <c r="D117" s="37"/>
      <c r="E117" s="37"/>
      <c r="F117" s="24" t="str">
        <f>IF(E16="","",E16)</f>
        <v>Vyplň údaj</v>
      </c>
      <c r="G117" s="37"/>
      <c r="H117" s="37"/>
      <c r="I117" s="138" t="s">
        <v>34</v>
      </c>
      <c r="J117" s="33" t="str">
        <f>E22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" customHeight="1">
      <c r="A118" s="35"/>
      <c r="B118" s="36"/>
      <c r="C118" s="37"/>
      <c r="D118" s="37"/>
      <c r="E118" s="37"/>
      <c r="F118" s="37"/>
      <c r="G118" s="37"/>
      <c r="H118" s="37"/>
      <c r="I118" s="135"/>
      <c r="J118" s="37"/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97"/>
      <c r="B119" s="198"/>
      <c r="C119" s="199" t="s">
        <v>99</v>
      </c>
      <c r="D119" s="200" t="s">
        <v>61</v>
      </c>
      <c r="E119" s="200" t="s">
        <v>57</v>
      </c>
      <c r="F119" s="200" t="s">
        <v>58</v>
      </c>
      <c r="G119" s="200" t="s">
        <v>100</v>
      </c>
      <c r="H119" s="200" t="s">
        <v>101</v>
      </c>
      <c r="I119" s="201" t="s">
        <v>102</v>
      </c>
      <c r="J119" s="202" t="s">
        <v>87</v>
      </c>
      <c r="K119" s="203" t="s">
        <v>103</v>
      </c>
      <c r="L119" s="204"/>
      <c r="M119" s="97" t="s">
        <v>1</v>
      </c>
      <c r="N119" s="98" t="s">
        <v>40</v>
      </c>
      <c r="O119" s="98" t="s">
        <v>104</v>
      </c>
      <c r="P119" s="98" t="s">
        <v>105</v>
      </c>
      <c r="Q119" s="98" t="s">
        <v>106</v>
      </c>
      <c r="R119" s="98" t="s">
        <v>107</v>
      </c>
      <c r="S119" s="98" t="s">
        <v>108</v>
      </c>
      <c r="T119" s="99" t="s">
        <v>109</v>
      </c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</row>
    <row r="120" spans="1:63" s="2" customFormat="1" ht="22.8" customHeight="1">
      <c r="A120" s="35"/>
      <c r="B120" s="36"/>
      <c r="C120" s="104" t="s">
        <v>110</v>
      </c>
      <c r="D120" s="37"/>
      <c r="E120" s="37"/>
      <c r="F120" s="37"/>
      <c r="G120" s="37"/>
      <c r="H120" s="37"/>
      <c r="I120" s="135"/>
      <c r="J120" s="205">
        <f>BK120</f>
        <v>0</v>
      </c>
      <c r="K120" s="37"/>
      <c r="L120" s="41"/>
      <c r="M120" s="100"/>
      <c r="N120" s="206"/>
      <c r="O120" s="101"/>
      <c r="P120" s="207">
        <f>P121+P153</f>
        <v>0</v>
      </c>
      <c r="Q120" s="101"/>
      <c r="R120" s="207">
        <f>R121+R153</f>
        <v>22.31505885</v>
      </c>
      <c r="S120" s="101"/>
      <c r="T120" s="208">
        <f>T121+T153</f>
        <v>32.312349999999995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75</v>
      </c>
      <c r="AU120" s="14" t="s">
        <v>89</v>
      </c>
      <c r="BK120" s="209">
        <f>BK121+BK153</f>
        <v>0</v>
      </c>
    </row>
    <row r="121" spans="1:63" s="12" customFormat="1" ht="25.9" customHeight="1">
      <c r="A121" s="12"/>
      <c r="B121" s="210"/>
      <c r="C121" s="211"/>
      <c r="D121" s="212" t="s">
        <v>75</v>
      </c>
      <c r="E121" s="213" t="s">
        <v>111</v>
      </c>
      <c r="F121" s="213" t="s">
        <v>112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P122+P132+P139+P144+P151</f>
        <v>0</v>
      </c>
      <c r="Q121" s="218"/>
      <c r="R121" s="219">
        <f>R122+R132+R139+R144+R151</f>
        <v>22.31505885</v>
      </c>
      <c r="S121" s="218"/>
      <c r="T121" s="220">
        <f>T122+T132+T139+T144+T151</f>
        <v>32.312349999999995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81</v>
      </c>
      <c r="AT121" s="222" t="s">
        <v>75</v>
      </c>
      <c r="AU121" s="222" t="s">
        <v>76</v>
      </c>
      <c r="AY121" s="221" t="s">
        <v>113</v>
      </c>
      <c r="BK121" s="223">
        <f>BK122+BK132+BK139+BK144+BK151</f>
        <v>0</v>
      </c>
    </row>
    <row r="122" spans="1:63" s="12" customFormat="1" ht="22.8" customHeight="1">
      <c r="A122" s="12"/>
      <c r="B122" s="210"/>
      <c r="C122" s="211"/>
      <c r="D122" s="212" t="s">
        <v>75</v>
      </c>
      <c r="E122" s="224" t="s">
        <v>81</v>
      </c>
      <c r="F122" s="224" t="s">
        <v>114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SUM(P123:P131)</f>
        <v>0</v>
      </c>
      <c r="Q122" s="218"/>
      <c r="R122" s="219">
        <f>SUM(R123:R131)</f>
        <v>0</v>
      </c>
      <c r="S122" s="218"/>
      <c r="T122" s="220">
        <f>SUM(T123:T131)</f>
        <v>29.26703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81</v>
      </c>
      <c r="AT122" s="222" t="s">
        <v>75</v>
      </c>
      <c r="AU122" s="222" t="s">
        <v>81</v>
      </c>
      <c r="AY122" s="221" t="s">
        <v>113</v>
      </c>
      <c r="BK122" s="223">
        <f>SUM(BK123:BK131)</f>
        <v>0</v>
      </c>
    </row>
    <row r="123" spans="1:65" s="2" customFormat="1" ht="16.5" customHeight="1">
      <c r="A123" s="35"/>
      <c r="B123" s="36"/>
      <c r="C123" s="226" t="s">
        <v>81</v>
      </c>
      <c r="D123" s="226" t="s">
        <v>115</v>
      </c>
      <c r="E123" s="227" t="s">
        <v>116</v>
      </c>
      <c r="F123" s="228" t="s">
        <v>117</v>
      </c>
      <c r="G123" s="229" t="s">
        <v>118</v>
      </c>
      <c r="H123" s="230">
        <v>50.668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41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0.17</v>
      </c>
      <c r="T123" s="237">
        <f>S123*H123</f>
        <v>8.61356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119</v>
      </c>
      <c r="AT123" s="238" t="s">
        <v>115</v>
      </c>
      <c r="AU123" s="238" t="s">
        <v>83</v>
      </c>
      <c r="AY123" s="14" t="s">
        <v>113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81</v>
      </c>
      <c r="BK123" s="239">
        <f>ROUND(I123*H123,2)</f>
        <v>0</v>
      </c>
      <c r="BL123" s="14" t="s">
        <v>119</v>
      </c>
      <c r="BM123" s="238" t="s">
        <v>120</v>
      </c>
    </row>
    <row r="124" spans="1:65" s="2" customFormat="1" ht="16.5" customHeight="1">
      <c r="A124" s="35"/>
      <c r="B124" s="36"/>
      <c r="C124" s="226" t="s">
        <v>83</v>
      </c>
      <c r="D124" s="226" t="s">
        <v>115</v>
      </c>
      <c r="E124" s="227" t="s">
        <v>121</v>
      </c>
      <c r="F124" s="228" t="s">
        <v>122</v>
      </c>
      <c r="G124" s="229" t="s">
        <v>118</v>
      </c>
      <c r="H124" s="230">
        <v>50.668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41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0.24</v>
      </c>
      <c r="T124" s="237">
        <f>S124*H124</f>
        <v>12.160319999999999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119</v>
      </c>
      <c r="AT124" s="238" t="s">
        <v>115</v>
      </c>
      <c r="AU124" s="238" t="s">
        <v>83</v>
      </c>
      <c r="AY124" s="14" t="s">
        <v>113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81</v>
      </c>
      <c r="BK124" s="239">
        <f>ROUND(I124*H124,2)</f>
        <v>0</v>
      </c>
      <c r="BL124" s="14" t="s">
        <v>119</v>
      </c>
      <c r="BM124" s="238" t="s">
        <v>123</v>
      </c>
    </row>
    <row r="125" spans="1:65" s="2" customFormat="1" ht="16.5" customHeight="1">
      <c r="A125" s="35"/>
      <c r="B125" s="36"/>
      <c r="C125" s="226" t="s">
        <v>124</v>
      </c>
      <c r="D125" s="226" t="s">
        <v>115</v>
      </c>
      <c r="E125" s="227" t="s">
        <v>125</v>
      </c>
      <c r="F125" s="228" t="s">
        <v>126</v>
      </c>
      <c r="G125" s="229" t="s">
        <v>127</v>
      </c>
      <c r="H125" s="230">
        <v>41.43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41</v>
      </c>
      <c r="O125" s="88"/>
      <c r="P125" s="236">
        <f>O125*H125</f>
        <v>0</v>
      </c>
      <c r="Q125" s="236">
        <v>0</v>
      </c>
      <c r="R125" s="236">
        <f>Q125*H125</f>
        <v>0</v>
      </c>
      <c r="S125" s="236">
        <v>0.205</v>
      </c>
      <c r="T125" s="237">
        <f>S125*H125</f>
        <v>8.49315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119</v>
      </c>
      <c r="AT125" s="238" t="s">
        <v>115</v>
      </c>
      <c r="AU125" s="238" t="s">
        <v>83</v>
      </c>
      <c r="AY125" s="14" t="s">
        <v>113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4" t="s">
        <v>81</v>
      </c>
      <c r="BK125" s="239">
        <f>ROUND(I125*H125,2)</f>
        <v>0</v>
      </c>
      <c r="BL125" s="14" t="s">
        <v>119</v>
      </c>
      <c r="BM125" s="238" t="s">
        <v>128</v>
      </c>
    </row>
    <row r="126" spans="1:65" s="2" customFormat="1" ht="16.5" customHeight="1">
      <c r="A126" s="35"/>
      <c r="B126" s="36"/>
      <c r="C126" s="226" t="s">
        <v>119</v>
      </c>
      <c r="D126" s="226" t="s">
        <v>115</v>
      </c>
      <c r="E126" s="227" t="s">
        <v>129</v>
      </c>
      <c r="F126" s="228" t="s">
        <v>130</v>
      </c>
      <c r="G126" s="229" t="s">
        <v>131</v>
      </c>
      <c r="H126" s="230">
        <v>10.947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41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119</v>
      </c>
      <c r="AT126" s="238" t="s">
        <v>115</v>
      </c>
      <c r="AU126" s="238" t="s">
        <v>83</v>
      </c>
      <c r="AY126" s="14" t="s">
        <v>113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81</v>
      </c>
      <c r="BK126" s="239">
        <f>ROUND(I126*H126,2)</f>
        <v>0</v>
      </c>
      <c r="BL126" s="14" t="s">
        <v>119</v>
      </c>
      <c r="BM126" s="238" t="s">
        <v>132</v>
      </c>
    </row>
    <row r="127" spans="1:65" s="2" customFormat="1" ht="16.5" customHeight="1">
      <c r="A127" s="35"/>
      <c r="B127" s="36"/>
      <c r="C127" s="226" t="s">
        <v>133</v>
      </c>
      <c r="D127" s="226" t="s">
        <v>115</v>
      </c>
      <c r="E127" s="227" t="s">
        <v>134</v>
      </c>
      <c r="F127" s="228" t="s">
        <v>135</v>
      </c>
      <c r="G127" s="229" t="s">
        <v>131</v>
      </c>
      <c r="H127" s="230">
        <v>10.947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119</v>
      </c>
      <c r="AT127" s="238" t="s">
        <v>115</v>
      </c>
      <c r="AU127" s="238" t="s">
        <v>83</v>
      </c>
      <c r="AY127" s="14" t="s">
        <v>113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81</v>
      </c>
      <c r="BK127" s="239">
        <f>ROUND(I127*H127,2)</f>
        <v>0</v>
      </c>
      <c r="BL127" s="14" t="s">
        <v>119</v>
      </c>
      <c r="BM127" s="238" t="s">
        <v>136</v>
      </c>
    </row>
    <row r="128" spans="1:65" s="2" customFormat="1" ht="21.75" customHeight="1">
      <c r="A128" s="35"/>
      <c r="B128" s="36"/>
      <c r="C128" s="226" t="s">
        <v>137</v>
      </c>
      <c r="D128" s="226" t="s">
        <v>115</v>
      </c>
      <c r="E128" s="227" t="s">
        <v>138</v>
      </c>
      <c r="F128" s="228" t="s">
        <v>139</v>
      </c>
      <c r="G128" s="229" t="s">
        <v>131</v>
      </c>
      <c r="H128" s="230">
        <v>21.874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41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119</v>
      </c>
      <c r="AT128" s="238" t="s">
        <v>115</v>
      </c>
      <c r="AU128" s="238" t="s">
        <v>83</v>
      </c>
      <c r="AY128" s="14" t="s">
        <v>113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81</v>
      </c>
      <c r="BK128" s="239">
        <f>ROUND(I128*H128,2)</f>
        <v>0</v>
      </c>
      <c r="BL128" s="14" t="s">
        <v>119</v>
      </c>
      <c r="BM128" s="238" t="s">
        <v>140</v>
      </c>
    </row>
    <row r="129" spans="1:65" s="2" customFormat="1" ht="16.5" customHeight="1">
      <c r="A129" s="35"/>
      <c r="B129" s="36"/>
      <c r="C129" s="226" t="s">
        <v>141</v>
      </c>
      <c r="D129" s="226" t="s">
        <v>115</v>
      </c>
      <c r="E129" s="227" t="s">
        <v>142</v>
      </c>
      <c r="F129" s="228" t="s">
        <v>143</v>
      </c>
      <c r="G129" s="229" t="s">
        <v>131</v>
      </c>
      <c r="H129" s="230">
        <v>10.947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41</v>
      </c>
      <c r="O129" s="88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119</v>
      </c>
      <c r="AT129" s="238" t="s">
        <v>115</v>
      </c>
      <c r="AU129" s="238" t="s">
        <v>83</v>
      </c>
      <c r="AY129" s="14" t="s">
        <v>113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4" t="s">
        <v>81</v>
      </c>
      <c r="BK129" s="239">
        <f>ROUND(I129*H129,2)</f>
        <v>0</v>
      </c>
      <c r="BL129" s="14" t="s">
        <v>119</v>
      </c>
      <c r="BM129" s="238" t="s">
        <v>144</v>
      </c>
    </row>
    <row r="130" spans="1:65" s="2" customFormat="1" ht="16.5" customHeight="1">
      <c r="A130" s="35"/>
      <c r="B130" s="36"/>
      <c r="C130" s="226" t="s">
        <v>145</v>
      </c>
      <c r="D130" s="226" t="s">
        <v>115</v>
      </c>
      <c r="E130" s="227" t="s">
        <v>146</v>
      </c>
      <c r="F130" s="228" t="s">
        <v>147</v>
      </c>
      <c r="G130" s="229" t="s">
        <v>131</v>
      </c>
      <c r="H130" s="230">
        <v>3.049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119</v>
      </c>
      <c r="AT130" s="238" t="s">
        <v>115</v>
      </c>
      <c r="AU130" s="238" t="s">
        <v>83</v>
      </c>
      <c r="AY130" s="14" t="s">
        <v>113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81</v>
      </c>
      <c r="BK130" s="239">
        <f>ROUND(I130*H130,2)</f>
        <v>0</v>
      </c>
      <c r="BL130" s="14" t="s">
        <v>119</v>
      </c>
      <c r="BM130" s="238" t="s">
        <v>148</v>
      </c>
    </row>
    <row r="131" spans="1:65" s="2" customFormat="1" ht="16.5" customHeight="1">
      <c r="A131" s="35"/>
      <c r="B131" s="36"/>
      <c r="C131" s="226" t="s">
        <v>149</v>
      </c>
      <c r="D131" s="226" t="s">
        <v>115</v>
      </c>
      <c r="E131" s="227" t="s">
        <v>150</v>
      </c>
      <c r="F131" s="228" t="s">
        <v>151</v>
      </c>
      <c r="G131" s="229" t="s">
        <v>118</v>
      </c>
      <c r="H131" s="230">
        <v>50.668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41</v>
      </c>
      <c r="O131" s="88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119</v>
      </c>
      <c r="AT131" s="238" t="s">
        <v>115</v>
      </c>
      <c r="AU131" s="238" t="s">
        <v>83</v>
      </c>
      <c r="AY131" s="14" t="s">
        <v>113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4" t="s">
        <v>81</v>
      </c>
      <c r="BK131" s="239">
        <f>ROUND(I131*H131,2)</f>
        <v>0</v>
      </c>
      <c r="BL131" s="14" t="s">
        <v>119</v>
      </c>
      <c r="BM131" s="238" t="s">
        <v>152</v>
      </c>
    </row>
    <row r="132" spans="1:63" s="12" customFormat="1" ht="22.8" customHeight="1">
      <c r="A132" s="12"/>
      <c r="B132" s="210"/>
      <c r="C132" s="211"/>
      <c r="D132" s="212" t="s">
        <v>75</v>
      </c>
      <c r="E132" s="224" t="s">
        <v>133</v>
      </c>
      <c r="F132" s="224" t="s">
        <v>153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SUM(P133:P138)</f>
        <v>0</v>
      </c>
      <c r="Q132" s="218"/>
      <c r="R132" s="219">
        <f>SUM(R133:R138)</f>
        <v>11.85336575</v>
      </c>
      <c r="S132" s="218"/>
      <c r="T132" s="220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81</v>
      </c>
      <c r="AT132" s="222" t="s">
        <v>75</v>
      </c>
      <c r="AU132" s="222" t="s">
        <v>81</v>
      </c>
      <c r="AY132" s="221" t="s">
        <v>113</v>
      </c>
      <c r="BK132" s="223">
        <f>SUM(BK133:BK138)</f>
        <v>0</v>
      </c>
    </row>
    <row r="133" spans="1:65" s="2" customFormat="1" ht="16.5" customHeight="1">
      <c r="A133" s="35"/>
      <c r="B133" s="36"/>
      <c r="C133" s="226" t="s">
        <v>154</v>
      </c>
      <c r="D133" s="226" t="s">
        <v>115</v>
      </c>
      <c r="E133" s="227" t="s">
        <v>155</v>
      </c>
      <c r="F133" s="228" t="s">
        <v>156</v>
      </c>
      <c r="G133" s="229" t="s">
        <v>118</v>
      </c>
      <c r="H133" s="230">
        <v>54.735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41</v>
      </c>
      <c r="O133" s="88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119</v>
      </c>
      <c r="AT133" s="238" t="s">
        <v>115</v>
      </c>
      <c r="AU133" s="238" t="s">
        <v>83</v>
      </c>
      <c r="AY133" s="14" t="s">
        <v>113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4" t="s">
        <v>81</v>
      </c>
      <c r="BK133" s="239">
        <f>ROUND(I133*H133,2)</f>
        <v>0</v>
      </c>
      <c r="BL133" s="14" t="s">
        <v>119</v>
      </c>
      <c r="BM133" s="238" t="s">
        <v>157</v>
      </c>
    </row>
    <row r="134" spans="1:65" s="2" customFormat="1" ht="16.5" customHeight="1">
      <c r="A134" s="35"/>
      <c r="B134" s="36"/>
      <c r="C134" s="226" t="s">
        <v>158</v>
      </c>
      <c r="D134" s="226" t="s">
        <v>115</v>
      </c>
      <c r="E134" s="227" t="s">
        <v>159</v>
      </c>
      <c r="F134" s="228" t="s">
        <v>160</v>
      </c>
      <c r="G134" s="229" t="s">
        <v>118</v>
      </c>
      <c r="H134" s="230">
        <v>54.735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41</v>
      </c>
      <c r="O134" s="88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119</v>
      </c>
      <c r="AT134" s="238" t="s">
        <v>115</v>
      </c>
      <c r="AU134" s="238" t="s">
        <v>83</v>
      </c>
      <c r="AY134" s="14" t="s">
        <v>113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81</v>
      </c>
      <c r="BK134" s="239">
        <f>ROUND(I134*H134,2)</f>
        <v>0</v>
      </c>
      <c r="BL134" s="14" t="s">
        <v>119</v>
      </c>
      <c r="BM134" s="238" t="s">
        <v>161</v>
      </c>
    </row>
    <row r="135" spans="1:65" s="2" customFormat="1" ht="16.5" customHeight="1">
      <c r="A135" s="35"/>
      <c r="B135" s="36"/>
      <c r="C135" s="226" t="s">
        <v>162</v>
      </c>
      <c r="D135" s="226" t="s">
        <v>115</v>
      </c>
      <c r="E135" s="227" t="s">
        <v>163</v>
      </c>
      <c r="F135" s="228" t="s">
        <v>164</v>
      </c>
      <c r="G135" s="229" t="s">
        <v>118</v>
      </c>
      <c r="H135" s="230">
        <v>54.735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41</v>
      </c>
      <c r="O135" s="88"/>
      <c r="P135" s="236">
        <f>O135*H135</f>
        <v>0</v>
      </c>
      <c r="Q135" s="236">
        <v>0.08425</v>
      </c>
      <c r="R135" s="236">
        <f>Q135*H135</f>
        <v>4.61142375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119</v>
      </c>
      <c r="AT135" s="238" t="s">
        <v>115</v>
      </c>
      <c r="AU135" s="238" t="s">
        <v>83</v>
      </c>
      <c r="AY135" s="14" t="s">
        <v>113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81</v>
      </c>
      <c r="BK135" s="239">
        <f>ROUND(I135*H135,2)</f>
        <v>0</v>
      </c>
      <c r="BL135" s="14" t="s">
        <v>119</v>
      </c>
      <c r="BM135" s="238" t="s">
        <v>165</v>
      </c>
    </row>
    <row r="136" spans="1:65" s="2" customFormat="1" ht="16.5" customHeight="1">
      <c r="A136" s="35"/>
      <c r="B136" s="36"/>
      <c r="C136" s="240" t="s">
        <v>166</v>
      </c>
      <c r="D136" s="240" t="s">
        <v>167</v>
      </c>
      <c r="E136" s="241" t="s">
        <v>168</v>
      </c>
      <c r="F136" s="242" t="s">
        <v>169</v>
      </c>
      <c r="G136" s="243" t="s">
        <v>118</v>
      </c>
      <c r="H136" s="244">
        <v>44.335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41</v>
      </c>
      <c r="O136" s="88"/>
      <c r="P136" s="236">
        <f>O136*H136</f>
        <v>0</v>
      </c>
      <c r="Q136" s="236">
        <v>0.131</v>
      </c>
      <c r="R136" s="236">
        <f>Q136*H136</f>
        <v>5.807885000000001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145</v>
      </c>
      <c r="AT136" s="238" t="s">
        <v>167</v>
      </c>
      <c r="AU136" s="238" t="s">
        <v>83</v>
      </c>
      <c r="AY136" s="14" t="s">
        <v>113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4" t="s">
        <v>81</v>
      </c>
      <c r="BK136" s="239">
        <f>ROUND(I136*H136,2)</f>
        <v>0</v>
      </c>
      <c r="BL136" s="14" t="s">
        <v>119</v>
      </c>
      <c r="BM136" s="238" t="s">
        <v>170</v>
      </c>
    </row>
    <row r="137" spans="1:65" s="2" customFormat="1" ht="16.5" customHeight="1">
      <c r="A137" s="35"/>
      <c r="B137" s="36"/>
      <c r="C137" s="226" t="s">
        <v>171</v>
      </c>
      <c r="D137" s="226" t="s">
        <v>115</v>
      </c>
      <c r="E137" s="227" t="s">
        <v>172</v>
      </c>
      <c r="F137" s="228" t="s">
        <v>173</v>
      </c>
      <c r="G137" s="229" t="s">
        <v>118</v>
      </c>
      <c r="H137" s="230">
        <v>54.735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41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119</v>
      </c>
      <c r="AT137" s="238" t="s">
        <v>115</v>
      </c>
      <c r="AU137" s="238" t="s">
        <v>83</v>
      </c>
      <c r="AY137" s="14" t="s">
        <v>113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81</v>
      </c>
      <c r="BK137" s="239">
        <f>ROUND(I137*H137,2)</f>
        <v>0</v>
      </c>
      <c r="BL137" s="14" t="s">
        <v>119</v>
      </c>
      <c r="BM137" s="238" t="s">
        <v>174</v>
      </c>
    </row>
    <row r="138" spans="1:65" s="2" customFormat="1" ht="16.5" customHeight="1">
      <c r="A138" s="35"/>
      <c r="B138" s="36"/>
      <c r="C138" s="240" t="s">
        <v>8</v>
      </c>
      <c r="D138" s="240" t="s">
        <v>167</v>
      </c>
      <c r="E138" s="241" t="s">
        <v>175</v>
      </c>
      <c r="F138" s="242" t="s">
        <v>176</v>
      </c>
      <c r="G138" s="243" t="s">
        <v>118</v>
      </c>
      <c r="H138" s="244">
        <v>10.947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41</v>
      </c>
      <c r="O138" s="88"/>
      <c r="P138" s="236">
        <f>O138*H138</f>
        <v>0</v>
      </c>
      <c r="Q138" s="236">
        <v>0.131</v>
      </c>
      <c r="R138" s="236">
        <f>Q138*H138</f>
        <v>1.434057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145</v>
      </c>
      <c r="AT138" s="238" t="s">
        <v>167</v>
      </c>
      <c r="AU138" s="238" t="s">
        <v>83</v>
      </c>
      <c r="AY138" s="14" t="s">
        <v>113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81</v>
      </c>
      <c r="BK138" s="239">
        <f>ROUND(I138*H138,2)</f>
        <v>0</v>
      </c>
      <c r="BL138" s="14" t="s">
        <v>119</v>
      </c>
      <c r="BM138" s="238" t="s">
        <v>177</v>
      </c>
    </row>
    <row r="139" spans="1:63" s="12" customFormat="1" ht="22.8" customHeight="1">
      <c r="A139" s="12"/>
      <c r="B139" s="210"/>
      <c r="C139" s="211"/>
      <c r="D139" s="212" t="s">
        <v>75</v>
      </c>
      <c r="E139" s="224" t="s">
        <v>149</v>
      </c>
      <c r="F139" s="224" t="s">
        <v>178</v>
      </c>
      <c r="G139" s="211"/>
      <c r="H139" s="211"/>
      <c r="I139" s="214"/>
      <c r="J139" s="225">
        <f>BK139</f>
        <v>0</v>
      </c>
      <c r="K139" s="211"/>
      <c r="L139" s="216"/>
      <c r="M139" s="217"/>
      <c r="N139" s="218"/>
      <c r="O139" s="218"/>
      <c r="P139" s="219">
        <f>SUM(P140:P143)</f>
        <v>0</v>
      </c>
      <c r="Q139" s="218"/>
      <c r="R139" s="219">
        <f>SUM(R140:R143)</f>
        <v>10.4616931</v>
      </c>
      <c r="S139" s="218"/>
      <c r="T139" s="220">
        <f>SUM(T140:T143)</f>
        <v>3.04532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81</v>
      </c>
      <c r="AT139" s="222" t="s">
        <v>75</v>
      </c>
      <c r="AU139" s="222" t="s">
        <v>81</v>
      </c>
      <c r="AY139" s="221" t="s">
        <v>113</v>
      </c>
      <c r="BK139" s="223">
        <f>SUM(BK140:BK143)</f>
        <v>0</v>
      </c>
    </row>
    <row r="140" spans="1:65" s="2" customFormat="1" ht="16.5" customHeight="1">
      <c r="A140" s="35"/>
      <c r="B140" s="36"/>
      <c r="C140" s="226" t="s">
        <v>179</v>
      </c>
      <c r="D140" s="226" t="s">
        <v>115</v>
      </c>
      <c r="E140" s="227" t="s">
        <v>180</v>
      </c>
      <c r="F140" s="228" t="s">
        <v>181</v>
      </c>
      <c r="G140" s="229" t="s">
        <v>127</v>
      </c>
      <c r="H140" s="230">
        <v>58.26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41</v>
      </c>
      <c r="O140" s="88"/>
      <c r="P140" s="236">
        <f>O140*H140</f>
        <v>0</v>
      </c>
      <c r="Q140" s="236">
        <v>0.10095</v>
      </c>
      <c r="R140" s="236">
        <f>Q140*H140</f>
        <v>5.881347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119</v>
      </c>
      <c r="AT140" s="238" t="s">
        <v>115</v>
      </c>
      <c r="AU140" s="238" t="s">
        <v>83</v>
      </c>
      <c r="AY140" s="14" t="s">
        <v>113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81</v>
      </c>
      <c r="BK140" s="239">
        <f>ROUND(I140*H140,2)</f>
        <v>0</v>
      </c>
      <c r="BL140" s="14" t="s">
        <v>119</v>
      </c>
      <c r="BM140" s="238" t="s">
        <v>182</v>
      </c>
    </row>
    <row r="141" spans="1:65" s="2" customFormat="1" ht="16.5" customHeight="1">
      <c r="A141" s="35"/>
      <c r="B141" s="36"/>
      <c r="C141" s="240" t="s">
        <v>183</v>
      </c>
      <c r="D141" s="240" t="s">
        <v>167</v>
      </c>
      <c r="E141" s="241" t="s">
        <v>184</v>
      </c>
      <c r="F141" s="242" t="s">
        <v>185</v>
      </c>
      <c r="G141" s="243" t="s">
        <v>127</v>
      </c>
      <c r="H141" s="244">
        <v>58.26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41</v>
      </c>
      <c r="O141" s="88"/>
      <c r="P141" s="236">
        <f>O141*H141</f>
        <v>0</v>
      </c>
      <c r="Q141" s="236">
        <v>0.0335</v>
      </c>
      <c r="R141" s="236">
        <f>Q141*H141</f>
        <v>1.95171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145</v>
      </c>
      <c r="AT141" s="238" t="s">
        <v>167</v>
      </c>
      <c r="AU141" s="238" t="s">
        <v>83</v>
      </c>
      <c r="AY141" s="14" t="s">
        <v>113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4" t="s">
        <v>81</v>
      </c>
      <c r="BK141" s="239">
        <f>ROUND(I141*H141,2)</f>
        <v>0</v>
      </c>
      <c r="BL141" s="14" t="s">
        <v>119</v>
      </c>
      <c r="BM141" s="238" t="s">
        <v>186</v>
      </c>
    </row>
    <row r="142" spans="1:65" s="2" customFormat="1" ht="16.5" customHeight="1">
      <c r="A142" s="35"/>
      <c r="B142" s="36"/>
      <c r="C142" s="226" t="s">
        <v>187</v>
      </c>
      <c r="D142" s="226" t="s">
        <v>115</v>
      </c>
      <c r="E142" s="227" t="s">
        <v>188</v>
      </c>
      <c r="F142" s="228" t="s">
        <v>189</v>
      </c>
      <c r="G142" s="229" t="s">
        <v>131</v>
      </c>
      <c r="H142" s="230">
        <v>1.165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41</v>
      </c>
      <c r="O142" s="88"/>
      <c r="P142" s="236">
        <f>O142*H142</f>
        <v>0</v>
      </c>
      <c r="Q142" s="236">
        <v>2.25634</v>
      </c>
      <c r="R142" s="236">
        <f>Q142*H142</f>
        <v>2.6286361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119</v>
      </c>
      <c r="AT142" s="238" t="s">
        <v>115</v>
      </c>
      <c r="AU142" s="238" t="s">
        <v>83</v>
      </c>
      <c r="AY142" s="14" t="s">
        <v>113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81</v>
      </c>
      <c r="BK142" s="239">
        <f>ROUND(I142*H142,2)</f>
        <v>0</v>
      </c>
      <c r="BL142" s="14" t="s">
        <v>119</v>
      </c>
      <c r="BM142" s="238" t="s">
        <v>190</v>
      </c>
    </row>
    <row r="143" spans="1:65" s="2" customFormat="1" ht="16.5" customHeight="1">
      <c r="A143" s="35"/>
      <c r="B143" s="36"/>
      <c r="C143" s="226" t="s">
        <v>191</v>
      </c>
      <c r="D143" s="226" t="s">
        <v>115</v>
      </c>
      <c r="E143" s="227" t="s">
        <v>192</v>
      </c>
      <c r="F143" s="228" t="s">
        <v>193</v>
      </c>
      <c r="G143" s="229" t="s">
        <v>118</v>
      </c>
      <c r="H143" s="230">
        <v>16.028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41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0.19</v>
      </c>
      <c r="T143" s="237">
        <f>S143*H143</f>
        <v>3.04532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119</v>
      </c>
      <c r="AT143" s="238" t="s">
        <v>115</v>
      </c>
      <c r="AU143" s="238" t="s">
        <v>83</v>
      </c>
      <c r="AY143" s="14" t="s">
        <v>113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81</v>
      </c>
      <c r="BK143" s="239">
        <f>ROUND(I143*H143,2)</f>
        <v>0</v>
      </c>
      <c r="BL143" s="14" t="s">
        <v>119</v>
      </c>
      <c r="BM143" s="238" t="s">
        <v>194</v>
      </c>
    </row>
    <row r="144" spans="1:63" s="12" customFormat="1" ht="22.8" customHeight="1">
      <c r="A144" s="12"/>
      <c r="B144" s="210"/>
      <c r="C144" s="211"/>
      <c r="D144" s="212" t="s">
        <v>75</v>
      </c>
      <c r="E144" s="224" t="s">
        <v>195</v>
      </c>
      <c r="F144" s="224" t="s">
        <v>196</v>
      </c>
      <c r="G144" s="211"/>
      <c r="H144" s="211"/>
      <c r="I144" s="214"/>
      <c r="J144" s="225">
        <f>BK144</f>
        <v>0</v>
      </c>
      <c r="K144" s="211"/>
      <c r="L144" s="216"/>
      <c r="M144" s="217"/>
      <c r="N144" s="218"/>
      <c r="O144" s="218"/>
      <c r="P144" s="219">
        <f>SUM(P145:P150)</f>
        <v>0</v>
      </c>
      <c r="Q144" s="218"/>
      <c r="R144" s="219">
        <f>SUM(R145:R150)</f>
        <v>0</v>
      </c>
      <c r="S144" s="218"/>
      <c r="T144" s="220">
        <f>SUM(T145:T150)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81</v>
      </c>
      <c r="AT144" s="222" t="s">
        <v>75</v>
      </c>
      <c r="AU144" s="222" t="s">
        <v>81</v>
      </c>
      <c r="AY144" s="221" t="s">
        <v>113</v>
      </c>
      <c r="BK144" s="223">
        <f>SUM(BK145:BK150)</f>
        <v>0</v>
      </c>
    </row>
    <row r="145" spans="1:65" s="2" customFormat="1" ht="16.5" customHeight="1">
      <c r="A145" s="35"/>
      <c r="B145" s="36"/>
      <c r="C145" s="226" t="s">
        <v>197</v>
      </c>
      <c r="D145" s="226" t="s">
        <v>115</v>
      </c>
      <c r="E145" s="227" t="s">
        <v>198</v>
      </c>
      <c r="F145" s="228" t="s">
        <v>199</v>
      </c>
      <c r="G145" s="229" t="s">
        <v>200</v>
      </c>
      <c r="H145" s="230">
        <v>32.312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41</v>
      </c>
      <c r="O145" s="88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119</v>
      </c>
      <c r="AT145" s="238" t="s">
        <v>115</v>
      </c>
      <c r="AU145" s="238" t="s">
        <v>83</v>
      </c>
      <c r="AY145" s="14" t="s">
        <v>113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4" t="s">
        <v>81</v>
      </c>
      <c r="BK145" s="239">
        <f>ROUND(I145*H145,2)</f>
        <v>0</v>
      </c>
      <c r="BL145" s="14" t="s">
        <v>119</v>
      </c>
      <c r="BM145" s="238" t="s">
        <v>201</v>
      </c>
    </row>
    <row r="146" spans="1:65" s="2" customFormat="1" ht="16.5" customHeight="1">
      <c r="A146" s="35"/>
      <c r="B146" s="36"/>
      <c r="C146" s="226" t="s">
        <v>7</v>
      </c>
      <c r="D146" s="226" t="s">
        <v>115</v>
      </c>
      <c r="E146" s="227" t="s">
        <v>202</v>
      </c>
      <c r="F146" s="228" t="s">
        <v>203</v>
      </c>
      <c r="G146" s="229" t="s">
        <v>200</v>
      </c>
      <c r="H146" s="230">
        <v>484.68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119</v>
      </c>
      <c r="AT146" s="238" t="s">
        <v>115</v>
      </c>
      <c r="AU146" s="238" t="s">
        <v>83</v>
      </c>
      <c r="AY146" s="14" t="s">
        <v>113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81</v>
      </c>
      <c r="BK146" s="239">
        <f>ROUND(I146*H146,2)</f>
        <v>0</v>
      </c>
      <c r="BL146" s="14" t="s">
        <v>119</v>
      </c>
      <c r="BM146" s="238" t="s">
        <v>204</v>
      </c>
    </row>
    <row r="147" spans="1:65" s="2" customFormat="1" ht="21.75" customHeight="1">
      <c r="A147" s="35"/>
      <c r="B147" s="36"/>
      <c r="C147" s="226" t="s">
        <v>205</v>
      </c>
      <c r="D147" s="226" t="s">
        <v>115</v>
      </c>
      <c r="E147" s="227" t="s">
        <v>206</v>
      </c>
      <c r="F147" s="228" t="s">
        <v>207</v>
      </c>
      <c r="G147" s="229" t="s">
        <v>200</v>
      </c>
      <c r="H147" s="230">
        <v>32.312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41</v>
      </c>
      <c r="O147" s="88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119</v>
      </c>
      <c r="AT147" s="238" t="s">
        <v>115</v>
      </c>
      <c r="AU147" s="238" t="s">
        <v>83</v>
      </c>
      <c r="AY147" s="14" t="s">
        <v>113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4" t="s">
        <v>81</v>
      </c>
      <c r="BK147" s="239">
        <f>ROUND(I147*H147,2)</f>
        <v>0</v>
      </c>
      <c r="BL147" s="14" t="s">
        <v>119</v>
      </c>
      <c r="BM147" s="238" t="s">
        <v>208</v>
      </c>
    </row>
    <row r="148" spans="1:65" s="2" customFormat="1" ht="21.75" customHeight="1">
      <c r="A148" s="35"/>
      <c r="B148" s="36"/>
      <c r="C148" s="226" t="s">
        <v>209</v>
      </c>
      <c r="D148" s="226" t="s">
        <v>115</v>
      </c>
      <c r="E148" s="227" t="s">
        <v>210</v>
      </c>
      <c r="F148" s="228" t="s">
        <v>211</v>
      </c>
      <c r="G148" s="229" t="s">
        <v>200</v>
      </c>
      <c r="H148" s="230">
        <v>12.637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41</v>
      </c>
      <c r="O148" s="88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119</v>
      </c>
      <c r="AT148" s="238" t="s">
        <v>115</v>
      </c>
      <c r="AU148" s="238" t="s">
        <v>83</v>
      </c>
      <c r="AY148" s="14" t="s">
        <v>113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4" t="s">
        <v>81</v>
      </c>
      <c r="BK148" s="239">
        <f>ROUND(I148*H148,2)</f>
        <v>0</v>
      </c>
      <c r="BL148" s="14" t="s">
        <v>119</v>
      </c>
      <c r="BM148" s="238" t="s">
        <v>212</v>
      </c>
    </row>
    <row r="149" spans="1:65" s="2" customFormat="1" ht="16.5" customHeight="1">
      <c r="A149" s="35"/>
      <c r="B149" s="36"/>
      <c r="C149" s="226" t="s">
        <v>213</v>
      </c>
      <c r="D149" s="226" t="s">
        <v>115</v>
      </c>
      <c r="E149" s="227" t="s">
        <v>214</v>
      </c>
      <c r="F149" s="228" t="s">
        <v>215</v>
      </c>
      <c r="G149" s="229" t="s">
        <v>200</v>
      </c>
      <c r="H149" s="230">
        <v>32.312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41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119</v>
      </c>
      <c r="AT149" s="238" t="s">
        <v>115</v>
      </c>
      <c r="AU149" s="238" t="s">
        <v>83</v>
      </c>
      <c r="AY149" s="14" t="s">
        <v>113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81</v>
      </c>
      <c r="BK149" s="239">
        <f>ROUND(I149*H149,2)</f>
        <v>0</v>
      </c>
      <c r="BL149" s="14" t="s">
        <v>119</v>
      </c>
      <c r="BM149" s="238" t="s">
        <v>216</v>
      </c>
    </row>
    <row r="150" spans="1:65" s="2" customFormat="1" ht="16.5" customHeight="1">
      <c r="A150" s="35"/>
      <c r="B150" s="36"/>
      <c r="C150" s="226" t="s">
        <v>217</v>
      </c>
      <c r="D150" s="226" t="s">
        <v>115</v>
      </c>
      <c r="E150" s="227" t="s">
        <v>218</v>
      </c>
      <c r="F150" s="228" t="s">
        <v>219</v>
      </c>
      <c r="G150" s="229" t="s">
        <v>200</v>
      </c>
      <c r="H150" s="230">
        <v>32.312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41</v>
      </c>
      <c r="O150" s="88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119</v>
      </c>
      <c r="AT150" s="238" t="s">
        <v>115</v>
      </c>
      <c r="AU150" s="238" t="s">
        <v>83</v>
      </c>
      <c r="AY150" s="14" t="s">
        <v>113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4" t="s">
        <v>81</v>
      </c>
      <c r="BK150" s="239">
        <f>ROUND(I150*H150,2)</f>
        <v>0</v>
      </c>
      <c r="BL150" s="14" t="s">
        <v>119</v>
      </c>
      <c r="BM150" s="238" t="s">
        <v>220</v>
      </c>
    </row>
    <row r="151" spans="1:63" s="12" customFormat="1" ht="22.8" customHeight="1">
      <c r="A151" s="12"/>
      <c r="B151" s="210"/>
      <c r="C151" s="211"/>
      <c r="D151" s="212" t="s">
        <v>75</v>
      </c>
      <c r="E151" s="224" t="s">
        <v>221</v>
      </c>
      <c r="F151" s="224" t="s">
        <v>222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81</v>
      </c>
      <c r="AT151" s="222" t="s">
        <v>75</v>
      </c>
      <c r="AU151" s="222" t="s">
        <v>81</v>
      </c>
      <c r="AY151" s="221" t="s">
        <v>113</v>
      </c>
      <c r="BK151" s="223">
        <f>BK152</f>
        <v>0</v>
      </c>
    </row>
    <row r="152" spans="1:65" s="2" customFormat="1" ht="16.5" customHeight="1">
      <c r="A152" s="35"/>
      <c r="B152" s="36"/>
      <c r="C152" s="226" t="s">
        <v>223</v>
      </c>
      <c r="D152" s="226" t="s">
        <v>115</v>
      </c>
      <c r="E152" s="227" t="s">
        <v>224</v>
      </c>
      <c r="F152" s="228" t="s">
        <v>225</v>
      </c>
      <c r="G152" s="229" t="s">
        <v>200</v>
      </c>
      <c r="H152" s="230">
        <v>22.315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41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119</v>
      </c>
      <c r="AT152" s="238" t="s">
        <v>115</v>
      </c>
      <c r="AU152" s="238" t="s">
        <v>83</v>
      </c>
      <c r="AY152" s="14" t="s">
        <v>113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81</v>
      </c>
      <c r="BK152" s="239">
        <f>ROUND(I152*H152,2)</f>
        <v>0</v>
      </c>
      <c r="BL152" s="14" t="s">
        <v>119</v>
      </c>
      <c r="BM152" s="238" t="s">
        <v>226</v>
      </c>
    </row>
    <row r="153" spans="1:63" s="12" customFormat="1" ht="25.9" customHeight="1">
      <c r="A153" s="12"/>
      <c r="B153" s="210"/>
      <c r="C153" s="211"/>
      <c r="D153" s="212" t="s">
        <v>75</v>
      </c>
      <c r="E153" s="213" t="s">
        <v>227</v>
      </c>
      <c r="F153" s="213" t="s">
        <v>228</v>
      </c>
      <c r="G153" s="211"/>
      <c r="H153" s="211"/>
      <c r="I153" s="214"/>
      <c r="J153" s="215">
        <f>BK153</f>
        <v>0</v>
      </c>
      <c r="K153" s="211"/>
      <c r="L153" s="216"/>
      <c r="M153" s="217"/>
      <c r="N153" s="218"/>
      <c r="O153" s="218"/>
      <c r="P153" s="219">
        <f>P154</f>
        <v>0</v>
      </c>
      <c r="Q153" s="218"/>
      <c r="R153" s="219">
        <f>R154</f>
        <v>0</v>
      </c>
      <c r="S153" s="218"/>
      <c r="T153" s="220">
        <f>T154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133</v>
      </c>
      <c r="AT153" s="222" t="s">
        <v>75</v>
      </c>
      <c r="AU153" s="222" t="s">
        <v>76</v>
      </c>
      <c r="AY153" s="221" t="s">
        <v>113</v>
      </c>
      <c r="BK153" s="223">
        <f>BK154</f>
        <v>0</v>
      </c>
    </row>
    <row r="154" spans="1:63" s="12" customFormat="1" ht="22.8" customHeight="1">
      <c r="A154" s="12"/>
      <c r="B154" s="210"/>
      <c r="C154" s="211"/>
      <c r="D154" s="212" t="s">
        <v>75</v>
      </c>
      <c r="E154" s="224" t="s">
        <v>229</v>
      </c>
      <c r="F154" s="224" t="s">
        <v>230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133</v>
      </c>
      <c r="AT154" s="222" t="s">
        <v>75</v>
      </c>
      <c r="AU154" s="222" t="s">
        <v>81</v>
      </c>
      <c r="AY154" s="221" t="s">
        <v>113</v>
      </c>
      <c r="BK154" s="223">
        <f>BK155</f>
        <v>0</v>
      </c>
    </row>
    <row r="155" spans="1:65" s="2" customFormat="1" ht="16.5" customHeight="1">
      <c r="A155" s="35"/>
      <c r="B155" s="36"/>
      <c r="C155" s="226" t="s">
        <v>231</v>
      </c>
      <c r="D155" s="226" t="s">
        <v>115</v>
      </c>
      <c r="E155" s="227" t="s">
        <v>232</v>
      </c>
      <c r="F155" s="228" t="s">
        <v>233</v>
      </c>
      <c r="G155" s="229" t="s">
        <v>234</v>
      </c>
      <c r="H155" s="230">
        <v>1</v>
      </c>
      <c r="I155" s="231"/>
      <c r="J155" s="232">
        <f>ROUND(I155*H155,2)</f>
        <v>0</v>
      </c>
      <c r="K155" s="233"/>
      <c r="L155" s="41"/>
      <c r="M155" s="251" t="s">
        <v>1</v>
      </c>
      <c r="N155" s="252" t="s">
        <v>41</v>
      </c>
      <c r="O155" s="253"/>
      <c r="P155" s="254">
        <f>O155*H155</f>
        <v>0</v>
      </c>
      <c r="Q155" s="254">
        <v>0</v>
      </c>
      <c r="R155" s="254">
        <f>Q155*H155</f>
        <v>0</v>
      </c>
      <c r="S155" s="254">
        <v>0</v>
      </c>
      <c r="T155" s="25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235</v>
      </c>
      <c r="AT155" s="238" t="s">
        <v>115</v>
      </c>
      <c r="AU155" s="238" t="s">
        <v>83</v>
      </c>
      <c r="AY155" s="14" t="s">
        <v>113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81</v>
      </c>
      <c r="BK155" s="239">
        <f>ROUND(I155*H155,2)</f>
        <v>0</v>
      </c>
      <c r="BL155" s="14" t="s">
        <v>235</v>
      </c>
      <c r="BM155" s="238" t="s">
        <v>236</v>
      </c>
    </row>
    <row r="156" spans="1:31" s="2" customFormat="1" ht="6.95" customHeight="1">
      <c r="A156" s="35"/>
      <c r="B156" s="63"/>
      <c r="C156" s="64"/>
      <c r="D156" s="64"/>
      <c r="E156" s="64"/>
      <c r="F156" s="64"/>
      <c r="G156" s="64"/>
      <c r="H156" s="64"/>
      <c r="I156" s="174"/>
      <c r="J156" s="64"/>
      <c r="K156" s="64"/>
      <c r="L156" s="41"/>
      <c r="M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</row>
  </sheetData>
  <sheetProtection password="CC35" sheet="1" objects="1" scenarios="1" formatColumns="0" formatRows="0" autoFilter="0"/>
  <autoFilter ref="C119:K155"/>
  <mergeCells count="6">
    <mergeCell ref="E7:H7"/>
    <mergeCell ref="E16:H16"/>
    <mergeCell ref="E25:H25"/>
    <mergeCell ref="E85:H85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TOSHIBAC660\kucera</dc:creator>
  <cp:keywords/>
  <dc:description/>
  <cp:lastModifiedBy>TOSHIBAC660\kucera</cp:lastModifiedBy>
  <dcterms:created xsi:type="dcterms:W3CDTF">2020-05-16T18:10:01Z</dcterms:created>
  <dcterms:modified xsi:type="dcterms:W3CDTF">2020-05-16T18:10:05Z</dcterms:modified>
  <cp:category/>
  <cp:version/>
  <cp:contentType/>
  <cp:contentStatus/>
</cp:coreProperties>
</file>