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ucera\Desktop\"/>
    </mc:Choice>
  </mc:AlternateContent>
  <bookViews>
    <workbookView xWindow="0" yWindow="0" windowWidth="0" windowHeight="0"/>
  </bookViews>
  <sheets>
    <sheet name="Rekapitulace stavby" sheetId="1" r:id="rId1"/>
    <sheet name="04-07-2020 - Oprava chodn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'04-07-2020 - Oprava chodn...'!$C$121:$K$157</definedName>
    <definedName name="_xlnm.Print_Area" localSheetId="1">'04-07-2020 - Oprava chodn...'!$C$82:$J$105,'04-07-2020 - Oprava chodn...'!$C$111:$K$157</definedName>
    <definedName name="_xlnm.Print_Titles" localSheetId="1">'04-07-2020 - Oprava chodn...'!$121:$121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57"/>
  <c r="BH157"/>
  <c r="BG157"/>
  <c r="BF157"/>
  <c r="T157"/>
  <c r="T156"/>
  <c r="R157"/>
  <c r="R156"/>
  <c r="P157"/>
  <c r="P156"/>
  <c r="BI155"/>
  <c r="BH155"/>
  <c r="BG155"/>
  <c r="BF155"/>
  <c r="T155"/>
  <c r="T154"/>
  <c r="T153"/>
  <c r="R155"/>
  <c r="R154"/>
  <c r="R153"/>
  <c r="P155"/>
  <c r="P154"/>
  <c r="P153"/>
  <c r="BI152"/>
  <c r="BH152"/>
  <c r="BG152"/>
  <c r="BF152"/>
  <c r="T152"/>
  <c r="T151"/>
  <c r="R152"/>
  <c r="R151"/>
  <c r="P152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8"/>
  <c r="F116"/>
  <c r="E114"/>
  <c r="F89"/>
  <c r="F87"/>
  <c r="E85"/>
  <c r="J22"/>
  <c r="E22"/>
  <c r="J90"/>
  <c r="J21"/>
  <c r="J19"/>
  <c r="E19"/>
  <c r="J118"/>
  <c r="J18"/>
  <c r="J16"/>
  <c r="E16"/>
  <c r="F119"/>
  <c r="J15"/>
  <c r="J10"/>
  <c r="J116"/>
  <c i="1" r="L90"/>
  <c r="AM90"/>
  <c r="AM89"/>
  <c r="L89"/>
  <c r="AM87"/>
  <c r="L87"/>
  <c r="L85"/>
  <c r="L84"/>
  <c i="2" r="BK157"/>
  <c r="J155"/>
  <c r="J152"/>
  <c r="BK150"/>
  <c r="J148"/>
  <c r="BK147"/>
  <c r="BK141"/>
  <c r="BK139"/>
  <c r="J138"/>
  <c r="J136"/>
  <c r="BK135"/>
  <c r="J133"/>
  <c r="J129"/>
  <c r="BK128"/>
  <c r="J125"/>
  <c r="J157"/>
  <c r="BK155"/>
  <c r="J149"/>
  <c r="BK148"/>
  <c r="J146"/>
  <c r="J144"/>
  <c r="J143"/>
  <c r="J137"/>
  <c r="BK136"/>
  <c r="BK134"/>
  <c r="BK133"/>
  <c r="BK129"/>
  <c r="BK127"/>
  <c i="1" r="AS94"/>
  <c i="2" r="BK152"/>
  <c r="J150"/>
  <c r="BK149"/>
  <c r="BK146"/>
  <c r="BK144"/>
  <c r="J141"/>
  <c r="BK137"/>
  <c r="J134"/>
  <c r="BK131"/>
  <c r="J130"/>
  <c r="J126"/>
  <c r="BK125"/>
  <c r="J147"/>
  <c r="BK143"/>
  <c r="J139"/>
  <c r="BK138"/>
  <c r="J135"/>
  <c r="J131"/>
  <c r="BK130"/>
  <c r="J128"/>
  <c r="J127"/>
  <c r="BK126"/>
  <c l="1" r="R124"/>
  <c r="BK124"/>
  <c r="J124"/>
  <c r="J96"/>
  <c r="P124"/>
  <c r="T124"/>
  <c r="BK132"/>
  <c r="J132"/>
  <c r="J97"/>
  <c r="P132"/>
  <c r="R132"/>
  <c r="T132"/>
  <c r="BK142"/>
  <c r="J142"/>
  <c r="J99"/>
  <c r="P142"/>
  <c r="R142"/>
  <c r="T142"/>
  <c r="BK145"/>
  <c r="J145"/>
  <c r="J100"/>
  <c r="P145"/>
  <c r="R145"/>
  <c r="T145"/>
  <c r="F90"/>
  <c r="BE129"/>
  <c r="BE131"/>
  <c r="BE133"/>
  <c r="BE134"/>
  <c r="BE136"/>
  <c r="J119"/>
  <c r="BE126"/>
  <c r="BE127"/>
  <c r="BE128"/>
  <c r="BE135"/>
  <c r="BE139"/>
  <c r="BE147"/>
  <c r="BE150"/>
  <c r="BE157"/>
  <c r="BK140"/>
  <c r="J140"/>
  <c r="J98"/>
  <c r="J87"/>
  <c r="BE125"/>
  <c r="BE130"/>
  <c r="BE138"/>
  <c r="BE141"/>
  <c r="BE146"/>
  <c r="BE152"/>
  <c r="BK151"/>
  <c r="J151"/>
  <c r="J101"/>
  <c r="BK154"/>
  <c r="J154"/>
  <c r="J103"/>
  <c r="J89"/>
  <c r="BE137"/>
  <c r="BE143"/>
  <c r="BE144"/>
  <c r="BE148"/>
  <c r="BE149"/>
  <c r="BE155"/>
  <c r="BK156"/>
  <c r="J156"/>
  <c r="J104"/>
  <c r="F35"/>
  <c i="1" r="BD95"/>
  <c r="BD94"/>
  <c r="W33"/>
  <c i="2" r="F34"/>
  <c i="1" r="BC95"/>
  <c r="BC94"/>
  <c r="AY94"/>
  <c i="2" r="J32"/>
  <c i="1" r="AW95"/>
  <c i="2" r="F33"/>
  <c i="1" r="BB95"/>
  <c r="BB94"/>
  <c r="W31"/>
  <c i="2" r="F32"/>
  <c i="1" r="BA95"/>
  <c r="BA94"/>
  <c r="W30"/>
  <c i="2" l="1" r="P123"/>
  <c r="P122"/>
  <c i="1" r="AU95"/>
  <c i="2" r="T123"/>
  <c r="T122"/>
  <c r="R123"/>
  <c r="R122"/>
  <c r="BK123"/>
  <c r="J123"/>
  <c r="J95"/>
  <c r="BK153"/>
  <c r="J153"/>
  <c r="J102"/>
  <c i="1" r="AU94"/>
  <c r="AX94"/>
  <c i="2" r="F31"/>
  <c i="1" r="AZ95"/>
  <c r="AZ94"/>
  <c r="W29"/>
  <c r="AW94"/>
  <c r="AK30"/>
  <c r="W32"/>
  <c i="2" r="J31"/>
  <c i="1" r="AV95"/>
  <c r="AT95"/>
  <c i="2" l="1" r="BK122"/>
  <c r="J122"/>
  <c r="J94"/>
  <c i="1" r="AV94"/>
  <c r="AK29"/>
  <c i="2" l="1" r="J28"/>
  <c i="1" r="AG95"/>
  <c r="AG94"/>
  <c r="AK26"/>
  <c r="AK35"/>
  <c r="AT94"/>
  <c l="1" r="AN95"/>
  <c r="AN94"/>
  <c i="2" r="J37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<sst xmlns="http://schemas.openxmlformats.org/spreadsheetml/2006/main">
  <si>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</si>
  <si>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</si>
  <si>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</si>
  <si>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</si>
  <si>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</si>
  <si>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{6db8749b-e5f3-400a-85d9-5ba4de9b604d}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</si>
  <si>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</si>
  <si>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</si>
  <si>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</si>
  <si>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</si>
  <si>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</si>
  <si>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</si>
  <si>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</si>
  <si>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</si>
  <si>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04-07-2020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</si>
  <si>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</si>
  <si>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</si>
  <si>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chodníku mezi bl. 862-863 a pod školkou</t>
  </si>
  <si>
    <t>KSO:</t>
  </si>
  <si>
    <t>CC-CZ:</t>
  </si>
  <si>
    <t>Místo:</t>
  </si>
  <si>
    <t>Čapkova ul.</t>
  </si>
  <si>
    <t>Datum:</t>
  </si>
  <si>
    <t>7. 7. 2020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</si>
  <si>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</si>
  <si>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</si>
  <si>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</si>
  <si>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</si>
  <si>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</si>
  <si>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</si>
  <si>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</si>
  <si>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</si>
  <si>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</si>
  <si>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</si>
  <si>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</si>
  <si>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</si>
  <si>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</si>
  <si>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</si>
  <si>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</si>
  <si>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</si>
  <si>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</si>
  <si>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</si>
  <si>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</si>
  <si>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</si>
  <si>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</si>
  <si>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</si>
  <si>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</si>
  <si>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</si>
  <si>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</si>
  <si>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</si>
  <si>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</si>
  <si>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</si>
  <si>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</si>
  <si>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</si>
  <si>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</si>
  <si>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</si>
  <si>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</si>
  <si>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</si>
  <si>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</si>
  <si>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</si>
  <si>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</si>
  <si>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</si>
  <si>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</si>
  <si>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</si>
  <si>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</si>
  <si>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</si>
  <si>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</si>
  <si>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</si>
  <si>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</si>
  <si>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</si>
  <si>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</si>
  <si>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</si>
  <si>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</si>
  <si>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</si>
  <si>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</si>
  <si>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</si>
  <si>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</si>
  <si>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</si>
  <si>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</si>
  <si>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</si>
  <si>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</si>
  <si>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</si>
  <si>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</si>
  <si>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</si>
  <si>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</si>
  <si>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</si>
  <si>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</si>
  <si>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</si>
  <si>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</si>
  <si>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</si>
  <si>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</si>
  <si>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</si>
  <si>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</si>
  <si>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</si>
  <si>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</si>
  <si>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</si>
  <si>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</si>
  <si>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</si>
  <si>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</si>
  <si>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</si>
  <si>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</si>
  <si>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</si>
  <si>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</si>
  <si>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</si>
  <si>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</si>
  <si>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</si>
  <si>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</si>
  <si>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</si>
  <si>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</si>
  <si>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</si>
  <si>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</si>
  <si>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</si>
  <si>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</si>
  <si>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</si>
  <si>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</si>
  <si>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</si>
  <si>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</si>
  <si>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</si>
  <si>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</si>
  <si>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113107162</t>
  </si>
  <si>
    <t>Odstranění podkladu z kameniva drceného tl 200 mm strojně pl přes 50 do 200 m2</t>
  </si>
  <si>
    <t>m2</t>
  </si>
  <si>
    <t>4</t>
  </si>
  <si>
    <t>166254751</t>
  </si>
  <si>
    <t>113107171</t>
  </si>
  <si>
    <t>Odstranění podkladu z betonu prostého tl 150 mm strojně pl přes 50 do 200 m2</t>
  </si>
  <si>
    <t>-340823604</t>
  </si>
  <si>
    <t>3</t>
  </si>
  <si>
    <t>113107181</t>
  </si>
  <si>
    <t>Odstranění podkladu živičného tl 50 mm strojně pl přes 50 do 200 m2</t>
  </si>
  <si>
    <t>196250859</t>
  </si>
  <si>
    <t>113204111</t>
  </si>
  <si>
    <t>Vytrhání obrub záhonových</t>
  </si>
  <si>
    <t>m</t>
  </si>
  <si>
    <t>-1994825898</t>
  </si>
  <si>
    <t>5</t>
  </si>
  <si>
    <t>181152302</t>
  </si>
  <si>
    <t xml:space="preserve">Úprava pláně  v zářezech se zhutněním</t>
  </si>
  <si>
    <t>593801703</t>
  </si>
  <si>
    <t>6</t>
  </si>
  <si>
    <t>181411121</t>
  </si>
  <si>
    <t>Založení lučního trávníku výsevem plochy do 1000 m2 v rovině a ve svahu do 1:5</t>
  </si>
  <si>
    <t>-30296690</t>
  </si>
  <si>
    <t>7</t>
  </si>
  <si>
    <t>M</t>
  </si>
  <si>
    <t>00572470</t>
  </si>
  <si>
    <t>osivo směs travní univerzál</t>
  </si>
  <si>
    <t>kg</t>
  </si>
  <si>
    <t>8</t>
  </si>
  <si>
    <t>630491685</t>
  </si>
  <si>
    <t>Komunikace pozemní</t>
  </si>
  <si>
    <t>564770111</t>
  </si>
  <si>
    <t>Podklad z kameniva hrubého drceného vel. 16-32 mm tl 250 mm</t>
  </si>
  <si>
    <t>-566346002</t>
  </si>
  <si>
    <t>9</t>
  </si>
  <si>
    <t>564811111</t>
  </si>
  <si>
    <t>Podklad ze štěrkodrtě ŠD tl 50 mm</t>
  </si>
  <si>
    <t>-313632789</t>
  </si>
  <si>
    <t>10</t>
  </si>
  <si>
    <t>569531111</t>
  </si>
  <si>
    <t>Zpevnění krajnic zeminou tl 100 mm</t>
  </si>
  <si>
    <t>848496058</t>
  </si>
  <si>
    <t>11</t>
  </si>
  <si>
    <t>596211114</t>
  </si>
  <si>
    <t>Příplatek za kombinaci dvou barev u kladení betonových dlažeb komunikací pro pěší tl 60 mm skupiny A</t>
  </si>
  <si>
    <t>-28160113</t>
  </si>
  <si>
    <t>12</t>
  </si>
  <si>
    <t>596212212</t>
  </si>
  <si>
    <t>Kladení zámkové dlažby pozemních komunikací tl 80 mm skupiny A pl do 300 m2</t>
  </si>
  <si>
    <t>1872718174</t>
  </si>
  <si>
    <t>13</t>
  </si>
  <si>
    <t>BET.K08C01</t>
  </si>
  <si>
    <t>dlažba BEST-KLASIKO 20x10x8cm přírodní</t>
  </si>
  <si>
    <t>899427562</t>
  </si>
  <si>
    <t>14</t>
  </si>
  <si>
    <t>BET.K08C02</t>
  </si>
  <si>
    <t>dlažba BEST-KLASIKO 20x10x8cm barevná</t>
  </si>
  <si>
    <t>1868679211</t>
  </si>
  <si>
    <t>Trubní vedení</t>
  </si>
  <si>
    <t>899331111</t>
  </si>
  <si>
    <t>Výšková úprava uličního vstupu nebo vpusti do 200 mm zvýšením poklopu</t>
  </si>
  <si>
    <t>kus</t>
  </si>
  <si>
    <t>675291297</t>
  </si>
  <si>
    <t>Ostatní konstrukce a práce, bourání</t>
  </si>
  <si>
    <t>16</t>
  </si>
  <si>
    <t>916231213</t>
  </si>
  <si>
    <t>Osazení chodníkového obrubníku betonového stojatého s boční opěrou do lože z betonu prostého</t>
  </si>
  <si>
    <t>1924526516</t>
  </si>
  <si>
    <t>17</t>
  </si>
  <si>
    <t>BET.L25C01</t>
  </si>
  <si>
    <t>obrubník univerzální BEST-LINEA I 50x8x25cm, přírodní</t>
  </si>
  <si>
    <t>581070628</t>
  </si>
  <si>
    <t>997</t>
  </si>
  <si>
    <t>Přesun sutě</t>
  </si>
  <si>
    <t>18</t>
  </si>
  <si>
    <t>997221551</t>
  </si>
  <si>
    <t>Vodorovná doprava suti ze sypkých materiálů do 1 km</t>
  </si>
  <si>
    <t>t</t>
  </si>
  <si>
    <t>-519947242</t>
  </si>
  <si>
    <t>19</t>
  </si>
  <si>
    <t>997221559</t>
  </si>
  <si>
    <t>Příplatek ZKD 1 km u vodorovné dopravy suti ze sypkých materiálů</t>
  </si>
  <si>
    <t>1239527257</t>
  </si>
  <si>
    <t>20</t>
  </si>
  <si>
    <t>997221611</t>
  </si>
  <si>
    <t>Nakládání suti na dopravní prostředky pro vodorovnou dopravu</t>
  </si>
  <si>
    <t>-805605428</t>
  </si>
  <si>
    <t>997221861</t>
  </si>
  <si>
    <t>Poplatek za uložení stavebního odpadu na recyklační skládce (skládkovné) z prostého betonu pod kódem 17 01 01</t>
  </si>
  <si>
    <t>2015768953</t>
  </si>
  <si>
    <t>22</t>
  </si>
  <si>
    <t>997221875</t>
  </si>
  <si>
    <t>Poplatek za uložení stavebního odpadu na recyklační skládce (skládkovné) asfaltového bez obsahu dehtu zatříděného do Katalogu odpadů pod kódem 17 03 02</t>
  </si>
  <si>
    <t>232933988</t>
  </si>
  <si>
    <t>998</t>
  </si>
  <si>
    <t>Přesun hmot</t>
  </si>
  <si>
    <t>23</t>
  </si>
  <si>
    <t>998223011</t>
  </si>
  <si>
    <t>Přesun hmot pro pozemní komunikace s krytem dlážděným</t>
  </si>
  <si>
    <t>1791357093</t>
  </si>
  <si>
    <t>VRN</t>
  </si>
  <si>
    <t>Vedlejší rozpočtové náklady</t>
  </si>
  <si>
    <t>VRN3</t>
  </si>
  <si>
    <t>Zařízení staveniště</t>
  </si>
  <si>
    <t>24</t>
  </si>
  <si>
    <t>032503000</t>
  </si>
  <si>
    <t>kpl</t>
  </si>
  <si>
    <t>1024</t>
  </si>
  <si>
    <t>-58518131</t>
  </si>
  <si>
    <t>VRN4</t>
  </si>
  <si>
    <t>Inženýrská činnost</t>
  </si>
  <si>
    <t>25</t>
  </si>
  <si>
    <t>043103000</t>
  </si>
  <si>
    <t>Vytyčení ing. sítí</t>
  </si>
  <si>
    <t>933390844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</si>
</sst>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04-07-2020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chodníku mezi bl. 862-863 a pod školkou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Čapkova ul.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7. 7. 2020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Bílina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76</v>
      </c>
      <c r="BT94" s="114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24.75" customHeight="1">
      <c r="A95" s="115" t="s">
        <v>80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'04-07-2020 - Oprava chodn...'!J28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81</v>
      </c>
      <c r="AR95" s="122"/>
      <c r="AS95" s="123">
        <v>0</v>
      </c>
      <c r="AT95" s="124">
        <f>ROUND(SUM(AV95:AW95),2)</f>
        <v>0</v>
      </c>
      <c r="AU95" s="125">
        <f>'04-07-2020 - Oprava chodn...'!P122</f>
        <v>0</v>
      </c>
      <c r="AV95" s="124">
        <f>'04-07-2020 - Oprava chodn...'!J31</f>
        <v>0</v>
      </c>
      <c r="AW95" s="124">
        <f>'04-07-2020 - Oprava chodn...'!J32</f>
        <v>0</v>
      </c>
      <c r="AX95" s="124">
        <f>'04-07-2020 - Oprava chodn...'!J33</f>
        <v>0</v>
      </c>
      <c r="AY95" s="124">
        <f>'04-07-2020 - Oprava chodn...'!J34</f>
        <v>0</v>
      </c>
      <c r="AZ95" s="124">
        <f>'04-07-2020 - Oprava chodn...'!F31</f>
        <v>0</v>
      </c>
      <c r="BA95" s="124">
        <f>'04-07-2020 - Oprava chodn...'!F32</f>
        <v>0</v>
      </c>
      <c r="BB95" s="124">
        <f>'04-07-2020 - Oprava chodn...'!F33</f>
        <v>0</v>
      </c>
      <c r="BC95" s="124">
        <f>'04-07-2020 - Oprava chodn...'!F34</f>
        <v>0</v>
      </c>
      <c r="BD95" s="126">
        <f>'04-07-2020 - Oprava chodn...'!F35</f>
        <v>0</v>
      </c>
      <c r="BE95" s="7"/>
      <c r="BT95" s="127" t="s">
        <v>82</v>
      </c>
      <c r="BU95" s="127" t="s">
        <v>83</v>
      </c>
      <c r="BV95" s="127" t="s">
        <v>78</v>
      </c>
      <c r="BW95" s="127" t="s">
        <v>5</v>
      </c>
      <c r="BX95" s="127" t="s">
        <v>79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y+tznZKjpyh13cj/lviGc1TItgfcu7a8i+8fCQLg4CK1w5NwJ2x18TBvv9U0pLbPWdjKmxoDHGZlG0VvgRZ9cg==" hashValue="whNo2JyjDB0sQ4dqyUwZsGn2KdtIF4aZWfZ0ZoSq+W3tA40Pb2plMHex4QH++fwOX3IT+HuA+d+J2cZ7AMeSh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4-07-2020 - Oprava chod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84</v>
      </c>
    </row>
    <row r="4" hidden="1" s="1" customFormat="1" ht="24.96" customHeight="1">
      <c r="B4" s="17"/>
      <c r="D4" s="132" t="s">
        <v>85</v>
      </c>
      <c r="I4" s="128"/>
      <c r="L4" s="17"/>
      <c r="M4" s="133" t="s">
        <v>10</v>
      </c>
      <c r="AT4" s="14" t="s">
        <v>4</v>
      </c>
    </row>
    <row r="5" hidden="1" s="1" customFormat="1" ht="6.96" customHeight="1">
      <c r="B5" s="17"/>
      <c r="I5" s="128"/>
      <c r="L5" s="17"/>
    </row>
    <row r="6" hidden="1" s="2" customFormat="1" ht="12" customHeight="1">
      <c r="A6" s="35"/>
      <c r="B6" s="41"/>
      <c r="C6" s="35"/>
      <c r="D6" s="134" t="s">
        <v>16</v>
      </c>
      <c r="E6" s="35"/>
      <c r="F6" s="35"/>
      <c r="G6" s="35"/>
      <c r="H6" s="35"/>
      <c r="I6" s="1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hidden="1" s="2" customFormat="1" ht="16.5" customHeight="1">
      <c r="A7" s="35"/>
      <c r="B7" s="41"/>
      <c r="C7" s="35"/>
      <c r="D7" s="35"/>
      <c r="E7" s="136" t="s">
        <v>17</v>
      </c>
      <c r="F7" s="35"/>
      <c r="G7" s="35"/>
      <c r="H7" s="35"/>
      <c r="I7" s="1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hidden="1" s="2" customFormat="1">
      <c r="A8" s="35"/>
      <c r="B8" s="41"/>
      <c r="C8" s="35"/>
      <c r="D8" s="35"/>
      <c r="E8" s="35"/>
      <c r="F8" s="35"/>
      <c r="G8" s="35"/>
      <c r="H8" s="35"/>
      <c r="I8" s="1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2" customHeight="1">
      <c r="A9" s="35"/>
      <c r="B9" s="41"/>
      <c r="C9" s="35"/>
      <c r="D9" s="134" t="s">
        <v>18</v>
      </c>
      <c r="E9" s="35"/>
      <c r="F9" s="137" t="s">
        <v>1</v>
      </c>
      <c r="G9" s="35"/>
      <c r="H9" s="35"/>
      <c r="I9" s="138" t="s">
        <v>19</v>
      </c>
      <c r="J9" s="137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 ht="12" customHeight="1">
      <c r="A10" s="35"/>
      <c r="B10" s="41"/>
      <c r="C10" s="35"/>
      <c r="D10" s="134" t="s">
        <v>20</v>
      </c>
      <c r="E10" s="35"/>
      <c r="F10" s="137" t="s">
        <v>21</v>
      </c>
      <c r="G10" s="35"/>
      <c r="H10" s="35"/>
      <c r="I10" s="138" t="s">
        <v>22</v>
      </c>
      <c r="J10" s="139" t="str">
        <f>'Rekapitulace stavby'!AN8</f>
        <v>7. 7. 2020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1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4" t="s">
        <v>24</v>
      </c>
      <c r="E12" s="35"/>
      <c r="F12" s="35"/>
      <c r="G12" s="35"/>
      <c r="H12" s="35"/>
      <c r="I12" s="138" t="s">
        <v>25</v>
      </c>
      <c r="J12" s="137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8" customHeight="1">
      <c r="A13" s="35"/>
      <c r="B13" s="41"/>
      <c r="C13" s="35"/>
      <c r="D13" s="35"/>
      <c r="E13" s="137" t="s">
        <v>27</v>
      </c>
      <c r="F13" s="35"/>
      <c r="G13" s="35"/>
      <c r="H13" s="35"/>
      <c r="I13" s="138" t="s">
        <v>28</v>
      </c>
      <c r="J13" s="137" t="s">
        <v>29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1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2" customHeight="1">
      <c r="A15" s="35"/>
      <c r="B15" s="41"/>
      <c r="C15" s="35"/>
      <c r="D15" s="134" t="s">
        <v>30</v>
      </c>
      <c r="E15" s="35"/>
      <c r="F15" s="35"/>
      <c r="G15" s="35"/>
      <c r="H15" s="35"/>
      <c r="I15" s="138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7"/>
      <c r="G16" s="137"/>
      <c r="H16" s="137"/>
      <c r="I16" s="138" t="s">
        <v>28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1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2" customHeight="1">
      <c r="A18" s="35"/>
      <c r="B18" s="41"/>
      <c r="C18" s="35"/>
      <c r="D18" s="134" t="s">
        <v>32</v>
      </c>
      <c r="E18" s="35"/>
      <c r="F18" s="35"/>
      <c r="G18" s="35"/>
      <c r="H18" s="35"/>
      <c r="I18" s="138" t="s">
        <v>25</v>
      </c>
      <c r="J18" s="137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18" customHeight="1">
      <c r="A19" s="35"/>
      <c r="B19" s="41"/>
      <c r="C19" s="35"/>
      <c r="D19" s="35"/>
      <c r="E19" s="137" t="str">
        <f>IF('Rekapitulace stavby'!E17="","",'Rekapitulace stavby'!E17)</f>
        <v xml:space="preserve"> </v>
      </c>
      <c r="F19" s="35"/>
      <c r="G19" s="35"/>
      <c r="H19" s="35"/>
      <c r="I19" s="138" t="s">
        <v>28</v>
      </c>
      <c r="J19" s="137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1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2" customHeight="1">
      <c r="A21" s="35"/>
      <c r="B21" s="41"/>
      <c r="C21" s="35"/>
      <c r="D21" s="134" t="s">
        <v>35</v>
      </c>
      <c r="E21" s="35"/>
      <c r="F21" s="35"/>
      <c r="G21" s="35"/>
      <c r="H21" s="35"/>
      <c r="I21" s="138" t="s">
        <v>25</v>
      </c>
      <c r="J21" s="137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18" customHeight="1">
      <c r="A22" s="35"/>
      <c r="B22" s="41"/>
      <c r="C22" s="35"/>
      <c r="D22" s="35"/>
      <c r="E22" s="137" t="str">
        <f>IF('Rekapitulace stavby'!E20="","",'Rekapitulace stavby'!E20)</f>
        <v xml:space="preserve"> </v>
      </c>
      <c r="F22" s="35"/>
      <c r="G22" s="35"/>
      <c r="H22" s="35"/>
      <c r="I22" s="138" t="s">
        <v>28</v>
      </c>
      <c r="J22" s="137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1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2" customHeight="1">
      <c r="A24" s="35"/>
      <c r="B24" s="41"/>
      <c r="C24" s="35"/>
      <c r="D24" s="134" t="s">
        <v>36</v>
      </c>
      <c r="E24" s="35"/>
      <c r="F24" s="35"/>
      <c r="G24" s="35"/>
      <c r="H24" s="35"/>
      <c r="I24" s="1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hidden="1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1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2" customFormat="1" ht="6.96" customHeight="1">
      <c r="A27" s="35"/>
      <c r="B27" s="41"/>
      <c r="C27" s="35"/>
      <c r="D27" s="145"/>
      <c r="E27" s="145"/>
      <c r="F27" s="145"/>
      <c r="G27" s="145"/>
      <c r="H27" s="145"/>
      <c r="I27" s="146"/>
      <c r="J27" s="145"/>
      <c r="K27" s="14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hidden="1" s="2" customFormat="1" ht="25.44" customHeight="1">
      <c r="A28" s="35"/>
      <c r="B28" s="41"/>
      <c r="C28" s="35"/>
      <c r="D28" s="147" t="s">
        <v>37</v>
      </c>
      <c r="E28" s="35"/>
      <c r="F28" s="35"/>
      <c r="G28" s="35"/>
      <c r="H28" s="35"/>
      <c r="I28" s="135"/>
      <c r="J28" s="148">
        <f>ROUND(J122,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5"/>
      <c r="E29" s="145"/>
      <c r="F29" s="145"/>
      <c r="G29" s="145"/>
      <c r="H29" s="145"/>
      <c r="I29" s="146"/>
      <c r="J29" s="145"/>
      <c r="K29" s="14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14.4" customHeight="1">
      <c r="A30" s="35"/>
      <c r="B30" s="41"/>
      <c r="C30" s="35"/>
      <c r="D30" s="35"/>
      <c r="E30" s="35"/>
      <c r="F30" s="149" t="s">
        <v>39</v>
      </c>
      <c r="G30" s="35"/>
      <c r="H30" s="35"/>
      <c r="I30" s="150" t="s">
        <v>38</v>
      </c>
      <c r="J30" s="149" t="s">
        <v>40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14.4" customHeight="1">
      <c r="A31" s="35"/>
      <c r="B31" s="41"/>
      <c r="C31" s="35"/>
      <c r="D31" s="151" t="s">
        <v>41</v>
      </c>
      <c r="E31" s="134" t="s">
        <v>42</v>
      </c>
      <c r="F31" s="152">
        <f>ROUND((SUM(BE122:BE157)),  2)</f>
        <v>0</v>
      </c>
      <c r="G31" s="35"/>
      <c r="H31" s="35"/>
      <c r="I31" s="153">
        <v>0.20999999999999999</v>
      </c>
      <c r="J31" s="152">
        <f>ROUND(((SUM(BE122:BE157))*I31),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134" t="s">
        <v>43</v>
      </c>
      <c r="F32" s="152">
        <f>ROUND((SUM(BF122:BF157)),  2)</f>
        <v>0</v>
      </c>
      <c r="G32" s="35"/>
      <c r="H32" s="35"/>
      <c r="I32" s="153">
        <v>0.14999999999999999</v>
      </c>
      <c r="J32" s="152">
        <f>ROUND(((SUM(BF122:BF157))*I32),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4" t="s">
        <v>44</v>
      </c>
      <c r="F33" s="152">
        <f>ROUND((SUM(BG122:BG157)),  2)</f>
        <v>0</v>
      </c>
      <c r="G33" s="35"/>
      <c r="H33" s="35"/>
      <c r="I33" s="153">
        <v>0.20999999999999999</v>
      </c>
      <c r="J33" s="152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4" t="s">
        <v>45</v>
      </c>
      <c r="F34" s="152">
        <f>ROUND((SUM(BH122:BH157)),  2)</f>
        <v>0</v>
      </c>
      <c r="G34" s="35"/>
      <c r="H34" s="35"/>
      <c r="I34" s="153">
        <v>0.14999999999999999</v>
      </c>
      <c r="J34" s="152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46</v>
      </c>
      <c r="F35" s="152">
        <f>ROUND((SUM(BI122:BI157)),  2)</f>
        <v>0</v>
      </c>
      <c r="G35" s="35"/>
      <c r="H35" s="35"/>
      <c r="I35" s="153">
        <v>0</v>
      </c>
      <c r="J35" s="152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1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25.44" customHeight="1">
      <c r="A37" s="35"/>
      <c r="B37" s="41"/>
      <c r="C37" s="154"/>
      <c r="D37" s="155" t="s">
        <v>47</v>
      </c>
      <c r="E37" s="156"/>
      <c r="F37" s="156"/>
      <c r="G37" s="157" t="s">
        <v>48</v>
      </c>
      <c r="H37" s="158" t="s">
        <v>49</v>
      </c>
      <c r="I37" s="159"/>
      <c r="J37" s="160">
        <f>SUM(J28:J35)</f>
        <v>0</v>
      </c>
      <c r="K37" s="161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1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1" customFormat="1" ht="14.4" customHeight="1">
      <c r="B39" s="17"/>
      <c r="I39" s="128"/>
      <c r="L39" s="17"/>
    </row>
    <row r="40" hidden="1" s="1" customFormat="1" ht="14.4" customHeight="1">
      <c r="B40" s="17"/>
      <c r="I40" s="128"/>
      <c r="L40" s="17"/>
    </row>
    <row r="41" hidden="1" s="1" customFormat="1" ht="14.4" customHeight="1">
      <c r="B41" s="17"/>
      <c r="I41" s="128"/>
      <c r="L41" s="17"/>
    </row>
    <row r="42" hidden="1" s="1" customFormat="1" ht="14.4" customHeight="1">
      <c r="B42" s="17"/>
      <c r="I42" s="128"/>
      <c r="L42" s="17"/>
    </row>
    <row r="43" hidden="1" s="1" customFormat="1" ht="14.4" customHeight="1">
      <c r="B43" s="17"/>
      <c r="I43" s="128"/>
      <c r="L43" s="17"/>
    </row>
    <row r="44" hidden="1" s="1" customFormat="1" ht="14.4" customHeight="1">
      <c r="B44" s="17"/>
      <c r="I44" s="128"/>
      <c r="L44" s="17"/>
    </row>
    <row r="45" hidden="1" s="1" customFormat="1" ht="14.4" customHeight="1">
      <c r="B45" s="17"/>
      <c r="I45" s="128"/>
      <c r="L45" s="17"/>
    </row>
    <row r="46" hidden="1" s="1" customFormat="1" ht="14.4" customHeight="1">
      <c r="B46" s="17"/>
      <c r="I46" s="128"/>
      <c r="L46" s="17"/>
    </row>
    <row r="47" hidden="1" s="1" customFormat="1" ht="14.4" customHeight="1">
      <c r="B47" s="17"/>
      <c r="I47" s="128"/>
      <c r="L47" s="17"/>
    </row>
    <row r="48" hidden="1" s="1" customFormat="1" ht="14.4" customHeight="1">
      <c r="B48" s="17"/>
      <c r="I48" s="128"/>
      <c r="L48" s="17"/>
    </row>
    <row r="49" hidden="1" s="1" customFormat="1" ht="14.4" customHeight="1">
      <c r="B49" s="17"/>
      <c r="I49" s="128"/>
      <c r="L49" s="17"/>
    </row>
    <row r="50" hidden="1" s="2" customFormat="1" ht="14.4" customHeight="1">
      <c r="B50" s="60"/>
      <c r="D50" s="162" t="s">
        <v>50</v>
      </c>
      <c r="E50" s="163"/>
      <c r="F50" s="163"/>
      <c r="G50" s="162" t="s">
        <v>51</v>
      </c>
      <c r="H50" s="163"/>
      <c r="I50" s="164"/>
      <c r="J50" s="163"/>
      <c r="K50" s="163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65" t="s">
        <v>52</v>
      </c>
      <c r="E61" s="166"/>
      <c r="F61" s="167" t="s">
        <v>53</v>
      </c>
      <c r="G61" s="165" t="s">
        <v>52</v>
      </c>
      <c r="H61" s="166"/>
      <c r="I61" s="168"/>
      <c r="J61" s="169" t="s">
        <v>53</v>
      </c>
      <c r="K61" s="166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2" t="s">
        <v>54</v>
      </c>
      <c r="E65" s="170"/>
      <c r="F65" s="170"/>
      <c r="G65" s="162" t="s">
        <v>55</v>
      </c>
      <c r="H65" s="170"/>
      <c r="I65" s="171"/>
      <c r="J65" s="170"/>
      <c r="K65" s="17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65" t="s">
        <v>52</v>
      </c>
      <c r="E76" s="166"/>
      <c r="F76" s="167" t="s">
        <v>53</v>
      </c>
      <c r="G76" s="165" t="s">
        <v>52</v>
      </c>
      <c r="H76" s="166"/>
      <c r="I76" s="168"/>
      <c r="J76" s="169" t="s">
        <v>53</v>
      </c>
      <c r="K76" s="166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86</v>
      </c>
      <c r="D82" s="37"/>
      <c r="E82" s="37"/>
      <c r="F82" s="37"/>
      <c r="G82" s="37"/>
      <c r="H82" s="37"/>
      <c r="I82" s="135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5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Oprava chodníku mezi bl. 862-863 a pod školkou</v>
      </c>
      <c r="F85" s="37"/>
      <c r="G85" s="37"/>
      <c r="H85" s="37"/>
      <c r="I85" s="135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Čapkova ul.</v>
      </c>
      <c r="G87" s="37"/>
      <c r="H87" s="37"/>
      <c r="I87" s="138" t="s">
        <v>22</v>
      </c>
      <c r="J87" s="76" t="str">
        <f>IF(J10="","",J10)</f>
        <v>7. 7. 2020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Město Bílina</v>
      </c>
      <c r="G89" s="37"/>
      <c r="H89" s="37"/>
      <c r="I89" s="138" t="s">
        <v>32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30</v>
      </c>
      <c r="D90" s="37"/>
      <c r="E90" s="37"/>
      <c r="F90" s="24" t="str">
        <f>IF(E16="","",E16)</f>
        <v>Vyplň údaj</v>
      </c>
      <c r="G90" s="37"/>
      <c r="H90" s="37"/>
      <c r="I90" s="138" t="s">
        <v>35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8" t="s">
        <v>87</v>
      </c>
      <c r="D92" s="179"/>
      <c r="E92" s="179"/>
      <c r="F92" s="179"/>
      <c r="G92" s="179"/>
      <c r="H92" s="179"/>
      <c r="I92" s="180"/>
      <c r="J92" s="181" t="s">
        <v>88</v>
      </c>
      <c r="K92" s="179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82" t="s">
        <v>89</v>
      </c>
      <c r="D94" s="37"/>
      <c r="E94" s="37"/>
      <c r="F94" s="37"/>
      <c r="G94" s="37"/>
      <c r="H94" s="37"/>
      <c r="I94" s="135"/>
      <c r="J94" s="107">
        <f>J122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90</v>
      </c>
    </row>
    <row r="95" s="9" customFormat="1" ht="24.96" customHeight="1">
      <c r="A95" s="9"/>
      <c r="B95" s="183"/>
      <c r="C95" s="184"/>
      <c r="D95" s="185" t="s">
        <v>91</v>
      </c>
      <c r="E95" s="186"/>
      <c r="F95" s="186"/>
      <c r="G95" s="186"/>
      <c r="H95" s="186"/>
      <c r="I95" s="187"/>
      <c r="J95" s="188">
        <f>J123</f>
        <v>0</v>
      </c>
      <c r="K95" s="184"/>
      <c r="L95" s="18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0"/>
      <c r="C96" s="191"/>
      <c r="D96" s="192" t="s">
        <v>92</v>
      </c>
      <c r="E96" s="193"/>
      <c r="F96" s="193"/>
      <c r="G96" s="193"/>
      <c r="H96" s="193"/>
      <c r="I96" s="194"/>
      <c r="J96" s="195">
        <f>J124</f>
        <v>0</v>
      </c>
      <c r="K96" s="191"/>
      <c r="L96" s="19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0"/>
      <c r="C97" s="191"/>
      <c r="D97" s="192" t="s">
        <v>93</v>
      </c>
      <c r="E97" s="193"/>
      <c r="F97" s="193"/>
      <c r="G97" s="193"/>
      <c r="H97" s="193"/>
      <c r="I97" s="194"/>
      <c r="J97" s="195">
        <f>J132</f>
        <v>0</v>
      </c>
      <c r="K97" s="191"/>
      <c r="L97" s="19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0"/>
      <c r="C98" s="191"/>
      <c r="D98" s="192" t="s">
        <v>94</v>
      </c>
      <c r="E98" s="193"/>
      <c r="F98" s="193"/>
      <c r="G98" s="193"/>
      <c r="H98" s="193"/>
      <c r="I98" s="194"/>
      <c r="J98" s="195">
        <f>J140</f>
        <v>0</v>
      </c>
      <c r="K98" s="191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0"/>
      <c r="C99" s="191"/>
      <c r="D99" s="192" t="s">
        <v>95</v>
      </c>
      <c r="E99" s="193"/>
      <c r="F99" s="193"/>
      <c r="G99" s="193"/>
      <c r="H99" s="193"/>
      <c r="I99" s="194"/>
      <c r="J99" s="195">
        <f>J142</f>
        <v>0</v>
      </c>
      <c r="K99" s="191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0"/>
      <c r="C100" s="191"/>
      <c r="D100" s="192" t="s">
        <v>96</v>
      </c>
      <c r="E100" s="193"/>
      <c r="F100" s="193"/>
      <c r="G100" s="193"/>
      <c r="H100" s="193"/>
      <c r="I100" s="194"/>
      <c r="J100" s="195">
        <f>J145</f>
        <v>0</v>
      </c>
      <c r="K100" s="191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0"/>
      <c r="C101" s="191"/>
      <c r="D101" s="192" t="s">
        <v>97</v>
      </c>
      <c r="E101" s="193"/>
      <c r="F101" s="193"/>
      <c r="G101" s="193"/>
      <c r="H101" s="193"/>
      <c r="I101" s="194"/>
      <c r="J101" s="195">
        <f>J151</f>
        <v>0</v>
      </c>
      <c r="K101" s="191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3"/>
      <c r="C102" s="184"/>
      <c r="D102" s="185" t="s">
        <v>98</v>
      </c>
      <c r="E102" s="186"/>
      <c r="F102" s="186"/>
      <c r="G102" s="186"/>
      <c r="H102" s="186"/>
      <c r="I102" s="187"/>
      <c r="J102" s="188">
        <f>J153</f>
        <v>0</v>
      </c>
      <c r="K102" s="184"/>
      <c r="L102" s="18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0"/>
      <c r="C103" s="191"/>
      <c r="D103" s="192" t="s">
        <v>99</v>
      </c>
      <c r="E103" s="193"/>
      <c r="F103" s="193"/>
      <c r="G103" s="193"/>
      <c r="H103" s="193"/>
      <c r="I103" s="194"/>
      <c r="J103" s="195">
        <f>J154</f>
        <v>0</v>
      </c>
      <c r="K103" s="191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0"/>
      <c r="C104" s="191"/>
      <c r="D104" s="192" t="s">
        <v>100</v>
      </c>
      <c r="E104" s="193"/>
      <c r="F104" s="193"/>
      <c r="G104" s="193"/>
      <c r="H104" s="193"/>
      <c r="I104" s="194"/>
      <c r="J104" s="195">
        <f>J156</f>
        <v>0</v>
      </c>
      <c r="K104" s="191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135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174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177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101</v>
      </c>
      <c r="D111" s="37"/>
      <c r="E111" s="37"/>
      <c r="F111" s="37"/>
      <c r="G111" s="37"/>
      <c r="H111" s="37"/>
      <c r="I111" s="135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35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135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E7</f>
        <v>Oprava chodníku mezi bl. 862-863 a pod školkou</v>
      </c>
      <c r="F114" s="37"/>
      <c r="G114" s="37"/>
      <c r="H114" s="37"/>
      <c r="I114" s="135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135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F10</f>
        <v>Čapkova ul.</v>
      </c>
      <c r="G116" s="37"/>
      <c r="H116" s="37"/>
      <c r="I116" s="138" t="s">
        <v>22</v>
      </c>
      <c r="J116" s="76" t="str">
        <f>IF(J10="","",J10)</f>
        <v>7. 7. 2020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135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E13</f>
        <v>Město Bílina</v>
      </c>
      <c r="G118" s="37"/>
      <c r="H118" s="37"/>
      <c r="I118" s="138" t="s">
        <v>32</v>
      </c>
      <c r="J118" s="33" t="str">
        <f>E19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30</v>
      </c>
      <c r="D119" s="37"/>
      <c r="E119" s="37"/>
      <c r="F119" s="24" t="str">
        <f>IF(E16="","",E16)</f>
        <v>Vyplň údaj</v>
      </c>
      <c r="G119" s="37"/>
      <c r="H119" s="37"/>
      <c r="I119" s="138" t="s">
        <v>35</v>
      </c>
      <c r="J119" s="33" t="str">
        <f>E22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135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97"/>
      <c r="B121" s="198"/>
      <c r="C121" s="199" t="s">
        <v>102</v>
      </c>
      <c r="D121" s="200" t="s">
        <v>62</v>
      </c>
      <c r="E121" s="200" t="s">
        <v>58</v>
      </c>
      <c r="F121" s="200" t="s">
        <v>59</v>
      </c>
      <c r="G121" s="200" t="s">
        <v>103</v>
      </c>
      <c r="H121" s="200" t="s">
        <v>104</v>
      </c>
      <c r="I121" s="201" t="s">
        <v>105</v>
      </c>
      <c r="J121" s="202" t="s">
        <v>88</v>
      </c>
      <c r="K121" s="203" t="s">
        <v>106</v>
      </c>
      <c r="L121" s="204"/>
      <c r="M121" s="97" t="s">
        <v>1</v>
      </c>
      <c r="N121" s="98" t="s">
        <v>41</v>
      </c>
      <c r="O121" s="98" t="s">
        <v>107</v>
      </c>
      <c r="P121" s="98" t="s">
        <v>108</v>
      </c>
      <c r="Q121" s="98" t="s">
        <v>109</v>
      </c>
      <c r="R121" s="98" t="s">
        <v>110</v>
      </c>
      <c r="S121" s="98" t="s">
        <v>111</v>
      </c>
      <c r="T121" s="99" t="s">
        <v>112</v>
      </c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</row>
    <row r="122" s="2" customFormat="1" ht="22.8" customHeight="1">
      <c r="A122" s="35"/>
      <c r="B122" s="36"/>
      <c r="C122" s="104" t="s">
        <v>113</v>
      </c>
      <c r="D122" s="37"/>
      <c r="E122" s="37"/>
      <c r="F122" s="37"/>
      <c r="G122" s="37"/>
      <c r="H122" s="37"/>
      <c r="I122" s="135"/>
      <c r="J122" s="205">
        <f>BK122</f>
        <v>0</v>
      </c>
      <c r="K122" s="37"/>
      <c r="L122" s="41"/>
      <c r="M122" s="100"/>
      <c r="N122" s="206"/>
      <c r="O122" s="101"/>
      <c r="P122" s="207">
        <f>P123+P153</f>
        <v>0</v>
      </c>
      <c r="Q122" s="101"/>
      <c r="R122" s="207">
        <f>R123+R153</f>
        <v>65.546110999999996</v>
      </c>
      <c r="S122" s="101"/>
      <c r="T122" s="208">
        <f>T123+T153</f>
        <v>116.68799999999999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76</v>
      </c>
      <c r="AU122" s="14" t="s">
        <v>90</v>
      </c>
      <c r="BK122" s="209">
        <f>BK123+BK153</f>
        <v>0</v>
      </c>
    </row>
    <row r="123" s="12" customFormat="1" ht="25.92" customHeight="1">
      <c r="A123" s="12"/>
      <c r="B123" s="210"/>
      <c r="C123" s="211"/>
      <c r="D123" s="212" t="s">
        <v>76</v>
      </c>
      <c r="E123" s="213" t="s">
        <v>114</v>
      </c>
      <c r="F123" s="213" t="s">
        <v>115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P124+P132+P140+P142+P145+P151</f>
        <v>0</v>
      </c>
      <c r="Q123" s="218"/>
      <c r="R123" s="219">
        <f>R124+R132+R140+R142+R145+R151</f>
        <v>65.546110999999996</v>
      </c>
      <c r="S123" s="218"/>
      <c r="T123" s="220">
        <f>T124+T132+T140+T142+T145+T151</f>
        <v>116.68799999999999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82</v>
      </c>
      <c r="AT123" s="222" t="s">
        <v>76</v>
      </c>
      <c r="AU123" s="222" t="s">
        <v>77</v>
      </c>
      <c r="AY123" s="221" t="s">
        <v>116</v>
      </c>
      <c r="BK123" s="223">
        <f>BK124+BK132+BK140+BK142+BK145+BK151</f>
        <v>0</v>
      </c>
    </row>
    <row r="124" s="12" customFormat="1" ht="22.8" customHeight="1">
      <c r="A124" s="12"/>
      <c r="B124" s="210"/>
      <c r="C124" s="211"/>
      <c r="D124" s="212" t="s">
        <v>76</v>
      </c>
      <c r="E124" s="224" t="s">
        <v>82</v>
      </c>
      <c r="F124" s="224" t="s">
        <v>117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SUM(P125:P131)</f>
        <v>0</v>
      </c>
      <c r="Q124" s="218"/>
      <c r="R124" s="219">
        <f>SUM(R125:R131)</f>
        <v>0.0027210000000000003</v>
      </c>
      <c r="S124" s="218"/>
      <c r="T124" s="220">
        <f>SUM(T125:T131)</f>
        <v>116.68799999999999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82</v>
      </c>
      <c r="AT124" s="222" t="s">
        <v>76</v>
      </c>
      <c r="AU124" s="222" t="s">
        <v>82</v>
      </c>
      <c r="AY124" s="221" t="s">
        <v>116</v>
      </c>
      <c r="BK124" s="223">
        <f>SUM(BK125:BK131)</f>
        <v>0</v>
      </c>
    </row>
    <row r="125" s="2" customFormat="1" ht="16.5" customHeight="1">
      <c r="A125" s="35"/>
      <c r="B125" s="36"/>
      <c r="C125" s="226" t="s">
        <v>82</v>
      </c>
      <c r="D125" s="226" t="s">
        <v>118</v>
      </c>
      <c r="E125" s="227" t="s">
        <v>119</v>
      </c>
      <c r="F125" s="228" t="s">
        <v>120</v>
      </c>
      <c r="G125" s="229" t="s">
        <v>121</v>
      </c>
      <c r="H125" s="230">
        <v>156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42</v>
      </c>
      <c r="O125" s="88"/>
      <c r="P125" s="236">
        <f>O125*H125</f>
        <v>0</v>
      </c>
      <c r="Q125" s="236">
        <v>0</v>
      </c>
      <c r="R125" s="236">
        <f>Q125*H125</f>
        <v>0</v>
      </c>
      <c r="S125" s="236">
        <v>0.28999999999999998</v>
      </c>
      <c r="T125" s="237">
        <f>S125*H125</f>
        <v>45.239999999999995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122</v>
      </c>
      <c r="AT125" s="238" t="s">
        <v>118</v>
      </c>
      <c r="AU125" s="238" t="s">
        <v>84</v>
      </c>
      <c r="AY125" s="14" t="s">
        <v>116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4" t="s">
        <v>82</v>
      </c>
      <c r="BK125" s="239">
        <f>ROUND(I125*H125,2)</f>
        <v>0</v>
      </c>
      <c r="BL125" s="14" t="s">
        <v>122</v>
      </c>
      <c r="BM125" s="238" t="s">
        <v>123</v>
      </c>
    </row>
    <row r="126" s="2" customFormat="1" ht="16.5" customHeight="1">
      <c r="A126" s="35"/>
      <c r="B126" s="36"/>
      <c r="C126" s="226" t="s">
        <v>84</v>
      </c>
      <c r="D126" s="226" t="s">
        <v>118</v>
      </c>
      <c r="E126" s="227" t="s">
        <v>124</v>
      </c>
      <c r="F126" s="228" t="s">
        <v>125</v>
      </c>
      <c r="G126" s="229" t="s">
        <v>121</v>
      </c>
      <c r="H126" s="230">
        <v>156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42</v>
      </c>
      <c r="O126" s="88"/>
      <c r="P126" s="236">
        <f>O126*H126</f>
        <v>0</v>
      </c>
      <c r="Q126" s="236">
        <v>0</v>
      </c>
      <c r="R126" s="236">
        <f>Q126*H126</f>
        <v>0</v>
      </c>
      <c r="S126" s="236">
        <v>0.32500000000000001</v>
      </c>
      <c r="T126" s="237">
        <f>S126*H126</f>
        <v>50.700000000000003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122</v>
      </c>
      <c r="AT126" s="238" t="s">
        <v>118</v>
      </c>
      <c r="AU126" s="238" t="s">
        <v>84</v>
      </c>
      <c r="AY126" s="14" t="s">
        <v>116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4" t="s">
        <v>82</v>
      </c>
      <c r="BK126" s="239">
        <f>ROUND(I126*H126,2)</f>
        <v>0</v>
      </c>
      <c r="BL126" s="14" t="s">
        <v>122</v>
      </c>
      <c r="BM126" s="238" t="s">
        <v>126</v>
      </c>
    </row>
    <row r="127" s="2" customFormat="1" ht="16.5" customHeight="1">
      <c r="A127" s="35"/>
      <c r="B127" s="36"/>
      <c r="C127" s="226" t="s">
        <v>127</v>
      </c>
      <c r="D127" s="226" t="s">
        <v>118</v>
      </c>
      <c r="E127" s="227" t="s">
        <v>128</v>
      </c>
      <c r="F127" s="228" t="s">
        <v>129</v>
      </c>
      <c r="G127" s="229" t="s">
        <v>121</v>
      </c>
      <c r="H127" s="230">
        <v>156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42</v>
      </c>
      <c r="O127" s="88"/>
      <c r="P127" s="236">
        <f>O127*H127</f>
        <v>0</v>
      </c>
      <c r="Q127" s="236">
        <v>0</v>
      </c>
      <c r="R127" s="236">
        <f>Q127*H127</f>
        <v>0</v>
      </c>
      <c r="S127" s="236">
        <v>0.098000000000000004</v>
      </c>
      <c r="T127" s="237">
        <f>S127*H127</f>
        <v>15.288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122</v>
      </c>
      <c r="AT127" s="238" t="s">
        <v>118</v>
      </c>
      <c r="AU127" s="238" t="s">
        <v>84</v>
      </c>
      <c r="AY127" s="14" t="s">
        <v>116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4" t="s">
        <v>82</v>
      </c>
      <c r="BK127" s="239">
        <f>ROUND(I127*H127,2)</f>
        <v>0</v>
      </c>
      <c r="BL127" s="14" t="s">
        <v>122</v>
      </c>
      <c r="BM127" s="238" t="s">
        <v>130</v>
      </c>
    </row>
    <row r="128" s="2" customFormat="1" ht="16.5" customHeight="1">
      <c r="A128" s="35"/>
      <c r="B128" s="36"/>
      <c r="C128" s="226" t="s">
        <v>122</v>
      </c>
      <c r="D128" s="226" t="s">
        <v>118</v>
      </c>
      <c r="E128" s="227" t="s">
        <v>131</v>
      </c>
      <c r="F128" s="228" t="s">
        <v>132</v>
      </c>
      <c r="G128" s="229" t="s">
        <v>133</v>
      </c>
      <c r="H128" s="230">
        <v>136.5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42</v>
      </c>
      <c r="O128" s="88"/>
      <c r="P128" s="236">
        <f>O128*H128</f>
        <v>0</v>
      </c>
      <c r="Q128" s="236">
        <v>0</v>
      </c>
      <c r="R128" s="236">
        <f>Q128*H128</f>
        <v>0</v>
      </c>
      <c r="S128" s="236">
        <v>0.040000000000000001</v>
      </c>
      <c r="T128" s="237">
        <f>S128*H128</f>
        <v>5.46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122</v>
      </c>
      <c r="AT128" s="238" t="s">
        <v>118</v>
      </c>
      <c r="AU128" s="238" t="s">
        <v>84</v>
      </c>
      <c r="AY128" s="14" t="s">
        <v>116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4" t="s">
        <v>82</v>
      </c>
      <c r="BK128" s="239">
        <f>ROUND(I128*H128,2)</f>
        <v>0</v>
      </c>
      <c r="BL128" s="14" t="s">
        <v>122</v>
      </c>
      <c r="BM128" s="238" t="s">
        <v>134</v>
      </c>
    </row>
    <row r="129" s="2" customFormat="1" ht="16.5" customHeight="1">
      <c r="A129" s="35"/>
      <c r="B129" s="36"/>
      <c r="C129" s="226" t="s">
        <v>135</v>
      </c>
      <c r="D129" s="226" t="s">
        <v>118</v>
      </c>
      <c r="E129" s="227" t="s">
        <v>136</v>
      </c>
      <c r="F129" s="228" t="s">
        <v>137</v>
      </c>
      <c r="G129" s="229" t="s">
        <v>121</v>
      </c>
      <c r="H129" s="230">
        <v>156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42</v>
      </c>
      <c r="O129" s="88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122</v>
      </c>
      <c r="AT129" s="238" t="s">
        <v>118</v>
      </c>
      <c r="AU129" s="238" t="s">
        <v>84</v>
      </c>
      <c r="AY129" s="14" t="s">
        <v>116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4" t="s">
        <v>82</v>
      </c>
      <c r="BK129" s="239">
        <f>ROUND(I129*H129,2)</f>
        <v>0</v>
      </c>
      <c r="BL129" s="14" t="s">
        <v>122</v>
      </c>
      <c r="BM129" s="238" t="s">
        <v>138</v>
      </c>
    </row>
    <row r="130" s="2" customFormat="1" ht="16.5" customHeight="1">
      <c r="A130" s="35"/>
      <c r="B130" s="36"/>
      <c r="C130" s="226" t="s">
        <v>139</v>
      </c>
      <c r="D130" s="226" t="s">
        <v>118</v>
      </c>
      <c r="E130" s="227" t="s">
        <v>140</v>
      </c>
      <c r="F130" s="228" t="s">
        <v>141</v>
      </c>
      <c r="G130" s="229" t="s">
        <v>121</v>
      </c>
      <c r="H130" s="230">
        <v>68.25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42</v>
      </c>
      <c r="O130" s="88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122</v>
      </c>
      <c r="AT130" s="238" t="s">
        <v>118</v>
      </c>
      <c r="AU130" s="238" t="s">
        <v>84</v>
      </c>
      <c r="AY130" s="14" t="s">
        <v>116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4" t="s">
        <v>82</v>
      </c>
      <c r="BK130" s="239">
        <f>ROUND(I130*H130,2)</f>
        <v>0</v>
      </c>
      <c r="BL130" s="14" t="s">
        <v>122</v>
      </c>
      <c r="BM130" s="238" t="s">
        <v>142</v>
      </c>
    </row>
    <row r="131" s="2" customFormat="1" ht="16.5" customHeight="1">
      <c r="A131" s="35"/>
      <c r="B131" s="36"/>
      <c r="C131" s="240" t="s">
        <v>143</v>
      </c>
      <c r="D131" s="240" t="s">
        <v>144</v>
      </c>
      <c r="E131" s="241" t="s">
        <v>145</v>
      </c>
      <c r="F131" s="242" t="s">
        <v>146</v>
      </c>
      <c r="G131" s="243" t="s">
        <v>147</v>
      </c>
      <c r="H131" s="244">
        <v>2.7210000000000001</v>
      </c>
      <c r="I131" s="245"/>
      <c r="J131" s="246">
        <f>ROUND(I131*H131,2)</f>
        <v>0</v>
      </c>
      <c r="K131" s="247"/>
      <c r="L131" s="248"/>
      <c r="M131" s="249" t="s">
        <v>1</v>
      </c>
      <c r="N131" s="250" t="s">
        <v>42</v>
      </c>
      <c r="O131" s="88"/>
      <c r="P131" s="236">
        <f>O131*H131</f>
        <v>0</v>
      </c>
      <c r="Q131" s="236">
        <v>0.001</v>
      </c>
      <c r="R131" s="236">
        <f>Q131*H131</f>
        <v>0.0027210000000000003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148</v>
      </c>
      <c r="AT131" s="238" t="s">
        <v>144</v>
      </c>
      <c r="AU131" s="238" t="s">
        <v>84</v>
      </c>
      <c r="AY131" s="14" t="s">
        <v>116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4" t="s">
        <v>82</v>
      </c>
      <c r="BK131" s="239">
        <f>ROUND(I131*H131,2)</f>
        <v>0</v>
      </c>
      <c r="BL131" s="14" t="s">
        <v>122</v>
      </c>
      <c r="BM131" s="238" t="s">
        <v>149</v>
      </c>
    </row>
    <row r="132" s="12" customFormat="1" ht="22.8" customHeight="1">
      <c r="A132" s="12"/>
      <c r="B132" s="210"/>
      <c r="C132" s="211"/>
      <c r="D132" s="212" t="s">
        <v>76</v>
      </c>
      <c r="E132" s="224" t="s">
        <v>135</v>
      </c>
      <c r="F132" s="224" t="s">
        <v>150</v>
      </c>
      <c r="G132" s="211"/>
      <c r="H132" s="211"/>
      <c r="I132" s="214"/>
      <c r="J132" s="225">
        <f>BK132</f>
        <v>0</v>
      </c>
      <c r="K132" s="211"/>
      <c r="L132" s="216"/>
      <c r="M132" s="217"/>
      <c r="N132" s="218"/>
      <c r="O132" s="218"/>
      <c r="P132" s="219">
        <f>SUM(P133:P139)</f>
        <v>0</v>
      </c>
      <c r="Q132" s="218"/>
      <c r="R132" s="219">
        <f>SUM(R133:R139)</f>
        <v>44.169839999999994</v>
      </c>
      <c r="S132" s="218"/>
      <c r="T132" s="220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82</v>
      </c>
      <c r="AT132" s="222" t="s">
        <v>76</v>
      </c>
      <c r="AU132" s="222" t="s">
        <v>82</v>
      </c>
      <c r="AY132" s="221" t="s">
        <v>116</v>
      </c>
      <c r="BK132" s="223">
        <f>SUM(BK133:BK139)</f>
        <v>0</v>
      </c>
    </row>
    <row r="133" s="2" customFormat="1" ht="16.5" customHeight="1">
      <c r="A133" s="35"/>
      <c r="B133" s="36"/>
      <c r="C133" s="226" t="s">
        <v>148</v>
      </c>
      <c r="D133" s="226" t="s">
        <v>118</v>
      </c>
      <c r="E133" s="227" t="s">
        <v>151</v>
      </c>
      <c r="F133" s="228" t="s">
        <v>152</v>
      </c>
      <c r="G133" s="229" t="s">
        <v>121</v>
      </c>
      <c r="H133" s="230">
        <v>156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42</v>
      </c>
      <c r="O133" s="88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122</v>
      </c>
      <c r="AT133" s="238" t="s">
        <v>118</v>
      </c>
      <c r="AU133" s="238" t="s">
        <v>84</v>
      </c>
      <c r="AY133" s="14" t="s">
        <v>116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4" t="s">
        <v>82</v>
      </c>
      <c r="BK133" s="239">
        <f>ROUND(I133*H133,2)</f>
        <v>0</v>
      </c>
      <c r="BL133" s="14" t="s">
        <v>122</v>
      </c>
      <c r="BM133" s="238" t="s">
        <v>153</v>
      </c>
    </row>
    <row r="134" s="2" customFormat="1" ht="16.5" customHeight="1">
      <c r="A134" s="35"/>
      <c r="B134" s="36"/>
      <c r="C134" s="226" t="s">
        <v>154</v>
      </c>
      <c r="D134" s="226" t="s">
        <v>118</v>
      </c>
      <c r="E134" s="227" t="s">
        <v>155</v>
      </c>
      <c r="F134" s="228" t="s">
        <v>156</v>
      </c>
      <c r="G134" s="229" t="s">
        <v>121</v>
      </c>
      <c r="H134" s="230">
        <v>156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42</v>
      </c>
      <c r="O134" s="88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122</v>
      </c>
      <c r="AT134" s="238" t="s">
        <v>118</v>
      </c>
      <c r="AU134" s="238" t="s">
        <v>84</v>
      </c>
      <c r="AY134" s="14" t="s">
        <v>116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4" t="s">
        <v>82</v>
      </c>
      <c r="BK134" s="239">
        <f>ROUND(I134*H134,2)</f>
        <v>0</v>
      </c>
      <c r="BL134" s="14" t="s">
        <v>122</v>
      </c>
      <c r="BM134" s="238" t="s">
        <v>157</v>
      </c>
    </row>
    <row r="135" s="2" customFormat="1" ht="16.5" customHeight="1">
      <c r="A135" s="35"/>
      <c r="B135" s="36"/>
      <c r="C135" s="226" t="s">
        <v>158</v>
      </c>
      <c r="D135" s="226" t="s">
        <v>118</v>
      </c>
      <c r="E135" s="227" t="s">
        <v>159</v>
      </c>
      <c r="F135" s="228" t="s">
        <v>160</v>
      </c>
      <c r="G135" s="229" t="s">
        <v>121</v>
      </c>
      <c r="H135" s="230">
        <v>68.25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42</v>
      </c>
      <c r="O135" s="88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122</v>
      </c>
      <c r="AT135" s="238" t="s">
        <v>118</v>
      </c>
      <c r="AU135" s="238" t="s">
        <v>84</v>
      </c>
      <c r="AY135" s="14" t="s">
        <v>116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4" t="s">
        <v>82</v>
      </c>
      <c r="BK135" s="239">
        <f>ROUND(I135*H135,2)</f>
        <v>0</v>
      </c>
      <c r="BL135" s="14" t="s">
        <v>122</v>
      </c>
      <c r="BM135" s="238" t="s">
        <v>161</v>
      </c>
    </row>
    <row r="136" s="2" customFormat="1" ht="16.5" customHeight="1">
      <c r="A136" s="35"/>
      <c r="B136" s="36"/>
      <c r="C136" s="226" t="s">
        <v>162</v>
      </c>
      <c r="D136" s="226" t="s">
        <v>118</v>
      </c>
      <c r="E136" s="227" t="s">
        <v>163</v>
      </c>
      <c r="F136" s="228" t="s">
        <v>164</v>
      </c>
      <c r="G136" s="229" t="s">
        <v>121</v>
      </c>
      <c r="H136" s="230">
        <v>156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42</v>
      </c>
      <c r="O136" s="88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122</v>
      </c>
      <c r="AT136" s="238" t="s">
        <v>118</v>
      </c>
      <c r="AU136" s="238" t="s">
        <v>84</v>
      </c>
      <c r="AY136" s="14" t="s">
        <v>116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4" t="s">
        <v>82</v>
      </c>
      <c r="BK136" s="239">
        <f>ROUND(I136*H136,2)</f>
        <v>0</v>
      </c>
      <c r="BL136" s="14" t="s">
        <v>122</v>
      </c>
      <c r="BM136" s="238" t="s">
        <v>165</v>
      </c>
    </row>
    <row r="137" s="2" customFormat="1" ht="16.5" customHeight="1">
      <c r="A137" s="35"/>
      <c r="B137" s="36"/>
      <c r="C137" s="226" t="s">
        <v>166</v>
      </c>
      <c r="D137" s="226" t="s">
        <v>118</v>
      </c>
      <c r="E137" s="227" t="s">
        <v>167</v>
      </c>
      <c r="F137" s="228" t="s">
        <v>168</v>
      </c>
      <c r="G137" s="229" t="s">
        <v>121</v>
      </c>
      <c r="H137" s="230">
        <v>156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42</v>
      </c>
      <c r="O137" s="88"/>
      <c r="P137" s="236">
        <f>O137*H137</f>
        <v>0</v>
      </c>
      <c r="Q137" s="236">
        <v>0.10362</v>
      </c>
      <c r="R137" s="236">
        <f>Q137*H137</f>
        <v>16.164719999999999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122</v>
      </c>
      <c r="AT137" s="238" t="s">
        <v>118</v>
      </c>
      <c r="AU137" s="238" t="s">
        <v>84</v>
      </c>
      <c r="AY137" s="14" t="s">
        <v>116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4" t="s">
        <v>82</v>
      </c>
      <c r="BK137" s="239">
        <f>ROUND(I137*H137,2)</f>
        <v>0</v>
      </c>
      <c r="BL137" s="14" t="s">
        <v>122</v>
      </c>
      <c r="BM137" s="238" t="s">
        <v>169</v>
      </c>
    </row>
    <row r="138" s="2" customFormat="1" ht="16.5" customHeight="1">
      <c r="A138" s="35"/>
      <c r="B138" s="36"/>
      <c r="C138" s="240" t="s">
        <v>170</v>
      </c>
      <c r="D138" s="240" t="s">
        <v>144</v>
      </c>
      <c r="E138" s="241" t="s">
        <v>171</v>
      </c>
      <c r="F138" s="242" t="s">
        <v>172</v>
      </c>
      <c r="G138" s="243" t="s">
        <v>121</v>
      </c>
      <c r="H138" s="244">
        <v>152.88</v>
      </c>
      <c r="I138" s="245"/>
      <c r="J138" s="246">
        <f>ROUND(I138*H138,2)</f>
        <v>0</v>
      </c>
      <c r="K138" s="247"/>
      <c r="L138" s="248"/>
      <c r="M138" s="249" t="s">
        <v>1</v>
      </c>
      <c r="N138" s="250" t="s">
        <v>42</v>
      </c>
      <c r="O138" s="88"/>
      <c r="P138" s="236">
        <f>O138*H138</f>
        <v>0</v>
      </c>
      <c r="Q138" s="236">
        <v>0.17599999999999999</v>
      </c>
      <c r="R138" s="236">
        <f>Q138*H138</f>
        <v>26.906879999999997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148</v>
      </c>
      <c r="AT138" s="238" t="s">
        <v>144</v>
      </c>
      <c r="AU138" s="238" t="s">
        <v>84</v>
      </c>
      <c r="AY138" s="14" t="s">
        <v>116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4" t="s">
        <v>82</v>
      </c>
      <c r="BK138" s="239">
        <f>ROUND(I138*H138,2)</f>
        <v>0</v>
      </c>
      <c r="BL138" s="14" t="s">
        <v>122</v>
      </c>
      <c r="BM138" s="238" t="s">
        <v>173</v>
      </c>
    </row>
    <row r="139" s="2" customFormat="1" ht="16.5" customHeight="1">
      <c r="A139" s="35"/>
      <c r="B139" s="36"/>
      <c r="C139" s="240" t="s">
        <v>174</v>
      </c>
      <c r="D139" s="240" t="s">
        <v>144</v>
      </c>
      <c r="E139" s="241" t="s">
        <v>175</v>
      </c>
      <c r="F139" s="242" t="s">
        <v>176</v>
      </c>
      <c r="G139" s="243" t="s">
        <v>121</v>
      </c>
      <c r="H139" s="244">
        <v>6.2400000000000002</v>
      </c>
      <c r="I139" s="245"/>
      <c r="J139" s="246">
        <f>ROUND(I139*H139,2)</f>
        <v>0</v>
      </c>
      <c r="K139" s="247"/>
      <c r="L139" s="248"/>
      <c r="M139" s="249" t="s">
        <v>1</v>
      </c>
      <c r="N139" s="250" t="s">
        <v>42</v>
      </c>
      <c r="O139" s="88"/>
      <c r="P139" s="236">
        <f>O139*H139</f>
        <v>0</v>
      </c>
      <c r="Q139" s="236">
        <v>0.17599999999999999</v>
      </c>
      <c r="R139" s="236">
        <f>Q139*H139</f>
        <v>1.0982399999999999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148</v>
      </c>
      <c r="AT139" s="238" t="s">
        <v>144</v>
      </c>
      <c r="AU139" s="238" t="s">
        <v>84</v>
      </c>
      <c r="AY139" s="14" t="s">
        <v>116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4" t="s">
        <v>82</v>
      </c>
      <c r="BK139" s="239">
        <f>ROUND(I139*H139,2)</f>
        <v>0</v>
      </c>
      <c r="BL139" s="14" t="s">
        <v>122</v>
      </c>
      <c r="BM139" s="238" t="s">
        <v>177</v>
      </c>
    </row>
    <row r="140" s="12" customFormat="1" ht="22.8" customHeight="1">
      <c r="A140" s="12"/>
      <c r="B140" s="210"/>
      <c r="C140" s="211"/>
      <c r="D140" s="212" t="s">
        <v>76</v>
      </c>
      <c r="E140" s="224" t="s">
        <v>148</v>
      </c>
      <c r="F140" s="224" t="s">
        <v>178</v>
      </c>
      <c r="G140" s="211"/>
      <c r="H140" s="211"/>
      <c r="I140" s="214"/>
      <c r="J140" s="225">
        <f>BK140</f>
        <v>0</v>
      </c>
      <c r="K140" s="211"/>
      <c r="L140" s="216"/>
      <c r="M140" s="217"/>
      <c r="N140" s="218"/>
      <c r="O140" s="218"/>
      <c r="P140" s="219">
        <f>P141</f>
        <v>0</v>
      </c>
      <c r="Q140" s="218"/>
      <c r="R140" s="219">
        <f>R141</f>
        <v>0.42080000000000001</v>
      </c>
      <c r="S140" s="218"/>
      <c r="T140" s="220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1" t="s">
        <v>82</v>
      </c>
      <c r="AT140" s="222" t="s">
        <v>76</v>
      </c>
      <c r="AU140" s="222" t="s">
        <v>82</v>
      </c>
      <c r="AY140" s="221" t="s">
        <v>116</v>
      </c>
      <c r="BK140" s="223">
        <f>BK141</f>
        <v>0</v>
      </c>
    </row>
    <row r="141" s="2" customFormat="1" ht="16.5" customHeight="1">
      <c r="A141" s="35"/>
      <c r="B141" s="36"/>
      <c r="C141" s="226" t="s">
        <v>8</v>
      </c>
      <c r="D141" s="226" t="s">
        <v>118</v>
      </c>
      <c r="E141" s="227" t="s">
        <v>179</v>
      </c>
      <c r="F141" s="228" t="s">
        <v>180</v>
      </c>
      <c r="G141" s="229" t="s">
        <v>181</v>
      </c>
      <c r="H141" s="230">
        <v>1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42</v>
      </c>
      <c r="O141" s="88"/>
      <c r="P141" s="236">
        <f>O141*H141</f>
        <v>0</v>
      </c>
      <c r="Q141" s="236">
        <v>0.42080000000000001</v>
      </c>
      <c r="R141" s="236">
        <f>Q141*H141</f>
        <v>0.42080000000000001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122</v>
      </c>
      <c r="AT141" s="238" t="s">
        <v>118</v>
      </c>
      <c r="AU141" s="238" t="s">
        <v>84</v>
      </c>
      <c r="AY141" s="14" t="s">
        <v>116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4" t="s">
        <v>82</v>
      </c>
      <c r="BK141" s="239">
        <f>ROUND(I141*H141,2)</f>
        <v>0</v>
      </c>
      <c r="BL141" s="14" t="s">
        <v>122</v>
      </c>
      <c r="BM141" s="238" t="s">
        <v>182</v>
      </c>
    </row>
    <row r="142" s="12" customFormat="1" ht="22.8" customHeight="1">
      <c r="A142" s="12"/>
      <c r="B142" s="210"/>
      <c r="C142" s="211"/>
      <c r="D142" s="212" t="s">
        <v>76</v>
      </c>
      <c r="E142" s="224" t="s">
        <v>154</v>
      </c>
      <c r="F142" s="224" t="s">
        <v>183</v>
      </c>
      <c r="G142" s="211"/>
      <c r="H142" s="211"/>
      <c r="I142" s="214"/>
      <c r="J142" s="225">
        <f>BK142</f>
        <v>0</v>
      </c>
      <c r="K142" s="211"/>
      <c r="L142" s="216"/>
      <c r="M142" s="217"/>
      <c r="N142" s="218"/>
      <c r="O142" s="218"/>
      <c r="P142" s="219">
        <f>SUM(P143:P144)</f>
        <v>0</v>
      </c>
      <c r="Q142" s="218"/>
      <c r="R142" s="219">
        <f>SUM(R143:R144)</f>
        <v>20.952750000000002</v>
      </c>
      <c r="S142" s="218"/>
      <c r="T142" s="220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82</v>
      </c>
      <c r="AT142" s="222" t="s">
        <v>76</v>
      </c>
      <c r="AU142" s="222" t="s">
        <v>82</v>
      </c>
      <c r="AY142" s="221" t="s">
        <v>116</v>
      </c>
      <c r="BK142" s="223">
        <f>SUM(BK143:BK144)</f>
        <v>0</v>
      </c>
    </row>
    <row r="143" s="2" customFormat="1" ht="16.5" customHeight="1">
      <c r="A143" s="35"/>
      <c r="B143" s="36"/>
      <c r="C143" s="226" t="s">
        <v>184</v>
      </c>
      <c r="D143" s="226" t="s">
        <v>118</v>
      </c>
      <c r="E143" s="227" t="s">
        <v>185</v>
      </c>
      <c r="F143" s="228" t="s">
        <v>186</v>
      </c>
      <c r="G143" s="229" t="s">
        <v>133</v>
      </c>
      <c r="H143" s="230">
        <v>136.5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42</v>
      </c>
      <c r="O143" s="88"/>
      <c r="P143" s="236">
        <f>O143*H143</f>
        <v>0</v>
      </c>
      <c r="Q143" s="236">
        <v>0.1295</v>
      </c>
      <c r="R143" s="236">
        <f>Q143*H143</f>
        <v>17.676750000000002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122</v>
      </c>
      <c r="AT143" s="238" t="s">
        <v>118</v>
      </c>
      <c r="AU143" s="238" t="s">
        <v>84</v>
      </c>
      <c r="AY143" s="14" t="s">
        <v>116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4" t="s">
        <v>82</v>
      </c>
      <c r="BK143" s="239">
        <f>ROUND(I143*H143,2)</f>
        <v>0</v>
      </c>
      <c r="BL143" s="14" t="s">
        <v>122</v>
      </c>
      <c r="BM143" s="238" t="s">
        <v>187</v>
      </c>
    </row>
    <row r="144" s="2" customFormat="1" ht="16.5" customHeight="1">
      <c r="A144" s="35"/>
      <c r="B144" s="36"/>
      <c r="C144" s="240" t="s">
        <v>188</v>
      </c>
      <c r="D144" s="240" t="s">
        <v>144</v>
      </c>
      <c r="E144" s="241" t="s">
        <v>189</v>
      </c>
      <c r="F144" s="242" t="s">
        <v>190</v>
      </c>
      <c r="G144" s="243" t="s">
        <v>181</v>
      </c>
      <c r="H144" s="244">
        <v>136.5</v>
      </c>
      <c r="I144" s="245"/>
      <c r="J144" s="246">
        <f>ROUND(I144*H144,2)</f>
        <v>0</v>
      </c>
      <c r="K144" s="247"/>
      <c r="L144" s="248"/>
      <c r="M144" s="249" t="s">
        <v>1</v>
      </c>
      <c r="N144" s="250" t="s">
        <v>42</v>
      </c>
      <c r="O144" s="88"/>
      <c r="P144" s="236">
        <f>O144*H144</f>
        <v>0</v>
      </c>
      <c r="Q144" s="236">
        <v>0.024</v>
      </c>
      <c r="R144" s="236">
        <f>Q144*H144</f>
        <v>3.2760000000000002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148</v>
      </c>
      <c r="AT144" s="238" t="s">
        <v>144</v>
      </c>
      <c r="AU144" s="238" t="s">
        <v>84</v>
      </c>
      <c r="AY144" s="14" t="s">
        <v>116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4" t="s">
        <v>82</v>
      </c>
      <c r="BK144" s="239">
        <f>ROUND(I144*H144,2)</f>
        <v>0</v>
      </c>
      <c r="BL144" s="14" t="s">
        <v>122</v>
      </c>
      <c r="BM144" s="238" t="s">
        <v>191</v>
      </c>
    </row>
    <row r="145" s="12" customFormat="1" ht="22.8" customHeight="1">
      <c r="A145" s="12"/>
      <c r="B145" s="210"/>
      <c r="C145" s="211"/>
      <c r="D145" s="212" t="s">
        <v>76</v>
      </c>
      <c r="E145" s="224" t="s">
        <v>192</v>
      </c>
      <c r="F145" s="224" t="s">
        <v>193</v>
      </c>
      <c r="G145" s="211"/>
      <c r="H145" s="211"/>
      <c r="I145" s="214"/>
      <c r="J145" s="225">
        <f>BK145</f>
        <v>0</v>
      </c>
      <c r="K145" s="211"/>
      <c r="L145" s="216"/>
      <c r="M145" s="217"/>
      <c r="N145" s="218"/>
      <c r="O145" s="218"/>
      <c r="P145" s="219">
        <f>SUM(P146:P150)</f>
        <v>0</v>
      </c>
      <c r="Q145" s="218"/>
      <c r="R145" s="219">
        <f>SUM(R146:R150)</f>
        <v>0</v>
      </c>
      <c r="S145" s="218"/>
      <c r="T145" s="220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82</v>
      </c>
      <c r="AT145" s="222" t="s">
        <v>76</v>
      </c>
      <c r="AU145" s="222" t="s">
        <v>82</v>
      </c>
      <c r="AY145" s="221" t="s">
        <v>116</v>
      </c>
      <c r="BK145" s="223">
        <f>SUM(BK146:BK150)</f>
        <v>0</v>
      </c>
    </row>
    <row r="146" s="2" customFormat="1" ht="16.5" customHeight="1">
      <c r="A146" s="35"/>
      <c r="B146" s="36"/>
      <c r="C146" s="226" t="s">
        <v>194</v>
      </c>
      <c r="D146" s="226" t="s">
        <v>118</v>
      </c>
      <c r="E146" s="227" t="s">
        <v>195</v>
      </c>
      <c r="F146" s="228" t="s">
        <v>196</v>
      </c>
      <c r="G146" s="229" t="s">
        <v>197</v>
      </c>
      <c r="H146" s="230">
        <v>116.688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42</v>
      </c>
      <c r="O146" s="88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122</v>
      </c>
      <c r="AT146" s="238" t="s">
        <v>118</v>
      </c>
      <c r="AU146" s="238" t="s">
        <v>84</v>
      </c>
      <c r="AY146" s="14" t="s">
        <v>116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4" t="s">
        <v>82</v>
      </c>
      <c r="BK146" s="239">
        <f>ROUND(I146*H146,2)</f>
        <v>0</v>
      </c>
      <c r="BL146" s="14" t="s">
        <v>122</v>
      </c>
      <c r="BM146" s="238" t="s">
        <v>198</v>
      </c>
    </row>
    <row r="147" s="2" customFormat="1" ht="16.5" customHeight="1">
      <c r="A147" s="35"/>
      <c r="B147" s="36"/>
      <c r="C147" s="226" t="s">
        <v>199</v>
      </c>
      <c r="D147" s="226" t="s">
        <v>118</v>
      </c>
      <c r="E147" s="227" t="s">
        <v>200</v>
      </c>
      <c r="F147" s="228" t="s">
        <v>201</v>
      </c>
      <c r="G147" s="229" t="s">
        <v>197</v>
      </c>
      <c r="H147" s="230">
        <v>1400.2560000000001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42</v>
      </c>
      <c r="O147" s="88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122</v>
      </c>
      <c r="AT147" s="238" t="s">
        <v>118</v>
      </c>
      <c r="AU147" s="238" t="s">
        <v>84</v>
      </c>
      <c r="AY147" s="14" t="s">
        <v>116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4" t="s">
        <v>82</v>
      </c>
      <c r="BK147" s="239">
        <f>ROUND(I147*H147,2)</f>
        <v>0</v>
      </c>
      <c r="BL147" s="14" t="s">
        <v>122</v>
      </c>
      <c r="BM147" s="238" t="s">
        <v>202</v>
      </c>
    </row>
    <row r="148" s="2" customFormat="1" ht="16.5" customHeight="1">
      <c r="A148" s="35"/>
      <c r="B148" s="36"/>
      <c r="C148" s="226" t="s">
        <v>203</v>
      </c>
      <c r="D148" s="226" t="s">
        <v>118</v>
      </c>
      <c r="E148" s="227" t="s">
        <v>204</v>
      </c>
      <c r="F148" s="228" t="s">
        <v>205</v>
      </c>
      <c r="G148" s="229" t="s">
        <v>197</v>
      </c>
      <c r="H148" s="230">
        <v>116.688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42</v>
      </c>
      <c r="O148" s="88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122</v>
      </c>
      <c r="AT148" s="238" t="s">
        <v>118</v>
      </c>
      <c r="AU148" s="238" t="s">
        <v>84</v>
      </c>
      <c r="AY148" s="14" t="s">
        <v>116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4" t="s">
        <v>82</v>
      </c>
      <c r="BK148" s="239">
        <f>ROUND(I148*H148,2)</f>
        <v>0</v>
      </c>
      <c r="BL148" s="14" t="s">
        <v>122</v>
      </c>
      <c r="BM148" s="238" t="s">
        <v>206</v>
      </c>
    </row>
    <row r="149" s="2" customFormat="1" ht="21.75" customHeight="1">
      <c r="A149" s="35"/>
      <c r="B149" s="36"/>
      <c r="C149" s="226" t="s">
        <v>7</v>
      </c>
      <c r="D149" s="226" t="s">
        <v>118</v>
      </c>
      <c r="E149" s="227" t="s">
        <v>207</v>
      </c>
      <c r="F149" s="228" t="s">
        <v>208</v>
      </c>
      <c r="G149" s="229" t="s">
        <v>197</v>
      </c>
      <c r="H149" s="230">
        <v>101.40000000000001</v>
      </c>
      <c r="I149" s="231"/>
      <c r="J149" s="232">
        <f>ROUND(I149*H149,2)</f>
        <v>0</v>
      </c>
      <c r="K149" s="233"/>
      <c r="L149" s="41"/>
      <c r="M149" s="234" t="s">
        <v>1</v>
      </c>
      <c r="N149" s="235" t="s">
        <v>42</v>
      </c>
      <c r="O149" s="88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122</v>
      </c>
      <c r="AT149" s="238" t="s">
        <v>118</v>
      </c>
      <c r="AU149" s="238" t="s">
        <v>84</v>
      </c>
      <c r="AY149" s="14" t="s">
        <v>116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4" t="s">
        <v>82</v>
      </c>
      <c r="BK149" s="239">
        <f>ROUND(I149*H149,2)</f>
        <v>0</v>
      </c>
      <c r="BL149" s="14" t="s">
        <v>122</v>
      </c>
      <c r="BM149" s="238" t="s">
        <v>209</v>
      </c>
    </row>
    <row r="150" s="2" customFormat="1" ht="21.75" customHeight="1">
      <c r="A150" s="35"/>
      <c r="B150" s="36"/>
      <c r="C150" s="226" t="s">
        <v>210</v>
      </c>
      <c r="D150" s="226" t="s">
        <v>118</v>
      </c>
      <c r="E150" s="227" t="s">
        <v>211</v>
      </c>
      <c r="F150" s="228" t="s">
        <v>212</v>
      </c>
      <c r="G150" s="229" t="s">
        <v>197</v>
      </c>
      <c r="H150" s="230">
        <v>15.288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42</v>
      </c>
      <c r="O150" s="88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122</v>
      </c>
      <c r="AT150" s="238" t="s">
        <v>118</v>
      </c>
      <c r="AU150" s="238" t="s">
        <v>84</v>
      </c>
      <c r="AY150" s="14" t="s">
        <v>116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4" t="s">
        <v>82</v>
      </c>
      <c r="BK150" s="239">
        <f>ROUND(I150*H150,2)</f>
        <v>0</v>
      </c>
      <c r="BL150" s="14" t="s">
        <v>122</v>
      </c>
      <c r="BM150" s="238" t="s">
        <v>213</v>
      </c>
    </row>
    <row r="151" s="12" customFormat="1" ht="22.8" customHeight="1">
      <c r="A151" s="12"/>
      <c r="B151" s="210"/>
      <c r="C151" s="211"/>
      <c r="D151" s="212" t="s">
        <v>76</v>
      </c>
      <c r="E151" s="224" t="s">
        <v>214</v>
      </c>
      <c r="F151" s="224" t="s">
        <v>215</v>
      </c>
      <c r="G151" s="211"/>
      <c r="H151" s="211"/>
      <c r="I151" s="214"/>
      <c r="J151" s="225">
        <f>BK151</f>
        <v>0</v>
      </c>
      <c r="K151" s="211"/>
      <c r="L151" s="216"/>
      <c r="M151" s="217"/>
      <c r="N151" s="218"/>
      <c r="O151" s="218"/>
      <c r="P151" s="219">
        <f>P152</f>
        <v>0</v>
      </c>
      <c r="Q151" s="218"/>
      <c r="R151" s="219">
        <f>R152</f>
        <v>0</v>
      </c>
      <c r="S151" s="218"/>
      <c r="T151" s="220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1" t="s">
        <v>82</v>
      </c>
      <c r="AT151" s="222" t="s">
        <v>76</v>
      </c>
      <c r="AU151" s="222" t="s">
        <v>82</v>
      </c>
      <c r="AY151" s="221" t="s">
        <v>116</v>
      </c>
      <c r="BK151" s="223">
        <f>BK152</f>
        <v>0</v>
      </c>
    </row>
    <row r="152" s="2" customFormat="1" ht="16.5" customHeight="1">
      <c r="A152" s="35"/>
      <c r="B152" s="36"/>
      <c r="C152" s="226" t="s">
        <v>216</v>
      </c>
      <c r="D152" s="226" t="s">
        <v>118</v>
      </c>
      <c r="E152" s="227" t="s">
        <v>217</v>
      </c>
      <c r="F152" s="228" t="s">
        <v>218</v>
      </c>
      <c r="G152" s="229" t="s">
        <v>197</v>
      </c>
      <c r="H152" s="230">
        <v>65.546000000000006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42</v>
      </c>
      <c r="O152" s="88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122</v>
      </c>
      <c r="AT152" s="238" t="s">
        <v>118</v>
      </c>
      <c r="AU152" s="238" t="s">
        <v>84</v>
      </c>
      <c r="AY152" s="14" t="s">
        <v>116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4" t="s">
        <v>82</v>
      </c>
      <c r="BK152" s="239">
        <f>ROUND(I152*H152,2)</f>
        <v>0</v>
      </c>
      <c r="BL152" s="14" t="s">
        <v>122</v>
      </c>
      <c r="BM152" s="238" t="s">
        <v>219</v>
      </c>
    </row>
    <row r="153" s="12" customFormat="1" ht="25.92" customHeight="1">
      <c r="A153" s="12"/>
      <c r="B153" s="210"/>
      <c r="C153" s="211"/>
      <c r="D153" s="212" t="s">
        <v>76</v>
      </c>
      <c r="E153" s="213" t="s">
        <v>220</v>
      </c>
      <c r="F153" s="213" t="s">
        <v>221</v>
      </c>
      <c r="G153" s="211"/>
      <c r="H153" s="211"/>
      <c r="I153" s="214"/>
      <c r="J153" s="215">
        <f>BK153</f>
        <v>0</v>
      </c>
      <c r="K153" s="211"/>
      <c r="L153" s="216"/>
      <c r="M153" s="217"/>
      <c r="N153" s="218"/>
      <c r="O153" s="218"/>
      <c r="P153" s="219">
        <f>P154+P156</f>
        <v>0</v>
      </c>
      <c r="Q153" s="218"/>
      <c r="R153" s="219">
        <f>R154+R156</f>
        <v>0</v>
      </c>
      <c r="S153" s="218"/>
      <c r="T153" s="220">
        <f>T154+T156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1" t="s">
        <v>135</v>
      </c>
      <c r="AT153" s="222" t="s">
        <v>76</v>
      </c>
      <c r="AU153" s="222" t="s">
        <v>77</v>
      </c>
      <c r="AY153" s="221" t="s">
        <v>116</v>
      </c>
      <c r="BK153" s="223">
        <f>BK154+BK156</f>
        <v>0</v>
      </c>
    </row>
    <row r="154" s="12" customFormat="1" ht="22.8" customHeight="1">
      <c r="A154" s="12"/>
      <c r="B154" s="210"/>
      <c r="C154" s="211"/>
      <c r="D154" s="212" t="s">
        <v>76</v>
      </c>
      <c r="E154" s="224" t="s">
        <v>222</v>
      </c>
      <c r="F154" s="224" t="s">
        <v>223</v>
      </c>
      <c r="G154" s="211"/>
      <c r="H154" s="211"/>
      <c r="I154" s="214"/>
      <c r="J154" s="225">
        <f>BK154</f>
        <v>0</v>
      </c>
      <c r="K154" s="211"/>
      <c r="L154" s="216"/>
      <c r="M154" s="217"/>
      <c r="N154" s="218"/>
      <c r="O154" s="218"/>
      <c r="P154" s="219">
        <f>P155</f>
        <v>0</v>
      </c>
      <c r="Q154" s="218"/>
      <c r="R154" s="219">
        <f>R155</f>
        <v>0</v>
      </c>
      <c r="S154" s="218"/>
      <c r="T154" s="220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1" t="s">
        <v>135</v>
      </c>
      <c r="AT154" s="222" t="s">
        <v>76</v>
      </c>
      <c r="AU154" s="222" t="s">
        <v>82</v>
      </c>
      <c r="AY154" s="221" t="s">
        <v>116</v>
      </c>
      <c r="BK154" s="223">
        <f>BK155</f>
        <v>0</v>
      </c>
    </row>
    <row r="155" s="2" customFormat="1" ht="16.5" customHeight="1">
      <c r="A155" s="35"/>
      <c r="B155" s="36"/>
      <c r="C155" s="226" t="s">
        <v>224</v>
      </c>
      <c r="D155" s="226" t="s">
        <v>118</v>
      </c>
      <c r="E155" s="227" t="s">
        <v>225</v>
      </c>
      <c r="F155" s="228" t="s">
        <v>223</v>
      </c>
      <c r="G155" s="229" t="s">
        <v>226</v>
      </c>
      <c r="H155" s="230">
        <v>1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42</v>
      </c>
      <c r="O155" s="88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227</v>
      </c>
      <c r="AT155" s="238" t="s">
        <v>118</v>
      </c>
      <c r="AU155" s="238" t="s">
        <v>84</v>
      </c>
      <c r="AY155" s="14" t="s">
        <v>116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4" t="s">
        <v>82</v>
      </c>
      <c r="BK155" s="239">
        <f>ROUND(I155*H155,2)</f>
        <v>0</v>
      </c>
      <c r="BL155" s="14" t="s">
        <v>227</v>
      </c>
      <c r="BM155" s="238" t="s">
        <v>228</v>
      </c>
    </row>
    <row r="156" s="12" customFormat="1" ht="22.8" customHeight="1">
      <c r="A156" s="12"/>
      <c r="B156" s="210"/>
      <c r="C156" s="211"/>
      <c r="D156" s="212" t="s">
        <v>76</v>
      </c>
      <c r="E156" s="224" t="s">
        <v>229</v>
      </c>
      <c r="F156" s="224" t="s">
        <v>230</v>
      </c>
      <c r="G156" s="211"/>
      <c r="H156" s="211"/>
      <c r="I156" s="214"/>
      <c r="J156" s="225">
        <f>BK156</f>
        <v>0</v>
      </c>
      <c r="K156" s="211"/>
      <c r="L156" s="216"/>
      <c r="M156" s="217"/>
      <c r="N156" s="218"/>
      <c r="O156" s="218"/>
      <c r="P156" s="219">
        <f>P157</f>
        <v>0</v>
      </c>
      <c r="Q156" s="218"/>
      <c r="R156" s="219">
        <f>R157</f>
        <v>0</v>
      </c>
      <c r="S156" s="218"/>
      <c r="T156" s="220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1" t="s">
        <v>135</v>
      </c>
      <c r="AT156" s="222" t="s">
        <v>76</v>
      </c>
      <c r="AU156" s="222" t="s">
        <v>82</v>
      </c>
      <c r="AY156" s="221" t="s">
        <v>116</v>
      </c>
      <c r="BK156" s="223">
        <f>BK157</f>
        <v>0</v>
      </c>
    </row>
    <row r="157" s="2" customFormat="1" ht="16.5" customHeight="1">
      <c r="A157" s="35"/>
      <c r="B157" s="36"/>
      <c r="C157" s="226" t="s">
        <v>231</v>
      </c>
      <c r="D157" s="226" t="s">
        <v>118</v>
      </c>
      <c r="E157" s="227" t="s">
        <v>232</v>
      </c>
      <c r="F157" s="228" t="s">
        <v>233</v>
      </c>
      <c r="G157" s="229" t="s">
        <v>226</v>
      </c>
      <c r="H157" s="230">
        <v>1</v>
      </c>
      <c r="I157" s="231"/>
      <c r="J157" s="232">
        <f>ROUND(I157*H157,2)</f>
        <v>0</v>
      </c>
      <c r="K157" s="233"/>
      <c r="L157" s="41"/>
      <c r="M157" s="251" t="s">
        <v>1</v>
      </c>
      <c r="N157" s="252" t="s">
        <v>42</v>
      </c>
      <c r="O157" s="253"/>
      <c r="P157" s="254">
        <f>O157*H157</f>
        <v>0</v>
      </c>
      <c r="Q157" s="254">
        <v>0</v>
      </c>
      <c r="R157" s="254">
        <f>Q157*H157</f>
        <v>0</v>
      </c>
      <c r="S157" s="254">
        <v>0</v>
      </c>
      <c r="T157" s="25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227</v>
      </c>
      <c r="AT157" s="238" t="s">
        <v>118</v>
      </c>
      <c r="AU157" s="238" t="s">
        <v>84</v>
      </c>
      <c r="AY157" s="14" t="s">
        <v>116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4" t="s">
        <v>82</v>
      </c>
      <c r="BK157" s="239">
        <f>ROUND(I157*H157,2)</f>
        <v>0</v>
      </c>
      <c r="BL157" s="14" t="s">
        <v>227</v>
      </c>
      <c r="BM157" s="238" t="s">
        <v>234</v>
      </c>
    </row>
    <row r="158" s="2" customFormat="1" ht="6.96" customHeight="1">
      <c r="A158" s="35"/>
      <c r="B158" s="63"/>
      <c r="C158" s="64"/>
      <c r="D158" s="64"/>
      <c r="E158" s="64"/>
      <c r="F158" s="64"/>
      <c r="G158" s="64"/>
      <c r="H158" s="64"/>
      <c r="I158" s="174"/>
      <c r="J158" s="64"/>
      <c r="K158" s="64"/>
      <c r="L158" s="41"/>
      <c r="M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</sheetData>
  <sheetProtection sheet="1" autoFilter="0" formatColumns="0" formatRows="0" objects="1" scenarios="1" spinCount="100000" saltValue="mtGwVLpLVznujhZn84y6EuiHzz1+jKu/64L6Wi3y55XSORkgpQwNdM1JTSSUKV74hOBd+e5jZ/WCSwVYBkVHxw==" hashValue="A8A4pBqkyp/dAvAA4tGAUlzOURrkI6/KEClWkqIJtSGeCNzvfxBT/1X6BpEwgWKW3NrARF6z85LFwApUqoSYZw==" algorithmName="SHA-512" password="CC35"/>
  <autoFilter ref="C121:K157"/>
  <mergeCells count="6">
    <mergeCell ref="E7:H7"/>
    <mergeCell ref="E16:H16"/>
    <mergeCell ref="E25:H25"/>
    <mergeCell ref="E85:H85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TOSHIBAC660\kucera</dc:creator>
  <cp:lastModifiedBy>TOSHIBAC660\kucera</cp:lastModifiedBy>
  <dcterms:created xsi:type="dcterms:W3CDTF">2020-07-13T18:15:30Z</dcterms:created>
  <dcterms:modified xsi:type="dcterms:W3CDTF">2020-07-13T18:15:34Z</dcterms:modified>
</cp:coreProperties>
</file>