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cera\Desktop\"/>
    </mc:Choice>
  </mc:AlternateContent>
  <bookViews>
    <workbookView xWindow="0" yWindow="0" windowWidth="0" windowHeight="0"/>
  </bookViews>
  <sheets>
    <sheet name="Rekapitulace zakázky" sheetId="1" r:id="rId1"/>
    <sheet name="28-08-2020 - ZŠ Aléská - ..." sheetId="2" r:id="rId2"/>
  </sheets>
  <definedNames>
    <definedName name="_xlnm.Print_Area" localSheetId="0">'Rekapitulace zakázky'!$D$4:$AO$76,'Rekapitulace zakázky'!$C$82:$AQ$96</definedName>
    <definedName name="_xlnm.Print_Titles" localSheetId="0">'Rekapitulace zakázky'!$92:$92</definedName>
    <definedName name="_xlnm._FilterDatabase" localSheetId="1" hidden="1">'28-08-2020 - ZŠ Aléská - ...'!$C$120:$K$153</definedName>
    <definedName name="_xlnm.Print_Area" localSheetId="1">'28-08-2020 - ZŠ Aléská - ...'!$C$82:$J$104,'28-08-2020 - ZŠ Aléská - ...'!$C$110:$J$153</definedName>
    <definedName name="_xlnm.Print_Titles" localSheetId="1">'28-08-2020 - ZŠ Aléská - 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53"/>
  <c r="BH153"/>
  <c r="BG153"/>
  <c r="BF153"/>
  <c r="T153"/>
  <c r="T152"/>
  <c r="T151"/>
  <c r="R153"/>
  <c r="R152"/>
  <c r="R151"/>
  <c r="P153"/>
  <c r="P152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7"/>
  <c r="F115"/>
  <c r="E113"/>
  <c r="F89"/>
  <c r="F87"/>
  <c r="E85"/>
  <c r="J22"/>
  <c r="E22"/>
  <c r="J90"/>
  <c r="J21"/>
  <c r="J19"/>
  <c r="E19"/>
  <c r="J117"/>
  <c r="J18"/>
  <c r="J16"/>
  <c r="E16"/>
  <c r="F90"/>
  <c r="J15"/>
  <c r="J10"/>
  <c r="J115"/>
  <c i="1" r="L90"/>
  <c r="AM90"/>
  <c r="AM89"/>
  <c r="L89"/>
  <c r="AM87"/>
  <c r="L87"/>
  <c r="L85"/>
  <c r="L84"/>
  <c i="2" r="J149"/>
  <c r="J148"/>
  <c r="J145"/>
  <c r="J144"/>
  <c r="BK140"/>
  <c r="J139"/>
  <c r="BK134"/>
  <c r="BK132"/>
  <c r="BK131"/>
  <c i="1" r="AS94"/>
  <c i="2" r="J153"/>
  <c r="J150"/>
  <c r="BK148"/>
  <c r="J147"/>
  <c r="J146"/>
  <c r="BK145"/>
  <c r="BK144"/>
  <c r="J143"/>
  <c r="J141"/>
  <c r="BK137"/>
  <c r="J134"/>
  <c r="J130"/>
  <c r="J129"/>
  <c r="BK128"/>
  <c r="J125"/>
  <c r="BK153"/>
  <c r="BK150"/>
  <c r="BK149"/>
  <c r="BK147"/>
  <c r="BK146"/>
  <c r="BK143"/>
  <c r="BK141"/>
  <c r="J138"/>
  <c r="J132"/>
  <c r="J131"/>
  <c r="BK129"/>
  <c r="J126"/>
  <c r="J124"/>
  <c r="J140"/>
  <c r="BK139"/>
  <c r="BK138"/>
  <c r="J137"/>
  <c r="BK130"/>
  <c r="J128"/>
  <c r="BK126"/>
  <c r="BK125"/>
  <c r="BK124"/>
  <c l="1" r="T127"/>
  <c r="R142"/>
  <c r="BK123"/>
  <c r="J123"/>
  <c r="J96"/>
  <c r="P123"/>
  <c r="R123"/>
  <c r="T123"/>
  <c r="T122"/>
  <c r="BK127"/>
  <c r="J127"/>
  <c r="J97"/>
  <c r="P127"/>
  <c r="R127"/>
  <c r="BK136"/>
  <c r="J136"/>
  <c r="J100"/>
  <c r="P136"/>
  <c r="R136"/>
  <c r="R135"/>
  <c r="T136"/>
  <c r="BK142"/>
  <c r="J142"/>
  <c r="J101"/>
  <c r="P142"/>
  <c r="T142"/>
  <c r="J118"/>
  <c r="BE132"/>
  <c r="BE140"/>
  <c r="F118"/>
  <c r="BE124"/>
  <c r="BE126"/>
  <c r="BE131"/>
  <c r="BE134"/>
  <c r="BE141"/>
  <c r="BE144"/>
  <c r="BE145"/>
  <c r="BE146"/>
  <c r="BE148"/>
  <c r="BE150"/>
  <c r="J89"/>
  <c r="BE125"/>
  <c r="BE129"/>
  <c r="BE130"/>
  <c r="BE138"/>
  <c r="BE139"/>
  <c r="BE143"/>
  <c r="BE149"/>
  <c r="J87"/>
  <c r="BE128"/>
  <c r="BE137"/>
  <c r="BE147"/>
  <c r="BE153"/>
  <c r="BK133"/>
  <c r="J133"/>
  <c r="J98"/>
  <c r="BK152"/>
  <c r="J152"/>
  <c r="J103"/>
  <c r="F34"/>
  <c i="1" r="BC95"/>
  <c r="BC94"/>
  <c r="AY94"/>
  <c i="2" r="F33"/>
  <c i="1" r="BB95"/>
  <c r="BB94"/>
  <c r="W31"/>
  <c i="2" r="J32"/>
  <c i="1" r="AW95"/>
  <c i="2" r="F32"/>
  <c i="1" r="BA95"/>
  <c r="BA94"/>
  <c r="W30"/>
  <c i="2" r="F35"/>
  <c i="1" r="BD95"/>
  <c r="BD94"/>
  <c r="W33"/>
  <c i="2" l="1" r="T135"/>
  <c r="T121"/>
  <c r="P135"/>
  <c r="P122"/>
  <c r="P121"/>
  <c i="1" r="AU95"/>
  <c i="2" r="R122"/>
  <c r="R121"/>
  <c r="BK135"/>
  <c r="J135"/>
  <c r="J99"/>
  <c r="BK122"/>
  <c r="J122"/>
  <c r="J95"/>
  <c r="BK151"/>
  <c r="J151"/>
  <c r="J102"/>
  <c i="1" r="AU94"/>
  <c i="2" r="J31"/>
  <c i="1" r="AV95"/>
  <c r="AT95"/>
  <c r="W32"/>
  <c r="AW94"/>
  <c r="AK30"/>
  <c r="AX94"/>
  <c i="2" r="F31"/>
  <c i="1" r="AZ95"/>
  <c r="AZ94"/>
  <c r="AV94"/>
  <c r="AK29"/>
  <c i="2" l="1" r="BK121"/>
  <c r="J121"/>
  <c i="1" r="AT94"/>
  <c r="W29"/>
  <c i="2" r="J28"/>
  <c i="1" r="AG95"/>
  <c r="AG94"/>
  <c r="AK26"/>
  <c r="AK35"/>
  <c i="2" l="1" r="J37"/>
  <c r="J94"/>
  <c i="1"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<sst xmlns="http://schemas.openxmlformats.org/spreadsheetml/2006/main">
  <si>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</si>
  <si>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</si>
  <si>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</si>
  <si>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</si>
  <si>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</si>
  <si>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{fea11782-01ef-4bea-af47-009224232979}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</si>
  <si>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</si>
  <si>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</si>
  <si>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</si>
  <si>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</si>
  <si>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</si>
  <si>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</si>
  <si>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</si>
  <si>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</si>
  <si>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28-08-2020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</si>
  <si>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</si>
  <si>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</si>
  <si>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ZŠ Aléská - oprava rampy u hlavního vstupu</t>
  </si>
  <si>
    <t>KSO:</t>
  </si>
  <si>
    <t>CC-CZ:</t>
  </si>
  <si>
    <t>Místo:</t>
  </si>
  <si>
    <t xml:space="preserve"> </t>
  </si>
  <si>
    <t>Datum:</t>
  </si>
  <si>
    <t>26. 8. 2020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</si>
  <si>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</si>
  <si>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</si>
  <si>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</si>
  <si>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</si>
  <si>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</si>
  <si>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</si>
  <si>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</si>
  <si>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</si>
  <si>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</si>
  <si>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</si>
  <si>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</si>
  <si>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</si>
  <si>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</si>
  <si>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</si>
  <si>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</si>
  <si>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</si>
  <si>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</si>
  <si>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</si>
  <si>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</si>
  <si>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</si>
  <si>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</si>
  <si>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</si>
  <si>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</si>
  <si>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</si>
  <si>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</si>
  <si>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</si>
  <si>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</si>
  <si>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</si>
  <si>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</si>
  <si>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</si>
  <si>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</si>
  <si>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</si>
  <si>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</si>
  <si>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</si>
  <si>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</si>
  <si>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</si>
  <si>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</si>
  <si>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</si>
  <si>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</si>
  <si>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</si>
  <si>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</si>
  <si>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</si>
  <si>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</si>
  <si>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</si>
  <si>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</si>
  <si>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</si>
  <si>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</si>
  <si>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</si>
  <si>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</si>
  <si>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</si>
  <si>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</si>
  <si>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</si>
  <si>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</si>
  <si>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</si>
  <si>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</si>
  <si>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</si>
  <si>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</si>
  <si>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</si>
  <si>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</si>
  <si>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</si>
  <si>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</si>
  <si>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</si>
  <si>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</si>
  <si>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</si>
  <si>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</si>
  <si>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</si>
  <si>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</si>
  <si>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</si>
  <si>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</si>
  <si>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</si>
  <si>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</si>
  <si>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</si>
  <si>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</si>
  <si>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</si>
  <si>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</si>
  <si>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</si>
  <si>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</si>
  <si>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</si>
  <si>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</si>
  <si>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</si>
  <si>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</si>
  <si>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</si>
  <si>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</si>
  <si>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</si>
  <si>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</si>
  <si>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</si>
  <si>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</si>
  <si>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</si>
  <si>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</si>
  <si>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</si>
  <si>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</si>
  <si>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</si>
  <si>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</si>
  <si>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</si>
  <si>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965046111</t>
  </si>
  <si>
    <t>Broušení stávajících betonových podlah úběr do 3 mm</t>
  </si>
  <si>
    <t>m2</t>
  </si>
  <si>
    <t>4</t>
  </si>
  <si>
    <t>-1705486252</t>
  </si>
  <si>
    <t>965046119</t>
  </si>
  <si>
    <t>Příplatek k broušení stávajících betonových podlah za každý další 1 mm úběru</t>
  </si>
  <si>
    <t>-1146931388</t>
  </si>
  <si>
    <t>3</t>
  </si>
  <si>
    <t>985311111</t>
  </si>
  <si>
    <t>Reprofilace stěn cementovými sanačními maltami tl 10 mm</t>
  </si>
  <si>
    <t>-1762461439</t>
  </si>
  <si>
    <t>997</t>
  </si>
  <si>
    <t>Přesun sutě</t>
  </si>
  <si>
    <t>997013501</t>
  </si>
  <si>
    <t>Odvoz suti a vybouraných hmot na skládku nebo meziskládku do 1 km se složením</t>
  </si>
  <si>
    <t>t</t>
  </si>
  <si>
    <t>1397838848</t>
  </si>
  <si>
    <t>5</t>
  </si>
  <si>
    <t>997013509</t>
  </si>
  <si>
    <t>Příplatek k odvozu suti a vybouraných hmot na skládku ZKD 1 km přes 1 km</t>
  </si>
  <si>
    <t>-1443057328</t>
  </si>
  <si>
    <t>6</t>
  </si>
  <si>
    <t>997013861</t>
  </si>
  <si>
    <t xml:space="preserve">Poplatek za uložení stavebního odpadu na recyklační skládce (skládkovné) </t>
  </si>
  <si>
    <t>-543834092</t>
  </si>
  <si>
    <t>7</t>
  </si>
  <si>
    <t>997221151</t>
  </si>
  <si>
    <t>Vodorovná doprava suti z kusových materiálů stavebním kolečkem do 50 m</t>
  </si>
  <si>
    <t>1782855422</t>
  </si>
  <si>
    <t>8</t>
  </si>
  <si>
    <t>997221611</t>
  </si>
  <si>
    <t>Nakládání suti na dopravní prostředky pro vodorovnou dopravu</t>
  </si>
  <si>
    <t>-45225799</t>
  </si>
  <si>
    <t>998</t>
  </si>
  <si>
    <t>Přesun hmot</t>
  </si>
  <si>
    <t>998018001</t>
  </si>
  <si>
    <t>Přesun hmot ruční pro budovy v do 6 m</t>
  </si>
  <si>
    <t>-1855758132</t>
  </si>
  <si>
    <t>PSV</t>
  </si>
  <si>
    <t>Práce a dodávky PSV</t>
  </si>
  <si>
    <t>767</t>
  </si>
  <si>
    <t>Konstrukce zámečnické</t>
  </si>
  <si>
    <t>10</t>
  </si>
  <si>
    <t>767161813</t>
  </si>
  <si>
    <t>Demontáž zábradlí rovného nerozebíratelného hmotnosti 1 m zábradlí do 20 kg do suti</t>
  </si>
  <si>
    <t>m</t>
  </si>
  <si>
    <t>16</t>
  </si>
  <si>
    <t>636944630</t>
  </si>
  <si>
    <t>11</t>
  </si>
  <si>
    <t>767163221</t>
  </si>
  <si>
    <t>Montáž přímého kovového zábradlí z dílců do betonu konstrukce na schodišti</t>
  </si>
  <si>
    <t>385213419</t>
  </si>
  <si>
    <t>12</t>
  </si>
  <si>
    <t>M</t>
  </si>
  <si>
    <t>55342281</t>
  </si>
  <si>
    <t xml:space="preserve">zábradlí s prutovou výplní,  kotvení, kulatý sloupek - úprava Pz</t>
  </si>
  <si>
    <t>32</t>
  </si>
  <si>
    <t>-270937175</t>
  </si>
  <si>
    <t>13</t>
  </si>
  <si>
    <t>998767101</t>
  </si>
  <si>
    <t>Přesun hmot tonážní pro zámečnické konstrukce v objektech v do 6 m</t>
  </si>
  <si>
    <t>-471296989</t>
  </si>
  <si>
    <t>14</t>
  </si>
  <si>
    <t>998767181</t>
  </si>
  <si>
    <t>Příplatek k přesunu hmot tonážní 767 prováděný bez použití mechanizace</t>
  </si>
  <si>
    <t>-952688010</t>
  </si>
  <si>
    <t>783</t>
  </si>
  <si>
    <t>Dokončovací práce - nátěry</t>
  </si>
  <si>
    <t>783000101</t>
  </si>
  <si>
    <t>Ochrana podlah nebo vodorovných ploch při provádění nátěrů olepením páskou nebo fólií</t>
  </si>
  <si>
    <t>-485915359</t>
  </si>
  <si>
    <t>58124840</t>
  </si>
  <si>
    <t>páska malířská z PVC a UV odolná (7 dnů) do š 50mm</t>
  </si>
  <si>
    <t>1135345900</t>
  </si>
  <si>
    <t>17</t>
  </si>
  <si>
    <t>783901551</t>
  </si>
  <si>
    <t>Omytí tlakovou vodou betonových podlah před provedením nátěru</t>
  </si>
  <si>
    <t>551450975</t>
  </si>
  <si>
    <t>18</t>
  </si>
  <si>
    <t>783933151</t>
  </si>
  <si>
    <t>Penetrační epoxidový nátěr hladkých betonových podlah</t>
  </si>
  <si>
    <t>-1678942080</t>
  </si>
  <si>
    <t>19</t>
  </si>
  <si>
    <t>783937163</t>
  </si>
  <si>
    <t>Krycí dvojnásobný epoxidový rozpouštědlový nátěr betonové podlahy</t>
  </si>
  <si>
    <t>-1165776146</t>
  </si>
  <si>
    <t>20</t>
  </si>
  <si>
    <t>783997151</t>
  </si>
  <si>
    <t>Příplatek k cenám krycího nátěru betonové podlahy za protiskluznou úpravu</t>
  </si>
  <si>
    <t>1702648673</t>
  </si>
  <si>
    <t>783997153</t>
  </si>
  <si>
    <t>Příplatek k cenám krycího nátěru betonové podlahy za dekorační vrstvu</t>
  </si>
  <si>
    <t>1697727573</t>
  </si>
  <si>
    <t>22</t>
  </si>
  <si>
    <t>783997171</t>
  </si>
  <si>
    <t>Příplatek k cenám krycího nátěru betonové podlahy za provedení barevného nátěru malých ploch</t>
  </si>
  <si>
    <t>-1367163517</t>
  </si>
  <si>
    <t>VRN</t>
  </si>
  <si>
    <t>Vedlejší rozpočtové náklady</t>
  </si>
  <si>
    <t>VRN3</t>
  </si>
  <si>
    <t>Zařízení staveniště</t>
  </si>
  <si>
    <t>23</t>
  </si>
  <si>
    <t>034002000</t>
  </si>
  <si>
    <t>Zabezpečení staveniště</t>
  </si>
  <si>
    <t>kpl</t>
  </si>
  <si>
    <t>1024</t>
  </si>
  <si>
    <t>-2106742092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</si>
</sst>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33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28-08-2020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ZŠ Aléská - oprava rampy u hlavního vstupu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26. 8. 2020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24.75" customHeight="1">
      <c r="A95" s="115" t="s">
        <v>79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'28-08-2020 - ZŠ Aléská - 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'28-08-2020 - ZŠ Aléská - ...'!P121</f>
        <v>0</v>
      </c>
      <c r="AV95" s="124">
        <f>'28-08-2020 - ZŠ Aléská - ...'!J31</f>
        <v>0</v>
      </c>
      <c r="AW95" s="124">
        <f>'28-08-2020 - ZŠ Aléská - ...'!J32</f>
        <v>0</v>
      </c>
      <c r="AX95" s="124">
        <f>'28-08-2020 - ZŠ Aléská - ...'!J33</f>
        <v>0</v>
      </c>
      <c r="AY95" s="124">
        <f>'28-08-2020 - ZŠ Aléská - ...'!J34</f>
        <v>0</v>
      </c>
      <c r="AZ95" s="124">
        <f>'28-08-2020 - ZŠ Aléská - ...'!F31</f>
        <v>0</v>
      </c>
      <c r="BA95" s="124">
        <f>'28-08-2020 - ZŠ Aléská - ...'!F32</f>
        <v>0</v>
      </c>
      <c r="BB95" s="124">
        <f>'28-08-2020 - ZŠ Aléská - ...'!F33</f>
        <v>0</v>
      </c>
      <c r="BC95" s="124">
        <f>'28-08-2020 - ZŠ Aléská - ...'!F34</f>
        <v>0</v>
      </c>
      <c r="BD95" s="126">
        <f>'28-08-2020 - ZŠ Aléská - ...'!F35</f>
        <v>0</v>
      </c>
      <c r="BE95" s="7"/>
      <c r="BT95" s="127" t="s">
        <v>81</v>
      </c>
      <c r="BU95" s="127" t="s">
        <v>82</v>
      </c>
      <c r="BV95" s="127" t="s">
        <v>77</v>
      </c>
      <c r="BW95" s="127" t="s">
        <v>5</v>
      </c>
      <c r="BX95" s="127" t="s">
        <v>78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+3F1m5wGWUlsK6K4LIa6yOKx9RVzurbw8RZPWzML+BJeSB1ayNm5QVPhXlrB+vMNC/n3BYpxXPsMPgV4aa/6RA==" hashValue="G/3hS34ZL9/y93eq5/dwOpmjf1ILtv+2t3lVFq2DahFHxId8NOtAPe1ayP/qjLbH3c1EL4axWddWgDyFT+BMW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8-08-2020 - ZŠ Aléská -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83</v>
      </c>
    </row>
    <row r="4" hidden="1" s="1" customFormat="1" ht="24.96" customHeight="1">
      <c r="B4" s="17"/>
      <c r="D4" s="130" t="s">
        <v>84</v>
      </c>
      <c r="L4" s="17"/>
      <c r="M4" s="131" t="s">
        <v>10</v>
      </c>
      <c r="AT4" s="14" t="s">
        <v>4</v>
      </c>
    </row>
    <row r="5" hidden="1" s="1" customFormat="1" ht="6.96" customHeight="1">
      <c r="B5" s="17"/>
      <c r="L5" s="17"/>
    </row>
    <row r="6" hidden="1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hidden="1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hidden="1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zakázky'!AN8</f>
        <v>26. 8. 2020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8" customHeight="1">
      <c r="A13" s="35"/>
      <c r="B13" s="41"/>
      <c r="C13" s="35"/>
      <c r="D13" s="35"/>
      <c r="E13" s="134" t="s">
        <v>27</v>
      </c>
      <c r="F13" s="35"/>
      <c r="G13" s="35"/>
      <c r="H13" s="35"/>
      <c r="I13" s="132" t="s">
        <v>28</v>
      </c>
      <c r="J13" s="134" t="s">
        <v>29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2" customHeight="1">
      <c r="A15" s="35"/>
      <c r="B15" s="41"/>
      <c r="C15" s="35"/>
      <c r="D15" s="132" t="s">
        <v>30</v>
      </c>
      <c r="E15" s="35"/>
      <c r="F15" s="35"/>
      <c r="G15" s="35"/>
      <c r="H15" s="35"/>
      <c r="I15" s="132" t="s">
        <v>25</v>
      </c>
      <c r="J15" s="30" t="str">
        <f>'Rekapitulace zakázky'!AN13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8" customHeight="1">
      <c r="A16" s="35"/>
      <c r="B16" s="41"/>
      <c r="C16" s="35"/>
      <c r="D16" s="35"/>
      <c r="E16" s="30" t="str">
        <f>'Rekapitulace zakázky'!E14</f>
        <v>Vyplň údaj</v>
      </c>
      <c r="F16" s="134"/>
      <c r="G16" s="134"/>
      <c r="H16" s="134"/>
      <c r="I16" s="132" t="s">
        <v>28</v>
      </c>
      <c r="J16" s="30" t="str">
        <f>'Rekapitulace zakázky'!AN14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2" customHeight="1">
      <c r="A18" s="35"/>
      <c r="B18" s="41"/>
      <c r="C18" s="35"/>
      <c r="D18" s="132" t="s">
        <v>32</v>
      </c>
      <c r="E18" s="35"/>
      <c r="F18" s="35"/>
      <c r="G18" s="35"/>
      <c r="H18" s="35"/>
      <c r="I18" s="132" t="s">
        <v>25</v>
      </c>
      <c r="J18" s="134" t="str">
        <f>IF('Rekapitulace zakázky'!AN16="","",'Rekapitulace zakázky'!AN16)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8" customHeight="1">
      <c r="A19" s="35"/>
      <c r="B19" s="41"/>
      <c r="C19" s="35"/>
      <c r="D19" s="35"/>
      <c r="E19" s="134" t="str">
        <f>IF('Rekapitulace zakázky'!E17="","",'Rekapitulace zakázky'!E17)</f>
        <v xml:space="preserve"> </v>
      </c>
      <c r="F19" s="35"/>
      <c r="G19" s="35"/>
      <c r="H19" s="35"/>
      <c r="I19" s="132" t="s">
        <v>28</v>
      </c>
      <c r="J19" s="134" t="str">
        <f>IF('Rekapitulace zakázky'!AN17="","",'Rekapitulace zakázky'!AN17)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2" customHeight="1">
      <c r="A21" s="35"/>
      <c r="B21" s="41"/>
      <c r="C21" s="35"/>
      <c r="D21" s="132" t="s">
        <v>34</v>
      </c>
      <c r="E21" s="35"/>
      <c r="F21" s="35"/>
      <c r="G21" s="35"/>
      <c r="H21" s="35"/>
      <c r="I21" s="132" t="s">
        <v>25</v>
      </c>
      <c r="J21" s="134" t="str">
        <f>IF('Rekapitulace zakázky'!AN19="","",'Rekapitulace zakázky'!AN19)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8" customHeight="1">
      <c r="A22" s="35"/>
      <c r="B22" s="41"/>
      <c r="C22" s="35"/>
      <c r="D22" s="35"/>
      <c r="E22" s="134" t="str">
        <f>IF('Rekapitulace zakázky'!E20="","",'Rekapitulace zakázky'!E20)</f>
        <v xml:space="preserve"> </v>
      </c>
      <c r="F22" s="35"/>
      <c r="G22" s="35"/>
      <c r="H22" s="35"/>
      <c r="I22" s="132" t="s">
        <v>28</v>
      </c>
      <c r="J22" s="134" t="str">
        <f>IF('Rekapitulace zakázky'!AN20="","",'Rekapitulace zakázky'!AN20)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2" customHeight="1">
      <c r="A24" s="35"/>
      <c r="B24" s="41"/>
      <c r="C24" s="35"/>
      <c r="D24" s="132" t="s">
        <v>35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hidden="1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25.44" customHeight="1">
      <c r="A28" s="35"/>
      <c r="B28" s="41"/>
      <c r="C28" s="35"/>
      <c r="D28" s="141" t="s">
        <v>36</v>
      </c>
      <c r="E28" s="35"/>
      <c r="F28" s="35"/>
      <c r="G28" s="35"/>
      <c r="H28" s="35"/>
      <c r="I28" s="35"/>
      <c r="J28" s="142">
        <f>ROUND(J121,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14.4" customHeight="1">
      <c r="A30" s="35"/>
      <c r="B30" s="41"/>
      <c r="C30" s="35"/>
      <c r="D30" s="35"/>
      <c r="E30" s="35"/>
      <c r="F30" s="143" t="s">
        <v>38</v>
      </c>
      <c r="G30" s="35"/>
      <c r="H30" s="35"/>
      <c r="I30" s="143" t="s">
        <v>37</v>
      </c>
      <c r="J30" s="143" t="s">
        <v>39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14.4" customHeight="1">
      <c r="A31" s="35"/>
      <c r="B31" s="41"/>
      <c r="C31" s="35"/>
      <c r="D31" s="144" t="s">
        <v>40</v>
      </c>
      <c r="E31" s="132" t="s">
        <v>41</v>
      </c>
      <c r="F31" s="145">
        <f>ROUND((SUM(BE121:BE153)),  2)</f>
        <v>0</v>
      </c>
      <c r="G31" s="35"/>
      <c r="H31" s="35"/>
      <c r="I31" s="146">
        <v>0.20999999999999999</v>
      </c>
      <c r="J31" s="145">
        <f>ROUND(((SUM(BE121:BE153))*I31),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132" t="s">
        <v>42</v>
      </c>
      <c r="F32" s="145">
        <f>ROUND((SUM(BF121:BF153)),  2)</f>
        <v>0</v>
      </c>
      <c r="G32" s="35"/>
      <c r="H32" s="35"/>
      <c r="I32" s="146">
        <v>0.14999999999999999</v>
      </c>
      <c r="J32" s="145">
        <f>ROUND(((SUM(BF121:BF153))*I32),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43</v>
      </c>
      <c r="F33" s="145">
        <f>ROUND((SUM(BG121:BG153)),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44</v>
      </c>
      <c r="F34" s="145">
        <f>ROUND((SUM(BH121:BH153)),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45</v>
      </c>
      <c r="F35" s="145">
        <f>ROUND((SUM(BI121:BI153)),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25.44" customHeight="1">
      <c r="A37" s="35"/>
      <c r="B37" s="41"/>
      <c r="C37" s="147"/>
      <c r="D37" s="148" t="s">
        <v>46</v>
      </c>
      <c r="E37" s="149"/>
      <c r="F37" s="149"/>
      <c r="G37" s="150" t="s">
        <v>47</v>
      </c>
      <c r="H37" s="151" t="s">
        <v>48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1" customFormat="1" ht="14.4" customHeight="1">
      <c r="B39" s="17"/>
      <c r="L39" s="17"/>
    </row>
    <row r="40" hidden="1" s="1" customFormat="1" ht="14.4" customHeight="1">
      <c r="B40" s="17"/>
      <c r="L40" s="17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54" t="s">
        <v>49</v>
      </c>
      <c r="E50" s="155"/>
      <c r="F50" s="155"/>
      <c r="G50" s="154" t="s">
        <v>50</v>
      </c>
      <c r="H50" s="155"/>
      <c r="I50" s="155"/>
      <c r="J50" s="155"/>
      <c r="K50" s="155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56" t="s">
        <v>51</v>
      </c>
      <c r="E61" s="157"/>
      <c r="F61" s="158" t="s">
        <v>52</v>
      </c>
      <c r="G61" s="156" t="s">
        <v>51</v>
      </c>
      <c r="H61" s="157"/>
      <c r="I61" s="157"/>
      <c r="J61" s="159" t="s">
        <v>52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54" t="s">
        <v>53</v>
      </c>
      <c r="E65" s="160"/>
      <c r="F65" s="160"/>
      <c r="G65" s="154" t="s">
        <v>54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56" t="s">
        <v>51</v>
      </c>
      <c r="E76" s="157"/>
      <c r="F76" s="158" t="s">
        <v>52</v>
      </c>
      <c r="G76" s="156" t="s">
        <v>51</v>
      </c>
      <c r="H76" s="157"/>
      <c r="I76" s="157"/>
      <c r="J76" s="159" t="s">
        <v>52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ZŠ Aléská - oprava rampy u hlavního vstupu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26. 8. 2020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Bílina</v>
      </c>
      <c r="G89" s="37"/>
      <c r="H89" s="37"/>
      <c r="I89" s="29" t="s">
        <v>32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30</v>
      </c>
      <c r="D90" s="37"/>
      <c r="E90" s="37"/>
      <c r="F90" s="24" t="str">
        <f>IF(E16="","",E16)</f>
        <v>Vyplň údaj</v>
      </c>
      <c r="G90" s="37"/>
      <c r="H90" s="37"/>
      <c r="I90" s="29" t="s">
        <v>34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86</v>
      </c>
      <c r="D92" s="166"/>
      <c r="E92" s="166"/>
      <c r="F92" s="166"/>
      <c r="G92" s="166"/>
      <c r="H92" s="166"/>
      <c r="I92" s="166"/>
      <c r="J92" s="167" t="s">
        <v>87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88</v>
      </c>
      <c r="D94" s="37"/>
      <c r="E94" s="37"/>
      <c r="F94" s="37"/>
      <c r="G94" s="37"/>
      <c r="H94" s="37"/>
      <c r="I94" s="37"/>
      <c r="J94" s="107">
        <f>J121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89</v>
      </c>
    </row>
    <row r="95" s="9" customFormat="1" ht="24.96" customHeight="1">
      <c r="A95" s="9"/>
      <c r="B95" s="169"/>
      <c r="C95" s="170"/>
      <c r="D95" s="171" t="s">
        <v>90</v>
      </c>
      <c r="E95" s="172"/>
      <c r="F95" s="172"/>
      <c r="G95" s="172"/>
      <c r="H95" s="172"/>
      <c r="I95" s="172"/>
      <c r="J95" s="173">
        <f>J122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91</v>
      </c>
      <c r="E96" s="178"/>
      <c r="F96" s="178"/>
      <c r="G96" s="178"/>
      <c r="H96" s="178"/>
      <c r="I96" s="178"/>
      <c r="J96" s="179">
        <f>J123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92</v>
      </c>
      <c r="E97" s="178"/>
      <c r="F97" s="178"/>
      <c r="G97" s="178"/>
      <c r="H97" s="178"/>
      <c r="I97" s="178"/>
      <c r="J97" s="179">
        <f>J127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93</v>
      </c>
      <c r="E98" s="178"/>
      <c r="F98" s="178"/>
      <c r="G98" s="178"/>
      <c r="H98" s="178"/>
      <c r="I98" s="178"/>
      <c r="J98" s="179">
        <f>J133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69"/>
      <c r="C99" s="170"/>
      <c r="D99" s="171" t="s">
        <v>94</v>
      </c>
      <c r="E99" s="172"/>
      <c r="F99" s="172"/>
      <c r="G99" s="172"/>
      <c r="H99" s="172"/>
      <c r="I99" s="172"/>
      <c r="J99" s="173">
        <f>J135</f>
        <v>0</v>
      </c>
      <c r="K99" s="170"/>
      <c r="L99" s="17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75"/>
      <c r="C100" s="176"/>
      <c r="D100" s="177" t="s">
        <v>95</v>
      </c>
      <c r="E100" s="178"/>
      <c r="F100" s="178"/>
      <c r="G100" s="178"/>
      <c r="H100" s="178"/>
      <c r="I100" s="178"/>
      <c r="J100" s="179">
        <f>J136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5"/>
      <c r="C101" s="176"/>
      <c r="D101" s="177" t="s">
        <v>96</v>
      </c>
      <c r="E101" s="178"/>
      <c r="F101" s="178"/>
      <c r="G101" s="178"/>
      <c r="H101" s="178"/>
      <c r="I101" s="178"/>
      <c r="J101" s="179">
        <f>J142</f>
        <v>0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69"/>
      <c r="C102" s="170"/>
      <c r="D102" s="171" t="s">
        <v>97</v>
      </c>
      <c r="E102" s="172"/>
      <c r="F102" s="172"/>
      <c r="G102" s="172"/>
      <c r="H102" s="172"/>
      <c r="I102" s="172"/>
      <c r="J102" s="173">
        <f>J151</f>
        <v>0</v>
      </c>
      <c r="K102" s="170"/>
      <c r="L102" s="17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5"/>
      <c r="C103" s="176"/>
      <c r="D103" s="177" t="s">
        <v>98</v>
      </c>
      <c r="E103" s="178"/>
      <c r="F103" s="178"/>
      <c r="G103" s="178"/>
      <c r="H103" s="178"/>
      <c r="I103" s="178"/>
      <c r="J103" s="179">
        <f>J152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99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E7</f>
        <v>ZŠ Aléská - oprava rampy u hlavního vstupu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F10</f>
        <v xml:space="preserve"> </v>
      </c>
      <c r="G115" s="37"/>
      <c r="H115" s="37"/>
      <c r="I115" s="29" t="s">
        <v>22</v>
      </c>
      <c r="J115" s="76" t="str">
        <f>IF(J10="","",J10)</f>
        <v>26. 8. 2020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E13</f>
        <v>Město Bílina</v>
      </c>
      <c r="G117" s="37"/>
      <c r="H117" s="37"/>
      <c r="I117" s="29" t="s">
        <v>32</v>
      </c>
      <c r="J117" s="33" t="str">
        <f>E19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30</v>
      </c>
      <c r="D118" s="37"/>
      <c r="E118" s="37"/>
      <c r="F118" s="24" t="str">
        <f>IF(E16="","",E16)</f>
        <v>Vyplň údaj</v>
      </c>
      <c r="G118" s="37"/>
      <c r="H118" s="37"/>
      <c r="I118" s="29" t="s">
        <v>34</v>
      </c>
      <c r="J118" s="33" t="str">
        <f>E22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1"/>
      <c r="B120" s="182"/>
      <c r="C120" s="183" t="s">
        <v>100</v>
      </c>
      <c r="D120" s="184" t="s">
        <v>61</v>
      </c>
      <c r="E120" s="184" t="s">
        <v>57</v>
      </c>
      <c r="F120" s="184" t="s">
        <v>58</v>
      </c>
      <c r="G120" s="184" t="s">
        <v>101</v>
      </c>
      <c r="H120" s="184" t="s">
        <v>102</v>
      </c>
      <c r="I120" s="184" t="s">
        <v>103</v>
      </c>
      <c r="J120" s="185" t="s">
        <v>87</v>
      </c>
      <c r="K120" s="186" t="s">
        <v>104</v>
      </c>
      <c r="L120" s="187"/>
      <c r="M120" s="97" t="s">
        <v>1</v>
      </c>
      <c r="N120" s="98" t="s">
        <v>40</v>
      </c>
      <c r="O120" s="98" t="s">
        <v>105</v>
      </c>
      <c r="P120" s="98" t="s">
        <v>106</v>
      </c>
      <c r="Q120" s="98" t="s">
        <v>107</v>
      </c>
      <c r="R120" s="98" t="s">
        <v>108</v>
      </c>
      <c r="S120" s="98" t="s">
        <v>109</v>
      </c>
      <c r="T120" s="99" t="s">
        <v>110</v>
      </c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</row>
    <row r="121" s="2" customFormat="1" ht="22.8" customHeight="1">
      <c r="A121" s="35"/>
      <c r="B121" s="36"/>
      <c r="C121" s="104" t="s">
        <v>111</v>
      </c>
      <c r="D121" s="37"/>
      <c r="E121" s="37"/>
      <c r="F121" s="37"/>
      <c r="G121" s="37"/>
      <c r="H121" s="37"/>
      <c r="I121" s="37"/>
      <c r="J121" s="188">
        <f>BK121</f>
        <v>0</v>
      </c>
      <c r="K121" s="37"/>
      <c r="L121" s="41"/>
      <c r="M121" s="100"/>
      <c r="N121" s="189"/>
      <c r="O121" s="101"/>
      <c r="P121" s="190">
        <f>P122+P135+P151</f>
        <v>0</v>
      </c>
      <c r="Q121" s="101"/>
      <c r="R121" s="190">
        <f>R122+R135+R151</f>
        <v>0.19527040000000001</v>
      </c>
      <c r="S121" s="101"/>
      <c r="T121" s="191">
        <f>T122+T135+T151</f>
        <v>0.08320000000000001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75</v>
      </c>
      <c r="AU121" s="14" t="s">
        <v>89</v>
      </c>
      <c r="BK121" s="192">
        <f>BK122+BK135+BK151</f>
        <v>0</v>
      </c>
    </row>
    <row r="122" s="12" customFormat="1" ht="25.92" customHeight="1">
      <c r="A122" s="12"/>
      <c r="B122" s="193"/>
      <c r="C122" s="194"/>
      <c r="D122" s="195" t="s">
        <v>75</v>
      </c>
      <c r="E122" s="196" t="s">
        <v>112</v>
      </c>
      <c r="F122" s="196" t="s">
        <v>113</v>
      </c>
      <c r="G122" s="194"/>
      <c r="H122" s="194"/>
      <c r="I122" s="197"/>
      <c r="J122" s="198">
        <f>BK122</f>
        <v>0</v>
      </c>
      <c r="K122" s="194"/>
      <c r="L122" s="199"/>
      <c r="M122" s="200"/>
      <c r="N122" s="201"/>
      <c r="O122" s="201"/>
      <c r="P122" s="202">
        <f>P123+P127+P133</f>
        <v>0</v>
      </c>
      <c r="Q122" s="201"/>
      <c r="R122" s="202">
        <f>R123+R127+R133</f>
        <v>0.16165760000000001</v>
      </c>
      <c r="S122" s="201"/>
      <c r="T122" s="203">
        <f>T123+T127+T133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4" t="s">
        <v>81</v>
      </c>
      <c r="AT122" s="205" t="s">
        <v>75</v>
      </c>
      <c r="AU122" s="205" t="s">
        <v>76</v>
      </c>
      <c r="AY122" s="204" t="s">
        <v>114</v>
      </c>
      <c r="BK122" s="206">
        <f>BK123+BK127+BK133</f>
        <v>0</v>
      </c>
    </row>
    <row r="123" s="12" customFormat="1" ht="22.8" customHeight="1">
      <c r="A123" s="12"/>
      <c r="B123" s="193"/>
      <c r="C123" s="194"/>
      <c r="D123" s="195" t="s">
        <v>75</v>
      </c>
      <c r="E123" s="207" t="s">
        <v>115</v>
      </c>
      <c r="F123" s="207" t="s">
        <v>116</v>
      </c>
      <c r="G123" s="194"/>
      <c r="H123" s="194"/>
      <c r="I123" s="197"/>
      <c r="J123" s="208">
        <f>BK123</f>
        <v>0</v>
      </c>
      <c r="K123" s="194"/>
      <c r="L123" s="199"/>
      <c r="M123" s="200"/>
      <c r="N123" s="201"/>
      <c r="O123" s="201"/>
      <c r="P123" s="202">
        <f>SUM(P124:P126)</f>
        <v>0</v>
      </c>
      <c r="Q123" s="201"/>
      <c r="R123" s="202">
        <f>SUM(R124:R126)</f>
        <v>0.16165760000000001</v>
      </c>
      <c r="S123" s="201"/>
      <c r="T123" s="203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4" t="s">
        <v>81</v>
      </c>
      <c r="AT123" s="205" t="s">
        <v>75</v>
      </c>
      <c r="AU123" s="205" t="s">
        <v>81</v>
      </c>
      <c r="AY123" s="204" t="s">
        <v>114</v>
      </c>
      <c r="BK123" s="206">
        <f>SUM(BK124:BK126)</f>
        <v>0</v>
      </c>
    </row>
    <row r="124" s="2" customFormat="1" ht="14.4" customHeight="1">
      <c r="A124" s="35"/>
      <c r="B124" s="36"/>
      <c r="C124" s="209" t="s">
        <v>81</v>
      </c>
      <c r="D124" s="209" t="s">
        <v>117</v>
      </c>
      <c r="E124" s="210" t="s">
        <v>118</v>
      </c>
      <c r="F124" s="211" t="s">
        <v>119</v>
      </c>
      <c r="G124" s="212" t="s">
        <v>120</v>
      </c>
      <c r="H124" s="213">
        <v>8.3200000000000003</v>
      </c>
      <c r="I124" s="214"/>
      <c r="J124" s="215">
        <f>ROUND(I124*H124,2)</f>
        <v>0</v>
      </c>
      <c r="K124" s="216"/>
      <c r="L124" s="41"/>
      <c r="M124" s="217" t="s">
        <v>1</v>
      </c>
      <c r="N124" s="218" t="s">
        <v>41</v>
      </c>
      <c r="O124" s="88"/>
      <c r="P124" s="219">
        <f>O124*H124</f>
        <v>0</v>
      </c>
      <c r="Q124" s="219">
        <v>0</v>
      </c>
      <c r="R124" s="219">
        <f>Q124*H124</f>
        <v>0</v>
      </c>
      <c r="S124" s="219">
        <v>0</v>
      </c>
      <c r="T124" s="220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1" t="s">
        <v>121</v>
      </c>
      <c r="AT124" s="221" t="s">
        <v>117</v>
      </c>
      <c r="AU124" s="221" t="s">
        <v>83</v>
      </c>
      <c r="AY124" s="14" t="s">
        <v>114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4" t="s">
        <v>81</v>
      </c>
      <c r="BK124" s="222">
        <f>ROUND(I124*H124,2)</f>
        <v>0</v>
      </c>
      <c r="BL124" s="14" t="s">
        <v>121</v>
      </c>
      <c r="BM124" s="221" t="s">
        <v>122</v>
      </c>
    </row>
    <row r="125" s="2" customFormat="1" ht="14.4" customHeight="1">
      <c r="A125" s="35"/>
      <c r="B125" s="36"/>
      <c r="C125" s="209" t="s">
        <v>83</v>
      </c>
      <c r="D125" s="209" t="s">
        <v>117</v>
      </c>
      <c r="E125" s="210" t="s">
        <v>123</v>
      </c>
      <c r="F125" s="211" t="s">
        <v>124</v>
      </c>
      <c r="G125" s="212" t="s">
        <v>120</v>
      </c>
      <c r="H125" s="213">
        <v>24.960000000000001</v>
      </c>
      <c r="I125" s="214"/>
      <c r="J125" s="215">
        <f>ROUND(I125*H125,2)</f>
        <v>0</v>
      </c>
      <c r="K125" s="216"/>
      <c r="L125" s="41"/>
      <c r="M125" s="217" t="s">
        <v>1</v>
      </c>
      <c r="N125" s="218" t="s">
        <v>41</v>
      </c>
      <c r="O125" s="88"/>
      <c r="P125" s="219">
        <f>O125*H125</f>
        <v>0</v>
      </c>
      <c r="Q125" s="219">
        <v>0</v>
      </c>
      <c r="R125" s="219">
        <f>Q125*H125</f>
        <v>0</v>
      </c>
      <c r="S125" s="219">
        <v>0</v>
      </c>
      <c r="T125" s="220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1" t="s">
        <v>121</v>
      </c>
      <c r="AT125" s="221" t="s">
        <v>117</v>
      </c>
      <c r="AU125" s="221" t="s">
        <v>83</v>
      </c>
      <c r="AY125" s="14" t="s">
        <v>114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4" t="s">
        <v>81</v>
      </c>
      <c r="BK125" s="222">
        <f>ROUND(I125*H125,2)</f>
        <v>0</v>
      </c>
      <c r="BL125" s="14" t="s">
        <v>121</v>
      </c>
      <c r="BM125" s="221" t="s">
        <v>125</v>
      </c>
    </row>
    <row r="126" s="2" customFormat="1" ht="14.4" customHeight="1">
      <c r="A126" s="35"/>
      <c r="B126" s="36"/>
      <c r="C126" s="209" t="s">
        <v>126</v>
      </c>
      <c r="D126" s="209" t="s">
        <v>117</v>
      </c>
      <c r="E126" s="210" t="s">
        <v>127</v>
      </c>
      <c r="F126" s="211" t="s">
        <v>128</v>
      </c>
      <c r="G126" s="212" t="s">
        <v>120</v>
      </c>
      <c r="H126" s="213">
        <v>8.3200000000000003</v>
      </c>
      <c r="I126" s="214"/>
      <c r="J126" s="215">
        <f>ROUND(I126*H126,2)</f>
        <v>0</v>
      </c>
      <c r="K126" s="216"/>
      <c r="L126" s="41"/>
      <c r="M126" s="217" t="s">
        <v>1</v>
      </c>
      <c r="N126" s="218" t="s">
        <v>41</v>
      </c>
      <c r="O126" s="88"/>
      <c r="P126" s="219">
        <f>O126*H126</f>
        <v>0</v>
      </c>
      <c r="Q126" s="219">
        <v>0.019429999999999999</v>
      </c>
      <c r="R126" s="219">
        <f>Q126*H126</f>
        <v>0.16165760000000001</v>
      </c>
      <c r="S126" s="219">
        <v>0</v>
      </c>
      <c r="T126" s="22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1" t="s">
        <v>121</v>
      </c>
      <c r="AT126" s="221" t="s">
        <v>117</v>
      </c>
      <c r="AU126" s="221" t="s">
        <v>83</v>
      </c>
      <c r="AY126" s="14" t="s">
        <v>114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4" t="s">
        <v>81</v>
      </c>
      <c r="BK126" s="222">
        <f>ROUND(I126*H126,2)</f>
        <v>0</v>
      </c>
      <c r="BL126" s="14" t="s">
        <v>121</v>
      </c>
      <c r="BM126" s="221" t="s">
        <v>129</v>
      </c>
    </row>
    <row r="127" s="12" customFormat="1" ht="22.8" customHeight="1">
      <c r="A127" s="12"/>
      <c r="B127" s="193"/>
      <c r="C127" s="194"/>
      <c r="D127" s="195" t="s">
        <v>75</v>
      </c>
      <c r="E127" s="207" t="s">
        <v>130</v>
      </c>
      <c r="F127" s="207" t="s">
        <v>131</v>
      </c>
      <c r="G127" s="194"/>
      <c r="H127" s="194"/>
      <c r="I127" s="197"/>
      <c r="J127" s="208">
        <f>BK127</f>
        <v>0</v>
      </c>
      <c r="K127" s="194"/>
      <c r="L127" s="199"/>
      <c r="M127" s="200"/>
      <c r="N127" s="201"/>
      <c r="O127" s="201"/>
      <c r="P127" s="202">
        <f>SUM(P128:P132)</f>
        <v>0</v>
      </c>
      <c r="Q127" s="201"/>
      <c r="R127" s="202">
        <f>SUM(R128:R132)</f>
        <v>0</v>
      </c>
      <c r="S127" s="201"/>
      <c r="T127" s="203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4" t="s">
        <v>81</v>
      </c>
      <c r="AT127" s="205" t="s">
        <v>75</v>
      </c>
      <c r="AU127" s="205" t="s">
        <v>81</v>
      </c>
      <c r="AY127" s="204" t="s">
        <v>114</v>
      </c>
      <c r="BK127" s="206">
        <f>SUM(BK128:BK132)</f>
        <v>0</v>
      </c>
    </row>
    <row r="128" s="2" customFormat="1" ht="14.4" customHeight="1">
      <c r="A128" s="35"/>
      <c r="B128" s="36"/>
      <c r="C128" s="209" t="s">
        <v>121</v>
      </c>
      <c r="D128" s="209" t="s">
        <v>117</v>
      </c>
      <c r="E128" s="210" t="s">
        <v>132</v>
      </c>
      <c r="F128" s="211" t="s">
        <v>133</v>
      </c>
      <c r="G128" s="212" t="s">
        <v>134</v>
      </c>
      <c r="H128" s="213">
        <v>0.10000000000000001</v>
      </c>
      <c r="I128" s="214"/>
      <c r="J128" s="215">
        <f>ROUND(I128*H128,2)</f>
        <v>0</v>
      </c>
      <c r="K128" s="216"/>
      <c r="L128" s="41"/>
      <c r="M128" s="217" t="s">
        <v>1</v>
      </c>
      <c r="N128" s="218" t="s">
        <v>41</v>
      </c>
      <c r="O128" s="88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1" t="s">
        <v>121</v>
      </c>
      <c r="AT128" s="221" t="s">
        <v>117</v>
      </c>
      <c r="AU128" s="221" t="s">
        <v>83</v>
      </c>
      <c r="AY128" s="14" t="s">
        <v>114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4" t="s">
        <v>81</v>
      </c>
      <c r="BK128" s="222">
        <f>ROUND(I128*H128,2)</f>
        <v>0</v>
      </c>
      <c r="BL128" s="14" t="s">
        <v>121</v>
      </c>
      <c r="BM128" s="221" t="s">
        <v>135</v>
      </c>
    </row>
    <row r="129" s="2" customFormat="1" ht="14.4" customHeight="1">
      <c r="A129" s="35"/>
      <c r="B129" s="36"/>
      <c r="C129" s="209" t="s">
        <v>136</v>
      </c>
      <c r="D129" s="209" t="s">
        <v>117</v>
      </c>
      <c r="E129" s="210" t="s">
        <v>137</v>
      </c>
      <c r="F129" s="211" t="s">
        <v>138</v>
      </c>
      <c r="G129" s="212" t="s">
        <v>134</v>
      </c>
      <c r="H129" s="213">
        <v>1.5</v>
      </c>
      <c r="I129" s="214"/>
      <c r="J129" s="215">
        <f>ROUND(I129*H129,2)</f>
        <v>0</v>
      </c>
      <c r="K129" s="216"/>
      <c r="L129" s="41"/>
      <c r="M129" s="217" t="s">
        <v>1</v>
      </c>
      <c r="N129" s="218" t="s">
        <v>41</v>
      </c>
      <c r="O129" s="88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1" t="s">
        <v>121</v>
      </c>
      <c r="AT129" s="221" t="s">
        <v>117</v>
      </c>
      <c r="AU129" s="221" t="s">
        <v>83</v>
      </c>
      <c r="AY129" s="14" t="s">
        <v>114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4" t="s">
        <v>81</v>
      </c>
      <c r="BK129" s="222">
        <f>ROUND(I129*H129,2)</f>
        <v>0</v>
      </c>
      <c r="BL129" s="14" t="s">
        <v>121</v>
      </c>
      <c r="BM129" s="221" t="s">
        <v>139</v>
      </c>
    </row>
    <row r="130" s="2" customFormat="1" ht="14.4" customHeight="1">
      <c r="A130" s="35"/>
      <c r="B130" s="36"/>
      <c r="C130" s="209" t="s">
        <v>140</v>
      </c>
      <c r="D130" s="209" t="s">
        <v>117</v>
      </c>
      <c r="E130" s="210" t="s">
        <v>141</v>
      </c>
      <c r="F130" s="211" t="s">
        <v>142</v>
      </c>
      <c r="G130" s="212" t="s">
        <v>134</v>
      </c>
      <c r="H130" s="213">
        <v>0.10000000000000001</v>
      </c>
      <c r="I130" s="214"/>
      <c r="J130" s="215">
        <f>ROUND(I130*H130,2)</f>
        <v>0</v>
      </c>
      <c r="K130" s="216"/>
      <c r="L130" s="41"/>
      <c r="M130" s="217" t="s">
        <v>1</v>
      </c>
      <c r="N130" s="218" t="s">
        <v>41</v>
      </c>
      <c r="O130" s="88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2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1" t="s">
        <v>121</v>
      </c>
      <c r="AT130" s="221" t="s">
        <v>117</v>
      </c>
      <c r="AU130" s="221" t="s">
        <v>83</v>
      </c>
      <c r="AY130" s="14" t="s">
        <v>114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4" t="s">
        <v>81</v>
      </c>
      <c r="BK130" s="222">
        <f>ROUND(I130*H130,2)</f>
        <v>0</v>
      </c>
      <c r="BL130" s="14" t="s">
        <v>121</v>
      </c>
      <c r="BM130" s="221" t="s">
        <v>143</v>
      </c>
    </row>
    <row r="131" s="2" customFormat="1" ht="14.4" customHeight="1">
      <c r="A131" s="35"/>
      <c r="B131" s="36"/>
      <c r="C131" s="209" t="s">
        <v>144</v>
      </c>
      <c r="D131" s="209" t="s">
        <v>117</v>
      </c>
      <c r="E131" s="210" t="s">
        <v>145</v>
      </c>
      <c r="F131" s="211" t="s">
        <v>146</v>
      </c>
      <c r="G131" s="212" t="s">
        <v>134</v>
      </c>
      <c r="H131" s="213">
        <v>0.10000000000000001</v>
      </c>
      <c r="I131" s="214"/>
      <c r="J131" s="215">
        <f>ROUND(I131*H131,2)</f>
        <v>0</v>
      </c>
      <c r="K131" s="216"/>
      <c r="L131" s="41"/>
      <c r="M131" s="217" t="s">
        <v>1</v>
      </c>
      <c r="N131" s="218" t="s">
        <v>41</v>
      </c>
      <c r="O131" s="88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1" t="s">
        <v>121</v>
      </c>
      <c r="AT131" s="221" t="s">
        <v>117</v>
      </c>
      <c r="AU131" s="221" t="s">
        <v>83</v>
      </c>
      <c r="AY131" s="14" t="s">
        <v>114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4" t="s">
        <v>81</v>
      </c>
      <c r="BK131" s="222">
        <f>ROUND(I131*H131,2)</f>
        <v>0</v>
      </c>
      <c r="BL131" s="14" t="s">
        <v>121</v>
      </c>
      <c r="BM131" s="221" t="s">
        <v>147</v>
      </c>
    </row>
    <row r="132" s="2" customFormat="1" ht="14.4" customHeight="1">
      <c r="A132" s="35"/>
      <c r="B132" s="36"/>
      <c r="C132" s="209" t="s">
        <v>148</v>
      </c>
      <c r="D132" s="209" t="s">
        <v>117</v>
      </c>
      <c r="E132" s="210" t="s">
        <v>149</v>
      </c>
      <c r="F132" s="211" t="s">
        <v>150</v>
      </c>
      <c r="G132" s="212" t="s">
        <v>134</v>
      </c>
      <c r="H132" s="213">
        <v>0.10000000000000001</v>
      </c>
      <c r="I132" s="214"/>
      <c r="J132" s="215">
        <f>ROUND(I132*H132,2)</f>
        <v>0</v>
      </c>
      <c r="K132" s="216"/>
      <c r="L132" s="41"/>
      <c r="M132" s="217" t="s">
        <v>1</v>
      </c>
      <c r="N132" s="218" t="s">
        <v>41</v>
      </c>
      <c r="O132" s="88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1" t="s">
        <v>121</v>
      </c>
      <c r="AT132" s="221" t="s">
        <v>117</v>
      </c>
      <c r="AU132" s="221" t="s">
        <v>83</v>
      </c>
      <c r="AY132" s="14" t="s">
        <v>114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4" t="s">
        <v>81</v>
      </c>
      <c r="BK132" s="222">
        <f>ROUND(I132*H132,2)</f>
        <v>0</v>
      </c>
      <c r="BL132" s="14" t="s">
        <v>121</v>
      </c>
      <c r="BM132" s="221" t="s">
        <v>151</v>
      </c>
    </row>
    <row r="133" s="12" customFormat="1" ht="22.8" customHeight="1">
      <c r="A133" s="12"/>
      <c r="B133" s="193"/>
      <c r="C133" s="194"/>
      <c r="D133" s="195" t="s">
        <v>75</v>
      </c>
      <c r="E133" s="207" t="s">
        <v>152</v>
      </c>
      <c r="F133" s="207" t="s">
        <v>153</v>
      </c>
      <c r="G133" s="194"/>
      <c r="H133" s="194"/>
      <c r="I133" s="197"/>
      <c r="J133" s="208">
        <f>BK133</f>
        <v>0</v>
      </c>
      <c r="K133" s="194"/>
      <c r="L133" s="199"/>
      <c r="M133" s="200"/>
      <c r="N133" s="201"/>
      <c r="O133" s="201"/>
      <c r="P133" s="202">
        <f>P134</f>
        <v>0</v>
      </c>
      <c r="Q133" s="201"/>
      <c r="R133" s="202">
        <f>R134</f>
        <v>0</v>
      </c>
      <c r="S133" s="201"/>
      <c r="T133" s="203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4" t="s">
        <v>81</v>
      </c>
      <c r="AT133" s="205" t="s">
        <v>75</v>
      </c>
      <c r="AU133" s="205" t="s">
        <v>81</v>
      </c>
      <c r="AY133" s="204" t="s">
        <v>114</v>
      </c>
      <c r="BK133" s="206">
        <f>BK134</f>
        <v>0</v>
      </c>
    </row>
    <row r="134" s="2" customFormat="1" ht="14.4" customHeight="1">
      <c r="A134" s="35"/>
      <c r="B134" s="36"/>
      <c r="C134" s="209" t="s">
        <v>115</v>
      </c>
      <c r="D134" s="209" t="s">
        <v>117</v>
      </c>
      <c r="E134" s="210" t="s">
        <v>154</v>
      </c>
      <c r="F134" s="211" t="s">
        <v>155</v>
      </c>
      <c r="G134" s="212" t="s">
        <v>134</v>
      </c>
      <c r="H134" s="213">
        <v>0.16200000000000001</v>
      </c>
      <c r="I134" s="214"/>
      <c r="J134" s="215">
        <f>ROUND(I134*H134,2)</f>
        <v>0</v>
      </c>
      <c r="K134" s="216"/>
      <c r="L134" s="41"/>
      <c r="M134" s="217" t="s">
        <v>1</v>
      </c>
      <c r="N134" s="218" t="s">
        <v>41</v>
      </c>
      <c r="O134" s="88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1" t="s">
        <v>121</v>
      </c>
      <c r="AT134" s="221" t="s">
        <v>117</v>
      </c>
      <c r="AU134" s="221" t="s">
        <v>83</v>
      </c>
      <c r="AY134" s="14" t="s">
        <v>114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4" t="s">
        <v>81</v>
      </c>
      <c r="BK134" s="222">
        <f>ROUND(I134*H134,2)</f>
        <v>0</v>
      </c>
      <c r="BL134" s="14" t="s">
        <v>121</v>
      </c>
      <c r="BM134" s="221" t="s">
        <v>156</v>
      </c>
    </row>
    <row r="135" s="12" customFormat="1" ht="25.92" customHeight="1">
      <c r="A135" s="12"/>
      <c r="B135" s="193"/>
      <c r="C135" s="194"/>
      <c r="D135" s="195" t="s">
        <v>75</v>
      </c>
      <c r="E135" s="196" t="s">
        <v>157</v>
      </c>
      <c r="F135" s="196" t="s">
        <v>158</v>
      </c>
      <c r="G135" s="194"/>
      <c r="H135" s="194"/>
      <c r="I135" s="197"/>
      <c r="J135" s="198">
        <f>BK135</f>
        <v>0</v>
      </c>
      <c r="K135" s="194"/>
      <c r="L135" s="199"/>
      <c r="M135" s="200"/>
      <c r="N135" s="201"/>
      <c r="O135" s="201"/>
      <c r="P135" s="202">
        <f>P136+P142</f>
        <v>0</v>
      </c>
      <c r="Q135" s="201"/>
      <c r="R135" s="202">
        <f>R136+R142</f>
        <v>0.033612799999999998</v>
      </c>
      <c r="S135" s="201"/>
      <c r="T135" s="203">
        <f>T136+T142</f>
        <v>0.08320000000000001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4" t="s">
        <v>83</v>
      </c>
      <c r="AT135" s="205" t="s">
        <v>75</v>
      </c>
      <c r="AU135" s="205" t="s">
        <v>76</v>
      </c>
      <c r="AY135" s="204" t="s">
        <v>114</v>
      </c>
      <c r="BK135" s="206">
        <f>BK136+BK142</f>
        <v>0</v>
      </c>
    </row>
    <row r="136" s="12" customFormat="1" ht="22.8" customHeight="1">
      <c r="A136" s="12"/>
      <c r="B136" s="193"/>
      <c r="C136" s="194"/>
      <c r="D136" s="195" t="s">
        <v>75</v>
      </c>
      <c r="E136" s="207" t="s">
        <v>159</v>
      </c>
      <c r="F136" s="207" t="s">
        <v>160</v>
      </c>
      <c r="G136" s="194"/>
      <c r="H136" s="194"/>
      <c r="I136" s="197"/>
      <c r="J136" s="208">
        <f>BK136</f>
        <v>0</v>
      </c>
      <c r="K136" s="194"/>
      <c r="L136" s="199"/>
      <c r="M136" s="200"/>
      <c r="N136" s="201"/>
      <c r="O136" s="201"/>
      <c r="P136" s="202">
        <f>SUM(P137:P141)</f>
        <v>0</v>
      </c>
      <c r="Q136" s="201"/>
      <c r="R136" s="202">
        <f>SUM(R137:R141)</f>
        <v>0.0020800000000000003</v>
      </c>
      <c r="S136" s="201"/>
      <c r="T136" s="203">
        <f>SUM(T137:T141)</f>
        <v>0.08320000000000001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4" t="s">
        <v>83</v>
      </c>
      <c r="AT136" s="205" t="s">
        <v>75</v>
      </c>
      <c r="AU136" s="205" t="s">
        <v>81</v>
      </c>
      <c r="AY136" s="204" t="s">
        <v>114</v>
      </c>
      <c r="BK136" s="206">
        <f>SUM(BK137:BK141)</f>
        <v>0</v>
      </c>
    </row>
    <row r="137" s="2" customFormat="1" ht="14.4" customHeight="1">
      <c r="A137" s="35"/>
      <c r="B137" s="36"/>
      <c r="C137" s="209" t="s">
        <v>161</v>
      </c>
      <c r="D137" s="209" t="s">
        <v>117</v>
      </c>
      <c r="E137" s="210" t="s">
        <v>162</v>
      </c>
      <c r="F137" s="211" t="s">
        <v>163</v>
      </c>
      <c r="G137" s="212" t="s">
        <v>164</v>
      </c>
      <c r="H137" s="213">
        <v>5.2000000000000002</v>
      </c>
      <c r="I137" s="214"/>
      <c r="J137" s="215">
        <f>ROUND(I137*H137,2)</f>
        <v>0</v>
      </c>
      <c r="K137" s="216"/>
      <c r="L137" s="41"/>
      <c r="M137" s="217" t="s">
        <v>1</v>
      </c>
      <c r="N137" s="218" t="s">
        <v>41</v>
      </c>
      <c r="O137" s="88"/>
      <c r="P137" s="219">
        <f>O137*H137</f>
        <v>0</v>
      </c>
      <c r="Q137" s="219">
        <v>0</v>
      </c>
      <c r="R137" s="219">
        <f>Q137*H137</f>
        <v>0</v>
      </c>
      <c r="S137" s="219">
        <v>0.016</v>
      </c>
      <c r="T137" s="220">
        <f>S137*H137</f>
        <v>0.08320000000000001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1" t="s">
        <v>165</v>
      </c>
      <c r="AT137" s="221" t="s">
        <v>117</v>
      </c>
      <c r="AU137" s="221" t="s">
        <v>83</v>
      </c>
      <c r="AY137" s="14" t="s">
        <v>114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4" t="s">
        <v>81</v>
      </c>
      <c r="BK137" s="222">
        <f>ROUND(I137*H137,2)</f>
        <v>0</v>
      </c>
      <c r="BL137" s="14" t="s">
        <v>165</v>
      </c>
      <c r="BM137" s="221" t="s">
        <v>166</v>
      </c>
    </row>
    <row r="138" s="2" customFormat="1" ht="14.4" customHeight="1">
      <c r="A138" s="35"/>
      <c r="B138" s="36"/>
      <c r="C138" s="209" t="s">
        <v>167</v>
      </c>
      <c r="D138" s="209" t="s">
        <v>117</v>
      </c>
      <c r="E138" s="210" t="s">
        <v>168</v>
      </c>
      <c r="F138" s="211" t="s">
        <v>169</v>
      </c>
      <c r="G138" s="212" t="s">
        <v>164</v>
      </c>
      <c r="H138" s="213">
        <v>5.2000000000000002</v>
      </c>
      <c r="I138" s="214"/>
      <c r="J138" s="215">
        <f>ROUND(I138*H138,2)</f>
        <v>0</v>
      </c>
      <c r="K138" s="216"/>
      <c r="L138" s="41"/>
      <c r="M138" s="217" t="s">
        <v>1</v>
      </c>
      <c r="N138" s="218" t="s">
        <v>41</v>
      </c>
      <c r="O138" s="88"/>
      <c r="P138" s="219">
        <f>O138*H138</f>
        <v>0</v>
      </c>
      <c r="Q138" s="219">
        <v>0.00040000000000000002</v>
      </c>
      <c r="R138" s="219">
        <f>Q138*H138</f>
        <v>0.0020800000000000003</v>
      </c>
      <c r="S138" s="219">
        <v>0</v>
      </c>
      <c r="T138" s="22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1" t="s">
        <v>165</v>
      </c>
      <c r="AT138" s="221" t="s">
        <v>117</v>
      </c>
      <c r="AU138" s="221" t="s">
        <v>83</v>
      </c>
      <c r="AY138" s="14" t="s">
        <v>114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4" t="s">
        <v>81</v>
      </c>
      <c r="BK138" s="222">
        <f>ROUND(I138*H138,2)</f>
        <v>0</v>
      </c>
      <c r="BL138" s="14" t="s">
        <v>165</v>
      </c>
      <c r="BM138" s="221" t="s">
        <v>170</v>
      </c>
    </row>
    <row r="139" s="2" customFormat="1" ht="14.4" customHeight="1">
      <c r="A139" s="35"/>
      <c r="B139" s="36"/>
      <c r="C139" s="223" t="s">
        <v>171</v>
      </c>
      <c r="D139" s="223" t="s">
        <v>172</v>
      </c>
      <c r="E139" s="224" t="s">
        <v>173</v>
      </c>
      <c r="F139" s="225" t="s">
        <v>174</v>
      </c>
      <c r="G139" s="226" t="s">
        <v>164</v>
      </c>
      <c r="H139" s="227">
        <v>5.2000000000000002</v>
      </c>
      <c r="I139" s="228"/>
      <c r="J139" s="229">
        <f>ROUND(I139*H139,2)</f>
        <v>0</v>
      </c>
      <c r="K139" s="230"/>
      <c r="L139" s="231"/>
      <c r="M139" s="232" t="s">
        <v>1</v>
      </c>
      <c r="N139" s="233" t="s">
        <v>41</v>
      </c>
      <c r="O139" s="88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175</v>
      </c>
      <c r="AT139" s="221" t="s">
        <v>172</v>
      </c>
      <c r="AU139" s="221" t="s">
        <v>83</v>
      </c>
      <c r="AY139" s="14" t="s">
        <v>114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4" t="s">
        <v>81</v>
      </c>
      <c r="BK139" s="222">
        <f>ROUND(I139*H139,2)</f>
        <v>0</v>
      </c>
      <c r="BL139" s="14" t="s">
        <v>165</v>
      </c>
      <c r="BM139" s="221" t="s">
        <v>176</v>
      </c>
    </row>
    <row r="140" s="2" customFormat="1" ht="14.4" customHeight="1">
      <c r="A140" s="35"/>
      <c r="B140" s="36"/>
      <c r="C140" s="209" t="s">
        <v>177</v>
      </c>
      <c r="D140" s="209" t="s">
        <v>117</v>
      </c>
      <c r="E140" s="210" t="s">
        <v>178</v>
      </c>
      <c r="F140" s="211" t="s">
        <v>179</v>
      </c>
      <c r="G140" s="212" t="s">
        <v>134</v>
      </c>
      <c r="H140" s="213">
        <v>0.002</v>
      </c>
      <c r="I140" s="214"/>
      <c r="J140" s="215">
        <f>ROUND(I140*H140,2)</f>
        <v>0</v>
      </c>
      <c r="K140" s="216"/>
      <c r="L140" s="41"/>
      <c r="M140" s="217" t="s">
        <v>1</v>
      </c>
      <c r="N140" s="218" t="s">
        <v>41</v>
      </c>
      <c r="O140" s="88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1" t="s">
        <v>165</v>
      </c>
      <c r="AT140" s="221" t="s">
        <v>117</v>
      </c>
      <c r="AU140" s="221" t="s">
        <v>83</v>
      </c>
      <c r="AY140" s="14" t="s">
        <v>114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4" t="s">
        <v>81</v>
      </c>
      <c r="BK140" s="222">
        <f>ROUND(I140*H140,2)</f>
        <v>0</v>
      </c>
      <c r="BL140" s="14" t="s">
        <v>165</v>
      </c>
      <c r="BM140" s="221" t="s">
        <v>180</v>
      </c>
    </row>
    <row r="141" s="2" customFormat="1" ht="14.4" customHeight="1">
      <c r="A141" s="35"/>
      <c r="B141" s="36"/>
      <c r="C141" s="209" t="s">
        <v>181</v>
      </c>
      <c r="D141" s="209" t="s">
        <v>117</v>
      </c>
      <c r="E141" s="210" t="s">
        <v>182</v>
      </c>
      <c r="F141" s="211" t="s">
        <v>183</v>
      </c>
      <c r="G141" s="212" t="s">
        <v>134</v>
      </c>
      <c r="H141" s="213">
        <v>0.002</v>
      </c>
      <c r="I141" s="214"/>
      <c r="J141" s="215">
        <f>ROUND(I141*H141,2)</f>
        <v>0</v>
      </c>
      <c r="K141" s="216"/>
      <c r="L141" s="41"/>
      <c r="M141" s="217" t="s">
        <v>1</v>
      </c>
      <c r="N141" s="218" t="s">
        <v>41</v>
      </c>
      <c r="O141" s="88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1" t="s">
        <v>165</v>
      </c>
      <c r="AT141" s="221" t="s">
        <v>117</v>
      </c>
      <c r="AU141" s="221" t="s">
        <v>83</v>
      </c>
      <c r="AY141" s="14" t="s">
        <v>114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4" t="s">
        <v>81</v>
      </c>
      <c r="BK141" s="222">
        <f>ROUND(I141*H141,2)</f>
        <v>0</v>
      </c>
      <c r="BL141" s="14" t="s">
        <v>165</v>
      </c>
      <c r="BM141" s="221" t="s">
        <v>184</v>
      </c>
    </row>
    <row r="142" s="12" customFormat="1" ht="22.8" customHeight="1">
      <c r="A142" s="12"/>
      <c r="B142" s="193"/>
      <c r="C142" s="194"/>
      <c r="D142" s="195" t="s">
        <v>75</v>
      </c>
      <c r="E142" s="207" t="s">
        <v>185</v>
      </c>
      <c r="F142" s="207" t="s">
        <v>186</v>
      </c>
      <c r="G142" s="194"/>
      <c r="H142" s="194"/>
      <c r="I142" s="197"/>
      <c r="J142" s="208">
        <f>BK142</f>
        <v>0</v>
      </c>
      <c r="K142" s="194"/>
      <c r="L142" s="199"/>
      <c r="M142" s="200"/>
      <c r="N142" s="201"/>
      <c r="O142" s="201"/>
      <c r="P142" s="202">
        <f>SUM(P143:P150)</f>
        <v>0</v>
      </c>
      <c r="Q142" s="201"/>
      <c r="R142" s="202">
        <f>SUM(R143:R150)</f>
        <v>0.0315328</v>
      </c>
      <c r="S142" s="201"/>
      <c r="T142" s="203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4" t="s">
        <v>83</v>
      </c>
      <c r="AT142" s="205" t="s">
        <v>75</v>
      </c>
      <c r="AU142" s="205" t="s">
        <v>81</v>
      </c>
      <c r="AY142" s="204" t="s">
        <v>114</v>
      </c>
      <c r="BK142" s="206">
        <f>SUM(BK143:BK150)</f>
        <v>0</v>
      </c>
    </row>
    <row r="143" s="2" customFormat="1" ht="14.4" customHeight="1">
      <c r="A143" s="35"/>
      <c r="B143" s="36"/>
      <c r="C143" s="209" t="s">
        <v>8</v>
      </c>
      <c r="D143" s="209" t="s">
        <v>117</v>
      </c>
      <c r="E143" s="210" t="s">
        <v>187</v>
      </c>
      <c r="F143" s="211" t="s">
        <v>188</v>
      </c>
      <c r="G143" s="212" t="s">
        <v>164</v>
      </c>
      <c r="H143" s="213">
        <v>13.6</v>
      </c>
      <c r="I143" s="214"/>
      <c r="J143" s="215">
        <f>ROUND(I143*H143,2)</f>
        <v>0</v>
      </c>
      <c r="K143" s="216"/>
      <c r="L143" s="41"/>
      <c r="M143" s="217" t="s">
        <v>1</v>
      </c>
      <c r="N143" s="218" t="s">
        <v>41</v>
      </c>
      <c r="O143" s="88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1" t="s">
        <v>165</v>
      </c>
      <c r="AT143" s="221" t="s">
        <v>117</v>
      </c>
      <c r="AU143" s="221" t="s">
        <v>83</v>
      </c>
      <c r="AY143" s="14" t="s">
        <v>114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4" t="s">
        <v>81</v>
      </c>
      <c r="BK143" s="222">
        <f>ROUND(I143*H143,2)</f>
        <v>0</v>
      </c>
      <c r="BL143" s="14" t="s">
        <v>165</v>
      </c>
      <c r="BM143" s="221" t="s">
        <v>189</v>
      </c>
    </row>
    <row r="144" s="2" customFormat="1" ht="14.4" customHeight="1">
      <c r="A144" s="35"/>
      <c r="B144" s="36"/>
      <c r="C144" s="223" t="s">
        <v>165</v>
      </c>
      <c r="D144" s="223" t="s">
        <v>172</v>
      </c>
      <c r="E144" s="224" t="s">
        <v>190</v>
      </c>
      <c r="F144" s="225" t="s">
        <v>191</v>
      </c>
      <c r="G144" s="226" t="s">
        <v>164</v>
      </c>
      <c r="H144" s="227">
        <v>14.279999999999999</v>
      </c>
      <c r="I144" s="228"/>
      <c r="J144" s="229">
        <f>ROUND(I144*H144,2)</f>
        <v>0</v>
      </c>
      <c r="K144" s="230"/>
      <c r="L144" s="231"/>
      <c r="M144" s="232" t="s">
        <v>1</v>
      </c>
      <c r="N144" s="233" t="s">
        <v>41</v>
      </c>
      <c r="O144" s="88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1" t="s">
        <v>175</v>
      </c>
      <c r="AT144" s="221" t="s">
        <v>172</v>
      </c>
      <c r="AU144" s="221" t="s">
        <v>83</v>
      </c>
      <c r="AY144" s="14" t="s">
        <v>114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4" t="s">
        <v>81</v>
      </c>
      <c r="BK144" s="222">
        <f>ROUND(I144*H144,2)</f>
        <v>0</v>
      </c>
      <c r="BL144" s="14" t="s">
        <v>165</v>
      </c>
      <c r="BM144" s="221" t="s">
        <v>192</v>
      </c>
    </row>
    <row r="145" s="2" customFormat="1" ht="14.4" customHeight="1">
      <c r="A145" s="35"/>
      <c r="B145" s="36"/>
      <c r="C145" s="209" t="s">
        <v>193</v>
      </c>
      <c r="D145" s="209" t="s">
        <v>117</v>
      </c>
      <c r="E145" s="210" t="s">
        <v>194</v>
      </c>
      <c r="F145" s="211" t="s">
        <v>195</v>
      </c>
      <c r="G145" s="212" t="s">
        <v>120</v>
      </c>
      <c r="H145" s="213">
        <v>8.3200000000000003</v>
      </c>
      <c r="I145" s="214"/>
      <c r="J145" s="215">
        <f>ROUND(I145*H145,2)</f>
        <v>0</v>
      </c>
      <c r="K145" s="216"/>
      <c r="L145" s="41"/>
      <c r="M145" s="217" t="s">
        <v>1</v>
      </c>
      <c r="N145" s="218" t="s">
        <v>41</v>
      </c>
      <c r="O145" s="88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1" t="s">
        <v>165</v>
      </c>
      <c r="AT145" s="221" t="s">
        <v>117</v>
      </c>
      <c r="AU145" s="221" t="s">
        <v>83</v>
      </c>
      <c r="AY145" s="14" t="s">
        <v>114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4" t="s">
        <v>81</v>
      </c>
      <c r="BK145" s="222">
        <f>ROUND(I145*H145,2)</f>
        <v>0</v>
      </c>
      <c r="BL145" s="14" t="s">
        <v>165</v>
      </c>
      <c r="BM145" s="221" t="s">
        <v>196</v>
      </c>
    </row>
    <row r="146" s="2" customFormat="1" ht="14.4" customHeight="1">
      <c r="A146" s="35"/>
      <c r="B146" s="36"/>
      <c r="C146" s="209" t="s">
        <v>197</v>
      </c>
      <c r="D146" s="209" t="s">
        <v>117</v>
      </c>
      <c r="E146" s="210" t="s">
        <v>198</v>
      </c>
      <c r="F146" s="211" t="s">
        <v>199</v>
      </c>
      <c r="G146" s="212" t="s">
        <v>120</v>
      </c>
      <c r="H146" s="213">
        <v>8.3200000000000003</v>
      </c>
      <c r="I146" s="214"/>
      <c r="J146" s="215">
        <f>ROUND(I146*H146,2)</f>
        <v>0</v>
      </c>
      <c r="K146" s="216"/>
      <c r="L146" s="41"/>
      <c r="M146" s="217" t="s">
        <v>1</v>
      </c>
      <c r="N146" s="218" t="s">
        <v>41</v>
      </c>
      <c r="O146" s="88"/>
      <c r="P146" s="219">
        <f>O146*H146</f>
        <v>0</v>
      </c>
      <c r="Q146" s="219">
        <v>0.00029</v>
      </c>
      <c r="R146" s="219">
        <f>Q146*H146</f>
        <v>0.0024128000000000001</v>
      </c>
      <c r="S146" s="219">
        <v>0</v>
      </c>
      <c r="T146" s="22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1" t="s">
        <v>165</v>
      </c>
      <c r="AT146" s="221" t="s">
        <v>117</v>
      </c>
      <c r="AU146" s="221" t="s">
        <v>83</v>
      </c>
      <c r="AY146" s="14" t="s">
        <v>114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4" t="s">
        <v>81</v>
      </c>
      <c r="BK146" s="222">
        <f>ROUND(I146*H146,2)</f>
        <v>0</v>
      </c>
      <c r="BL146" s="14" t="s">
        <v>165</v>
      </c>
      <c r="BM146" s="221" t="s">
        <v>200</v>
      </c>
    </row>
    <row r="147" s="2" customFormat="1" ht="14.4" customHeight="1">
      <c r="A147" s="35"/>
      <c r="B147" s="36"/>
      <c r="C147" s="209" t="s">
        <v>201</v>
      </c>
      <c r="D147" s="209" t="s">
        <v>117</v>
      </c>
      <c r="E147" s="210" t="s">
        <v>202</v>
      </c>
      <c r="F147" s="211" t="s">
        <v>203</v>
      </c>
      <c r="G147" s="212" t="s">
        <v>120</v>
      </c>
      <c r="H147" s="213">
        <v>8.3200000000000003</v>
      </c>
      <c r="I147" s="214"/>
      <c r="J147" s="215">
        <f>ROUND(I147*H147,2)</f>
        <v>0</v>
      </c>
      <c r="K147" s="216"/>
      <c r="L147" s="41"/>
      <c r="M147" s="217" t="s">
        <v>1</v>
      </c>
      <c r="N147" s="218" t="s">
        <v>41</v>
      </c>
      <c r="O147" s="88"/>
      <c r="P147" s="219">
        <f>O147*H147</f>
        <v>0</v>
      </c>
      <c r="Q147" s="219">
        <v>0.00066</v>
      </c>
      <c r="R147" s="219">
        <f>Q147*H147</f>
        <v>0.0054911999999999999</v>
      </c>
      <c r="S147" s="219">
        <v>0</v>
      </c>
      <c r="T147" s="22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1" t="s">
        <v>165</v>
      </c>
      <c r="AT147" s="221" t="s">
        <v>117</v>
      </c>
      <c r="AU147" s="221" t="s">
        <v>83</v>
      </c>
      <c r="AY147" s="14" t="s">
        <v>114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4" t="s">
        <v>81</v>
      </c>
      <c r="BK147" s="222">
        <f>ROUND(I147*H147,2)</f>
        <v>0</v>
      </c>
      <c r="BL147" s="14" t="s">
        <v>165</v>
      </c>
      <c r="BM147" s="221" t="s">
        <v>204</v>
      </c>
    </row>
    <row r="148" s="2" customFormat="1" ht="14.4" customHeight="1">
      <c r="A148" s="35"/>
      <c r="B148" s="36"/>
      <c r="C148" s="209" t="s">
        <v>205</v>
      </c>
      <c r="D148" s="209" t="s">
        <v>117</v>
      </c>
      <c r="E148" s="210" t="s">
        <v>206</v>
      </c>
      <c r="F148" s="211" t="s">
        <v>207</v>
      </c>
      <c r="G148" s="212" t="s">
        <v>120</v>
      </c>
      <c r="H148" s="213">
        <v>8.3200000000000003</v>
      </c>
      <c r="I148" s="214"/>
      <c r="J148" s="215">
        <f>ROUND(I148*H148,2)</f>
        <v>0</v>
      </c>
      <c r="K148" s="216"/>
      <c r="L148" s="41"/>
      <c r="M148" s="217" t="s">
        <v>1</v>
      </c>
      <c r="N148" s="218" t="s">
        <v>41</v>
      </c>
      <c r="O148" s="88"/>
      <c r="P148" s="219">
        <f>O148*H148</f>
        <v>0</v>
      </c>
      <c r="Q148" s="219">
        <v>0.0025000000000000001</v>
      </c>
      <c r="R148" s="219">
        <f>Q148*H148</f>
        <v>0.020800000000000003</v>
      </c>
      <c r="S148" s="219">
        <v>0</v>
      </c>
      <c r="T148" s="22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1" t="s">
        <v>165</v>
      </c>
      <c r="AT148" s="221" t="s">
        <v>117</v>
      </c>
      <c r="AU148" s="221" t="s">
        <v>83</v>
      </c>
      <c r="AY148" s="14" t="s">
        <v>114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4" t="s">
        <v>81</v>
      </c>
      <c r="BK148" s="222">
        <f>ROUND(I148*H148,2)</f>
        <v>0</v>
      </c>
      <c r="BL148" s="14" t="s">
        <v>165</v>
      </c>
      <c r="BM148" s="221" t="s">
        <v>208</v>
      </c>
    </row>
    <row r="149" s="2" customFormat="1" ht="14.4" customHeight="1">
      <c r="A149" s="35"/>
      <c r="B149" s="36"/>
      <c r="C149" s="209" t="s">
        <v>7</v>
      </c>
      <c r="D149" s="209" t="s">
        <v>117</v>
      </c>
      <c r="E149" s="210" t="s">
        <v>209</v>
      </c>
      <c r="F149" s="211" t="s">
        <v>210</v>
      </c>
      <c r="G149" s="212" t="s">
        <v>120</v>
      </c>
      <c r="H149" s="213">
        <v>8.3200000000000003</v>
      </c>
      <c r="I149" s="214"/>
      <c r="J149" s="215">
        <f>ROUND(I149*H149,2)</f>
        <v>0</v>
      </c>
      <c r="K149" s="216"/>
      <c r="L149" s="41"/>
      <c r="M149" s="217" t="s">
        <v>1</v>
      </c>
      <c r="N149" s="218" t="s">
        <v>41</v>
      </c>
      <c r="O149" s="88"/>
      <c r="P149" s="219">
        <f>O149*H149</f>
        <v>0</v>
      </c>
      <c r="Q149" s="219">
        <v>4.0000000000000003E-05</v>
      </c>
      <c r="R149" s="219">
        <f>Q149*H149</f>
        <v>0.00033280000000000001</v>
      </c>
      <c r="S149" s="219">
        <v>0</v>
      </c>
      <c r="T149" s="22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1" t="s">
        <v>165</v>
      </c>
      <c r="AT149" s="221" t="s">
        <v>117</v>
      </c>
      <c r="AU149" s="221" t="s">
        <v>83</v>
      </c>
      <c r="AY149" s="14" t="s">
        <v>114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4" t="s">
        <v>81</v>
      </c>
      <c r="BK149" s="222">
        <f>ROUND(I149*H149,2)</f>
        <v>0</v>
      </c>
      <c r="BL149" s="14" t="s">
        <v>165</v>
      </c>
      <c r="BM149" s="221" t="s">
        <v>211</v>
      </c>
    </row>
    <row r="150" s="2" customFormat="1" ht="14.4" customHeight="1">
      <c r="A150" s="35"/>
      <c r="B150" s="36"/>
      <c r="C150" s="209" t="s">
        <v>212</v>
      </c>
      <c r="D150" s="209" t="s">
        <v>117</v>
      </c>
      <c r="E150" s="210" t="s">
        <v>213</v>
      </c>
      <c r="F150" s="211" t="s">
        <v>214</v>
      </c>
      <c r="G150" s="212" t="s">
        <v>120</v>
      </c>
      <c r="H150" s="213">
        <v>8.3200000000000003</v>
      </c>
      <c r="I150" s="214"/>
      <c r="J150" s="215">
        <f>ROUND(I150*H150,2)</f>
        <v>0</v>
      </c>
      <c r="K150" s="216"/>
      <c r="L150" s="41"/>
      <c r="M150" s="217" t="s">
        <v>1</v>
      </c>
      <c r="N150" s="218" t="s">
        <v>41</v>
      </c>
      <c r="O150" s="88"/>
      <c r="P150" s="219">
        <f>O150*H150</f>
        <v>0</v>
      </c>
      <c r="Q150" s="219">
        <v>0.00029999999999999997</v>
      </c>
      <c r="R150" s="219">
        <f>Q150*H150</f>
        <v>0.002496</v>
      </c>
      <c r="S150" s="219">
        <v>0</v>
      </c>
      <c r="T150" s="22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1" t="s">
        <v>165</v>
      </c>
      <c r="AT150" s="221" t="s">
        <v>117</v>
      </c>
      <c r="AU150" s="221" t="s">
        <v>83</v>
      </c>
      <c r="AY150" s="14" t="s">
        <v>114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4" t="s">
        <v>81</v>
      </c>
      <c r="BK150" s="222">
        <f>ROUND(I150*H150,2)</f>
        <v>0</v>
      </c>
      <c r="BL150" s="14" t="s">
        <v>165</v>
      </c>
      <c r="BM150" s="221" t="s">
        <v>215</v>
      </c>
    </row>
    <row r="151" s="12" customFormat="1" ht="25.92" customHeight="1">
      <c r="A151" s="12"/>
      <c r="B151" s="193"/>
      <c r="C151" s="194"/>
      <c r="D151" s="195" t="s">
        <v>75</v>
      </c>
      <c r="E151" s="196" t="s">
        <v>216</v>
      </c>
      <c r="F151" s="196" t="s">
        <v>217</v>
      </c>
      <c r="G151" s="194"/>
      <c r="H151" s="194"/>
      <c r="I151" s="197"/>
      <c r="J151" s="198">
        <f>BK151</f>
        <v>0</v>
      </c>
      <c r="K151" s="194"/>
      <c r="L151" s="199"/>
      <c r="M151" s="200"/>
      <c r="N151" s="201"/>
      <c r="O151" s="201"/>
      <c r="P151" s="202">
        <f>P152</f>
        <v>0</v>
      </c>
      <c r="Q151" s="201"/>
      <c r="R151" s="202">
        <f>R152</f>
        <v>0</v>
      </c>
      <c r="S151" s="201"/>
      <c r="T151" s="203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4" t="s">
        <v>136</v>
      </c>
      <c r="AT151" s="205" t="s">
        <v>75</v>
      </c>
      <c r="AU151" s="205" t="s">
        <v>76</v>
      </c>
      <c r="AY151" s="204" t="s">
        <v>114</v>
      </c>
      <c r="BK151" s="206">
        <f>BK152</f>
        <v>0</v>
      </c>
    </row>
    <row r="152" s="12" customFormat="1" ht="22.8" customHeight="1">
      <c r="A152" s="12"/>
      <c r="B152" s="193"/>
      <c r="C152" s="194"/>
      <c r="D152" s="195" t="s">
        <v>75</v>
      </c>
      <c r="E152" s="207" t="s">
        <v>218</v>
      </c>
      <c r="F152" s="207" t="s">
        <v>219</v>
      </c>
      <c r="G152" s="194"/>
      <c r="H152" s="194"/>
      <c r="I152" s="197"/>
      <c r="J152" s="208">
        <f>BK152</f>
        <v>0</v>
      </c>
      <c r="K152" s="194"/>
      <c r="L152" s="199"/>
      <c r="M152" s="200"/>
      <c r="N152" s="201"/>
      <c r="O152" s="201"/>
      <c r="P152" s="202">
        <f>P153</f>
        <v>0</v>
      </c>
      <c r="Q152" s="201"/>
      <c r="R152" s="202">
        <f>R153</f>
        <v>0</v>
      </c>
      <c r="S152" s="201"/>
      <c r="T152" s="203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4" t="s">
        <v>136</v>
      </c>
      <c r="AT152" s="205" t="s">
        <v>75</v>
      </c>
      <c r="AU152" s="205" t="s">
        <v>81</v>
      </c>
      <c r="AY152" s="204" t="s">
        <v>114</v>
      </c>
      <c r="BK152" s="206">
        <f>BK153</f>
        <v>0</v>
      </c>
    </row>
    <row r="153" s="2" customFormat="1" ht="14.4" customHeight="1">
      <c r="A153" s="35"/>
      <c r="B153" s="36"/>
      <c r="C153" s="209" t="s">
        <v>220</v>
      </c>
      <c r="D153" s="209" t="s">
        <v>117</v>
      </c>
      <c r="E153" s="210" t="s">
        <v>221</v>
      </c>
      <c r="F153" s="211" t="s">
        <v>222</v>
      </c>
      <c r="G153" s="212" t="s">
        <v>223</v>
      </c>
      <c r="H153" s="213">
        <v>1</v>
      </c>
      <c r="I153" s="214"/>
      <c r="J153" s="215">
        <f>ROUND(I153*H153,2)</f>
        <v>0</v>
      </c>
      <c r="K153" s="216"/>
      <c r="L153" s="41"/>
      <c r="M153" s="234" t="s">
        <v>1</v>
      </c>
      <c r="N153" s="235" t="s">
        <v>41</v>
      </c>
      <c r="O153" s="236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1" t="s">
        <v>224</v>
      </c>
      <c r="AT153" s="221" t="s">
        <v>117</v>
      </c>
      <c r="AU153" s="221" t="s">
        <v>83</v>
      </c>
      <c r="AY153" s="14" t="s">
        <v>114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4" t="s">
        <v>81</v>
      </c>
      <c r="BK153" s="222">
        <f>ROUND(I153*H153,2)</f>
        <v>0</v>
      </c>
      <c r="BL153" s="14" t="s">
        <v>224</v>
      </c>
      <c r="BM153" s="221" t="s">
        <v>225</v>
      </c>
    </row>
    <row r="154" s="2" customFormat="1" ht="6.96" customHeight="1">
      <c r="A154" s="35"/>
      <c r="B154" s="63"/>
      <c r="C154" s="64"/>
      <c r="D154" s="64"/>
      <c r="E154" s="64"/>
      <c r="F154" s="64"/>
      <c r="G154" s="64"/>
      <c r="H154" s="64"/>
      <c r="I154" s="64"/>
      <c r="J154" s="64"/>
      <c r="K154" s="64"/>
      <c r="L154" s="41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sheet="1" autoFilter="0" formatColumns="0" formatRows="0" objects="1" scenarios="1" spinCount="100000" saltValue="odEyn/G/aDK++ybAY7bnRd7M5L1IxdgK4l6Mh54RzEbA08wyLYrgneCrHY3nd3GZEZdIn62+jMP0Bmc0ApjVkA==" hashValue="Yl6+r8/gGMgxp7je5j2e27MUVpjZj5jSJctBE3fBPYoM2EYSi56lwlASlrW/3+1yzVN2IVukOhXsiKoajhqPIQ==" algorithmName="SHA-512" password="CC35"/>
  <autoFilter ref="C120:K153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TOSHIBAC660\kucera</dc:creator>
  <cp:lastModifiedBy>TOSHIBAC660\kucera</cp:lastModifiedBy>
  <dcterms:created xsi:type="dcterms:W3CDTF">2020-08-26T18:55:30Z</dcterms:created>
  <dcterms:modified xsi:type="dcterms:W3CDTF">2020-08-26T18:55:33Z</dcterms:modified>
</cp:coreProperties>
</file>