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ucera\Desktop\Moje\"/>
    </mc:Choice>
  </mc:AlternateContent>
  <bookViews>
    <workbookView xWindow="0" yWindow="0" windowWidth="0" windowHeight="0"/>
  </bookViews>
  <sheets>
    <sheet name="Rekapitulace stavby" sheetId="1" r:id="rId1"/>
    <sheet name="07-02-2021 - Dokončení ch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'07-02-2021 - Dokončení ch...'!$C$120:$K$178</definedName>
    <definedName name="_xlnm.Print_Area" localSheetId="1">'07-02-2021 - Dokončení ch...'!$C$82:$J$104,'07-02-2021 - Dokončení ch...'!$C$110:$K$178</definedName>
    <definedName name="_xlnm.Print_Titles" localSheetId="1">'07-02-2021 - Dokončení ch...'!$120:$120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T174"/>
  <c r="R175"/>
  <c r="R174"/>
  <c r="P175"/>
  <c r="P174"/>
  <c r="BI172"/>
  <c r="BH172"/>
  <c r="BG172"/>
  <c r="BF172"/>
  <c r="T172"/>
  <c r="T171"/>
  <c r="R172"/>
  <c r="R171"/>
  <c r="P172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7"/>
  <c r="F115"/>
  <c r="E113"/>
  <c r="F89"/>
  <c r="F87"/>
  <c r="E85"/>
  <c r="J22"/>
  <c r="E22"/>
  <c r="J90"/>
  <c r="J21"/>
  <c r="J19"/>
  <c r="E19"/>
  <c r="J117"/>
  <c r="J18"/>
  <c r="J16"/>
  <c r="E16"/>
  <c r="F118"/>
  <c r="J15"/>
  <c r="J10"/>
  <c r="J87"/>
  <c i="1" r="L90"/>
  <c r="AM90"/>
  <c r="AM89"/>
  <c r="L89"/>
  <c r="AM87"/>
  <c r="L87"/>
  <c r="L85"/>
  <c r="L84"/>
  <c i="2" r="J178"/>
  <c r="BK177"/>
  <c r="BK175"/>
  <c r="J172"/>
  <c r="BK170"/>
  <c r="BK169"/>
  <c r="J167"/>
  <c r="BK163"/>
  <c r="BK162"/>
  <c r="BK161"/>
  <c r="J158"/>
  <c r="J157"/>
  <c r="J156"/>
  <c r="BK153"/>
  <c r="J152"/>
  <c r="J150"/>
  <c r="BK149"/>
  <c r="BK147"/>
  <c r="J135"/>
  <c r="J132"/>
  <c r="BK131"/>
  <c r="J130"/>
  <c r="BK126"/>
  <c r="BK125"/>
  <c r="J177"/>
  <c r="J168"/>
  <c r="J162"/>
  <c r="J159"/>
  <c r="BK158"/>
  <c r="BK157"/>
  <c r="BK156"/>
  <c r="BK154"/>
  <c r="J146"/>
  <c r="J144"/>
  <c r="BK143"/>
  <c r="J142"/>
  <c r="J141"/>
  <c r="BK140"/>
  <c r="J139"/>
  <c r="BK138"/>
  <c r="BK134"/>
  <c r="J133"/>
  <c r="J129"/>
  <c r="J128"/>
  <c r="J124"/>
  <c r="BK178"/>
  <c r="J175"/>
  <c r="BK167"/>
  <c r="BK166"/>
  <c r="BK164"/>
  <c r="J163"/>
  <c r="BK160"/>
  <c r="J155"/>
  <c r="BK151"/>
  <c r="BK148"/>
  <c r="BK142"/>
  <c r="BK141"/>
  <c r="BK139"/>
  <c r="J138"/>
  <c r="BK137"/>
  <c r="BK135"/>
  <c r="J134"/>
  <c r="BK133"/>
  <c r="BK132"/>
  <c r="BK130"/>
  <c r="BK129"/>
  <c r="BK128"/>
  <c r="J127"/>
  <c r="J126"/>
  <c i="1" r="AS94"/>
  <c i="2" r="BK172"/>
  <c r="J170"/>
  <c r="J169"/>
  <c r="BK168"/>
  <c r="J166"/>
  <c r="J164"/>
  <c r="J161"/>
  <c r="J160"/>
  <c r="BK159"/>
  <c r="BK155"/>
  <c r="J154"/>
  <c r="J153"/>
  <c r="BK152"/>
  <c r="J151"/>
  <c r="BK150"/>
  <c r="J149"/>
  <c r="J148"/>
  <c r="J147"/>
  <c r="BK146"/>
  <c r="BK144"/>
  <c r="J143"/>
  <c r="J140"/>
  <c r="J137"/>
  <c r="J131"/>
  <c r="BK127"/>
  <c r="J125"/>
  <c r="BK124"/>
  <c l="1" r="BK123"/>
  <c r="BK136"/>
  <c r="J136"/>
  <c r="J97"/>
  <c r="R136"/>
  <c r="T145"/>
  <c r="R123"/>
  <c r="P136"/>
  <c r="T136"/>
  <c r="P145"/>
  <c r="BK165"/>
  <c r="J165"/>
  <c r="J99"/>
  <c r="T165"/>
  <c r="P123"/>
  <c r="T123"/>
  <c r="T122"/>
  <c r="BK145"/>
  <c r="J145"/>
  <c r="J98"/>
  <c r="R145"/>
  <c r="P165"/>
  <c r="R165"/>
  <c r="BK176"/>
  <c r="J176"/>
  <c r="J103"/>
  <c r="P176"/>
  <c r="P173"/>
  <c r="R176"/>
  <c r="R173"/>
  <c r="T176"/>
  <c r="T173"/>
  <c r="F90"/>
  <c r="J118"/>
  <c r="BE125"/>
  <c r="BE128"/>
  <c r="BE132"/>
  <c r="BE133"/>
  <c r="BE138"/>
  <c r="BE142"/>
  <c r="BE156"/>
  <c r="BE157"/>
  <c r="BE161"/>
  <c r="BE163"/>
  <c r="BE175"/>
  <c r="BE177"/>
  <c r="J89"/>
  <c r="J115"/>
  <c r="BE124"/>
  <c r="BE143"/>
  <c r="BE146"/>
  <c r="BE149"/>
  <c r="BE153"/>
  <c r="BE158"/>
  <c r="BE168"/>
  <c r="BE172"/>
  <c r="BE126"/>
  <c r="BE127"/>
  <c r="BE129"/>
  <c r="BE130"/>
  <c r="BE131"/>
  <c r="BE135"/>
  <c r="BE147"/>
  <c r="BE148"/>
  <c r="BE150"/>
  <c r="BE152"/>
  <c r="BE160"/>
  <c r="BE162"/>
  <c r="BE166"/>
  <c r="BE167"/>
  <c r="BE169"/>
  <c r="BE170"/>
  <c r="BE178"/>
  <c r="BE134"/>
  <c r="BE137"/>
  <c r="BE139"/>
  <c r="BE140"/>
  <c r="BE141"/>
  <c r="BE144"/>
  <c r="BE151"/>
  <c r="BE154"/>
  <c r="BE155"/>
  <c r="BE159"/>
  <c r="BE164"/>
  <c r="BK171"/>
  <c r="J171"/>
  <c r="J100"/>
  <c r="BK174"/>
  <c r="J174"/>
  <c r="J102"/>
  <c r="F35"/>
  <c i="1" r="BD95"/>
  <c r="BD94"/>
  <c r="W33"/>
  <c i="2" r="J32"/>
  <c i="1" r="AW95"/>
  <c i="2" r="F32"/>
  <c i="1" r="BA95"/>
  <c r="BA94"/>
  <c r="AW94"/>
  <c r="AK30"/>
  <c i="2" r="F34"/>
  <c i="1" r="BC95"/>
  <c r="BC94"/>
  <c r="AY94"/>
  <c i="2" r="F33"/>
  <c i="1" r="BB95"/>
  <c r="BB94"/>
  <c r="W31"/>
  <c i="2" l="1" r="T121"/>
  <c r="BK122"/>
  <c r="J122"/>
  <c r="J95"/>
  <c r="R122"/>
  <c r="R121"/>
  <c r="P122"/>
  <c r="P121"/>
  <c i="1" r="AU95"/>
  <c i="2" r="J123"/>
  <c r="J96"/>
  <c r="BK173"/>
  <c r="J173"/>
  <c r="J101"/>
  <c i="1" r="AU94"/>
  <c r="W32"/>
  <c i="2" r="F31"/>
  <c i="1" r="AZ95"/>
  <c r="AZ94"/>
  <c r="W29"/>
  <c r="AX94"/>
  <c r="W30"/>
  <c i="2" r="J31"/>
  <c i="1" r="AV95"/>
  <c r="AT95"/>
  <c i="2" l="1" r="BK121"/>
  <c r="J121"/>
  <c i="1" r="AV94"/>
  <c r="AK29"/>
  <c i="2" r="J28"/>
  <c i="1" r="AG95"/>
  <c r="AG94"/>
  <c l="1" r="AN95"/>
  <c i="2" r="J37"/>
  <c r="J94"/>
  <c i="1"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<sst xmlns="http://schemas.openxmlformats.org/spreadsheetml/2006/main">
  <si>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</si>
  <si>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</si>
  <si>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</si>
  <si>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</si>
  <si>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</si>
  <si>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{2147bf6b-0159-4e76-91a8-7ed8dbb077bf}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</si>
  <si>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</si>
  <si>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</si>
  <si>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</si>
  <si>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</si>
  <si>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</si>
  <si>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</si>
  <si>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</si>
  <si>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</si>
  <si>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07-02-2021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</si>
  <si>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</si>
  <si>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</si>
  <si>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Dokončení chodníku naproti HNsP - u garáží</t>
  </si>
  <si>
    <t>KSO:</t>
  </si>
  <si>
    <t>CC-CZ:</t>
  </si>
  <si>
    <t>Místo:</t>
  </si>
  <si>
    <t xml:space="preserve"> </t>
  </si>
  <si>
    <t>Datum:</t>
  </si>
  <si>
    <t>28. 2. 2021</t>
  </si>
  <si>
    <t>Zadavatel:</t>
  </si>
  <si>
    <t>IČ:</t>
  </si>
  <si>
    <t>00266230</t>
  </si>
  <si>
    <t>Město Bílina</t>
  </si>
  <si>
    <t>DIČ:</t>
  </si>
  <si>
    <t>CZ00266230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</si>
  <si>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</si>
  <si>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</si>
  <si>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</si>
  <si>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</si>
  <si>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</si>
  <si>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</si>
  <si>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</si>
  <si>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</si>
  <si>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</si>
  <si>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</si>
  <si>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</si>
  <si>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</si>
  <si>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</si>
  <si>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</si>
  <si>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</si>
  <si>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</si>
  <si>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</si>
  <si>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</si>
  <si>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</si>
  <si>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</si>
  <si>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</si>
  <si>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</si>
  <si>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</si>
  <si>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</si>
  <si>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</si>
  <si>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</si>
  <si>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</si>
  <si>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</si>
  <si>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</si>
  <si>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</si>
  <si>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</si>
  <si>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</si>
  <si>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</si>
  <si>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</si>
  <si>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</si>
  <si>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</si>
  <si>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</si>
  <si>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</si>
  <si>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</si>
  <si>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</si>
  <si>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</si>
  <si>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</si>
  <si>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</si>
  <si>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</si>
  <si>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</si>
  <si>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</si>
  <si>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</si>
  <si>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</si>
  <si>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</si>
  <si>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</si>
  <si>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</si>
  <si>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</si>
  <si>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</si>
  <si>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</si>
  <si>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</si>
  <si>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</si>
  <si>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</si>
  <si>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</si>
  <si>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</si>
  <si>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</si>
  <si>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</si>
  <si>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</si>
  <si>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</si>
  <si>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</si>
  <si>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</si>
  <si>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</si>
  <si>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</si>
  <si>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</si>
  <si>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</si>
  <si>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</si>
  <si>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</si>
  <si>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</si>
  <si>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</si>
  <si>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</si>
  <si>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</si>
  <si>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</si>
  <si>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</si>
  <si>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</si>
  <si>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</si>
  <si>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</si>
  <si>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</si>
  <si>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</si>
  <si>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</si>
  <si>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</si>
  <si>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</si>
  <si>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</si>
  <si>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</si>
  <si>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</si>
  <si>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ručně- pro navázání nového chodníku</t>
  </si>
  <si>
    <t>m2</t>
  </si>
  <si>
    <t>CS ÚRS 2021 01</t>
  </si>
  <si>
    <t>4</t>
  </si>
  <si>
    <t>-1382622873</t>
  </si>
  <si>
    <t>113107042</t>
  </si>
  <si>
    <t>Odstranění podkladu živičných tl 100 mm při překopech ručně</t>
  </si>
  <si>
    <t>1765476681</t>
  </si>
  <si>
    <t>3</t>
  </si>
  <si>
    <t>113107322</t>
  </si>
  <si>
    <t xml:space="preserve">Odstranění podkladu z kameniva drceného tl 200 mm strojně pl do 50 m2 </t>
  </si>
  <si>
    <t>-1959367208</t>
  </si>
  <si>
    <t>113107331</t>
  </si>
  <si>
    <t>Odstranění podkladu z betonu prostého tl 150 mm strojně pl do 50 m2</t>
  </si>
  <si>
    <t>277809856</t>
  </si>
  <si>
    <t>5</t>
  </si>
  <si>
    <t>113107341</t>
  </si>
  <si>
    <t>Odstranění podkladu živičného tl 50 mm strojně pl do 50 m2</t>
  </si>
  <si>
    <t>-629333746</t>
  </si>
  <si>
    <t>6</t>
  </si>
  <si>
    <t>113201112</t>
  </si>
  <si>
    <t>Vytrhání obrub silničních ležatých</t>
  </si>
  <si>
    <t>m</t>
  </si>
  <si>
    <t>-808039286</t>
  </si>
  <si>
    <t>7</t>
  </si>
  <si>
    <t>113202111</t>
  </si>
  <si>
    <t>Vytrhání obrub krajníků obrubníků stojatých</t>
  </si>
  <si>
    <t>CS ÚRS 2020 01</t>
  </si>
  <si>
    <t>-528730069</t>
  </si>
  <si>
    <t>8</t>
  </si>
  <si>
    <t>113204111</t>
  </si>
  <si>
    <t>Vytrhání obrub záhonových</t>
  </si>
  <si>
    <t>-720948889</t>
  </si>
  <si>
    <t>9</t>
  </si>
  <si>
    <t>181111111</t>
  </si>
  <si>
    <t>Plošná úprava terénu do 500 m2 zemina skupiny 1 až 4 nerovnosti do 100 mm v rovinně a svahu do 1:5</t>
  </si>
  <si>
    <t>-1863443448</t>
  </si>
  <si>
    <t>10</t>
  </si>
  <si>
    <t>181152302</t>
  </si>
  <si>
    <t xml:space="preserve">Úprava pláně  v zářezech se zhutněním</t>
  </si>
  <si>
    <t>-1805355874</t>
  </si>
  <si>
    <t>11</t>
  </si>
  <si>
    <t>181411121</t>
  </si>
  <si>
    <t>Založení lučního trávníku výsevem plochy do 1000 m2 v rovině a ve svahu do 1:5</t>
  </si>
  <si>
    <t>-674971967</t>
  </si>
  <si>
    <t>12</t>
  </si>
  <si>
    <t>M</t>
  </si>
  <si>
    <t>00572470</t>
  </si>
  <si>
    <t>osivo směs travní univerzál</t>
  </si>
  <si>
    <t>kg</t>
  </si>
  <si>
    <t>-1131740817</t>
  </si>
  <si>
    <t>Komunikace pozemní</t>
  </si>
  <si>
    <t>13</t>
  </si>
  <si>
    <t>564770111</t>
  </si>
  <si>
    <t>Podklad z kameniva hrubého drceného vel. 16-32 mm tl 250 mm</t>
  </si>
  <si>
    <t>-1298790720</t>
  </si>
  <si>
    <t>14</t>
  </si>
  <si>
    <t>564811111</t>
  </si>
  <si>
    <t>Podklad ze štěrkodrtě ŠD tl 50 mm</t>
  </si>
  <si>
    <t>1583002403</t>
  </si>
  <si>
    <t>566901161</t>
  </si>
  <si>
    <t>Vyspravení podkladu í plochy do 15 m2 obalovaným kamenivem ACP (OK) tl. 100 mm-doplnění u obrubníků</t>
  </si>
  <si>
    <t>93546390</t>
  </si>
  <si>
    <t>16</t>
  </si>
  <si>
    <t>596211214</t>
  </si>
  <si>
    <t>Příplatek za kombinaci dvou barev u kladení betonových dlažeb komunikací pro pěší tl 80 mm skupiny A</t>
  </si>
  <si>
    <t>-1645045722</t>
  </si>
  <si>
    <t>17</t>
  </si>
  <si>
    <t>596212210</t>
  </si>
  <si>
    <t>Kladení zámkové dlažby pozemních komunikací tl 80 mm skupiny A pl do 50 m2</t>
  </si>
  <si>
    <t>-1017853332</t>
  </si>
  <si>
    <t>18</t>
  </si>
  <si>
    <t>BET.K08C01</t>
  </si>
  <si>
    <t>dlažba BEST-KLASIKO 20x10x8cm přírodní</t>
  </si>
  <si>
    <t>2033634913</t>
  </si>
  <si>
    <t>19</t>
  </si>
  <si>
    <t>BET.K08C02</t>
  </si>
  <si>
    <t>dlažba BEST-KLASIKO 20x10x8cm červená</t>
  </si>
  <si>
    <t>1088825295</t>
  </si>
  <si>
    <t>20</t>
  </si>
  <si>
    <t>596991112</t>
  </si>
  <si>
    <t>Řezání betonové, kameninové a kamenné dlažby do oblouku tl do 80 mm</t>
  </si>
  <si>
    <t>-1990465864</t>
  </si>
  <si>
    <t>Ostatní konstrukce a práce, bourání</t>
  </si>
  <si>
    <t>913121111</t>
  </si>
  <si>
    <t>Montáž a demontáž dočasné dopravní značky kompletní základní</t>
  </si>
  <si>
    <t>kus</t>
  </si>
  <si>
    <t>1941343406</t>
  </si>
  <si>
    <t>22</t>
  </si>
  <si>
    <t>913121211</t>
  </si>
  <si>
    <t>Příplatek k dočasné dopravní značce kompletní základní za první a ZKD den použití</t>
  </si>
  <si>
    <t>-976224830</t>
  </si>
  <si>
    <t>23</t>
  </si>
  <si>
    <t>913211112</t>
  </si>
  <si>
    <t>Montáž a demontáž dočasné dopravní zábrany reflexní šířky 2,5 m</t>
  </si>
  <si>
    <t>-1661025317</t>
  </si>
  <si>
    <t>24</t>
  </si>
  <si>
    <t>913211212</t>
  </si>
  <si>
    <t>Příplatek k dočasné dopravní zábraně reflexní 2,5 m za první a ZKD den použití</t>
  </si>
  <si>
    <t>-1472747591</t>
  </si>
  <si>
    <t>25</t>
  </si>
  <si>
    <t>913321111</t>
  </si>
  <si>
    <t>Montáž a demontáž dočasné dopravní směrové desky základní</t>
  </si>
  <si>
    <t>792104701</t>
  </si>
  <si>
    <t>26</t>
  </si>
  <si>
    <t>913321211</t>
  </si>
  <si>
    <t>Příplatek k dočasné směrové desce základní za první a ZKD den použití</t>
  </si>
  <si>
    <t>1310957558</t>
  </si>
  <si>
    <t>27</t>
  </si>
  <si>
    <t>914111111</t>
  </si>
  <si>
    <t>Montáž svislé dopravní značky do velikosti 1 m2 objímkami na sloupek nebo konzolu</t>
  </si>
  <si>
    <t>177272398</t>
  </si>
  <si>
    <t>28</t>
  </si>
  <si>
    <t>914511111</t>
  </si>
  <si>
    <t>Montáž sloupku dopravních značek délky do 3,5 m s betonovým základem</t>
  </si>
  <si>
    <t>-1395495208</t>
  </si>
  <si>
    <t>29</t>
  </si>
  <si>
    <t>916131213</t>
  </si>
  <si>
    <t>Osazení silničního obrubníku betonového stojatého s boční opěrou do lože z betonu prostého</t>
  </si>
  <si>
    <t>1898999234</t>
  </si>
  <si>
    <t>30</t>
  </si>
  <si>
    <t>59217031</t>
  </si>
  <si>
    <t>obrubník betonový silniční 1000x150x250mm</t>
  </si>
  <si>
    <t>-922015416</t>
  </si>
  <si>
    <t>31</t>
  </si>
  <si>
    <t>916231213</t>
  </si>
  <si>
    <t>Osazení chodníkového obrubníku betonového stojatého s boční opěrou do lože z betonu prostého</t>
  </si>
  <si>
    <t>1329355612</t>
  </si>
  <si>
    <t>32</t>
  </si>
  <si>
    <t>916231292</t>
  </si>
  <si>
    <t>Příplatek za řezání obrubníků při osazování do oblouku o poloměru do 2,5m</t>
  </si>
  <si>
    <t>1217570295</t>
  </si>
  <si>
    <t>33</t>
  </si>
  <si>
    <t>916991121</t>
  </si>
  <si>
    <t>Lože pod obrubníky, krajníky nebo obruby z dlažebních kostek z betonu prostého</t>
  </si>
  <si>
    <t>m3</t>
  </si>
  <si>
    <t>1981543492</t>
  </si>
  <si>
    <t>34</t>
  </si>
  <si>
    <t>4400860940</t>
  </si>
  <si>
    <t>Parkový (zahradní) obrubník BEST LINEA II 1000/80/250 přírodní</t>
  </si>
  <si>
    <t>-138163955</t>
  </si>
  <si>
    <t>35</t>
  </si>
  <si>
    <t>919731122</t>
  </si>
  <si>
    <t>Zarovnání styčné plochy podkladu nebo krytu živičného tl do 100 mm</t>
  </si>
  <si>
    <t>1541651495</t>
  </si>
  <si>
    <t>36</t>
  </si>
  <si>
    <t>919732221</t>
  </si>
  <si>
    <t>Styčná spára napojení nového živičného povrchu na stávající za tepla š 15 mm hl 25 mm bez prořezání</t>
  </si>
  <si>
    <t>1875072968</t>
  </si>
  <si>
    <t>37</t>
  </si>
  <si>
    <t>919735112</t>
  </si>
  <si>
    <t>Řezání stávajícího živičného krytu hl do 100 mm</t>
  </si>
  <si>
    <t>1444518301</t>
  </si>
  <si>
    <t>38</t>
  </si>
  <si>
    <t>966006132</t>
  </si>
  <si>
    <t>Odstranění značek dopravních nebo orientačních se sloupky s betonovými patkami</t>
  </si>
  <si>
    <t>479537211</t>
  </si>
  <si>
    <t>39</t>
  </si>
  <si>
    <t>979054451</t>
  </si>
  <si>
    <t>Očištění vybouraných zámkových dlaždic s původním spárováním z kameniva těženého</t>
  </si>
  <si>
    <t>-355544658</t>
  </si>
  <si>
    <t>997</t>
  </si>
  <si>
    <t>Přesun sutě</t>
  </si>
  <si>
    <t>40</t>
  </si>
  <si>
    <t>997221561</t>
  </si>
  <si>
    <t>Vodorovná doprava suti z kusových materiálů do 1 km</t>
  </si>
  <si>
    <t>t</t>
  </si>
  <si>
    <t>1104988297</t>
  </si>
  <si>
    <t>41</t>
  </si>
  <si>
    <t>997221569</t>
  </si>
  <si>
    <t>Příplatek ZKD 1 km u vodorovné dopravy suti z kusových materiálů</t>
  </si>
  <si>
    <t>-1676354732</t>
  </si>
  <si>
    <t>42</t>
  </si>
  <si>
    <t>997221611</t>
  </si>
  <si>
    <t>Nakládání suti na dopravní prostředky pro vodorovnou dopravu</t>
  </si>
  <si>
    <t>-1291008144</t>
  </si>
  <si>
    <t>43</t>
  </si>
  <si>
    <t>997221861</t>
  </si>
  <si>
    <t>Poplatek za uložení stavebního odpadu na recyklační skládce (skládkovné) z prostého betonu pod kódem 17 01 01</t>
  </si>
  <si>
    <t>-1226272805</t>
  </si>
  <si>
    <t>44</t>
  </si>
  <si>
    <t>997221875</t>
  </si>
  <si>
    <t>Poplatek za uložení stavebního odpadu na recyklační skládce (skládkovné) asfaltového bez obsahu dehtu zatříděného do Katalogu odpadů pod kódem 17 03 02</t>
  </si>
  <si>
    <t>1733351219</t>
  </si>
  <si>
    <t>998</t>
  </si>
  <si>
    <t>Přesun hmot</t>
  </si>
  <si>
    <t>45</t>
  </si>
  <si>
    <t>998223011</t>
  </si>
  <si>
    <t>Přesun hmot pro pozemní komunikace s krytem dlážděným</t>
  </si>
  <si>
    <t>1619693387</t>
  </si>
  <si>
    <t>VRN</t>
  </si>
  <si>
    <t>Vedlejší rozpočtové náklady</t>
  </si>
  <si>
    <t>VRN3</t>
  </si>
  <si>
    <t>Zařízení staveniště</t>
  </si>
  <si>
    <t>46</t>
  </si>
  <si>
    <t>032503000</t>
  </si>
  <si>
    <t>kpl</t>
  </si>
  <si>
    <t>1024</t>
  </si>
  <si>
    <t>-922244187</t>
  </si>
  <si>
    <t>VRN4</t>
  </si>
  <si>
    <t>Inženýrská činnost</t>
  </si>
  <si>
    <t>47</t>
  </si>
  <si>
    <t>043103000</t>
  </si>
  <si>
    <t>Vytyčení ing. sítí</t>
  </si>
  <si>
    <t>1216718625</t>
  </si>
  <si>
    <t>48</t>
  </si>
  <si>
    <t>049203000</t>
  </si>
  <si>
    <t>Náklady stanovené zvláštním užíváním komunikace</t>
  </si>
  <si>
    <t>…</t>
  </si>
  <si>
    <t>-394638486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</si>
</sst>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3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28</v>
      </c>
      <c r="AL11" s="19"/>
      <c r="AM11" s="19"/>
      <c r="AN11" s="24" t="s">
        <v>29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30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31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31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28</v>
      </c>
      <c r="AL14" s="19"/>
      <c r="AM14" s="19"/>
      <c r="AN14" s="31" t="s">
        <v>31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32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33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33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40</v>
      </c>
      <c r="E29" s="44"/>
      <c r="F29" s="29" t="s">
        <v>41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42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43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44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45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46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47</v>
      </c>
      <c r="U35" s="51"/>
      <c r="V35" s="51"/>
      <c r="W35" s="51"/>
      <c r="X35" s="53" t="s">
        <v>48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49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50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51</v>
      </c>
      <c r="AI60" s="39"/>
      <c r="AJ60" s="39"/>
      <c r="AK60" s="39"/>
      <c r="AL60" s="39"/>
      <c r="AM60" s="61" t="s">
        <v>52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53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54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51</v>
      </c>
      <c r="AI75" s="39"/>
      <c r="AJ75" s="39"/>
      <c r="AK75" s="39"/>
      <c r="AL75" s="39"/>
      <c r="AM75" s="61" t="s">
        <v>52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07-02-2021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Dokončení chodníku naproti HNsP - u garáží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28. 2. 2021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Město Bílina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32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56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30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34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57</v>
      </c>
      <c r="D92" s="91"/>
      <c r="E92" s="91"/>
      <c r="F92" s="91"/>
      <c r="G92" s="91"/>
      <c r="H92" s="92"/>
      <c r="I92" s="93" t="s">
        <v>58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59</v>
      </c>
      <c r="AH92" s="91"/>
      <c r="AI92" s="91"/>
      <c r="AJ92" s="91"/>
      <c r="AK92" s="91"/>
      <c r="AL92" s="91"/>
      <c r="AM92" s="91"/>
      <c r="AN92" s="93" t="s">
        <v>60</v>
      </c>
      <c r="AO92" s="91"/>
      <c r="AP92" s="95"/>
      <c r="AQ92" s="96" t="s">
        <v>61</v>
      </c>
      <c r="AR92" s="41"/>
      <c r="AS92" s="97" t="s">
        <v>62</v>
      </c>
      <c r="AT92" s="98" t="s">
        <v>63</v>
      </c>
      <c r="AU92" s="98" t="s">
        <v>64</v>
      </c>
      <c r="AV92" s="98" t="s">
        <v>65</v>
      </c>
      <c r="AW92" s="98" t="s">
        <v>66</v>
      </c>
      <c r="AX92" s="98" t="s">
        <v>67</v>
      </c>
      <c r="AY92" s="98" t="s">
        <v>68</v>
      </c>
      <c r="AZ92" s="98" t="s">
        <v>69</v>
      </c>
      <c r="BA92" s="98" t="s">
        <v>70</v>
      </c>
      <c r="BB92" s="98" t="s">
        <v>71</v>
      </c>
      <c r="BC92" s="98" t="s">
        <v>72</v>
      </c>
      <c r="BD92" s="99" t="s">
        <v>73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74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75</v>
      </c>
      <c r="BT94" s="114" t="s">
        <v>76</v>
      </c>
      <c r="BV94" s="114" t="s">
        <v>77</v>
      </c>
      <c r="BW94" s="114" t="s">
        <v>5</v>
      </c>
      <c r="BX94" s="114" t="s">
        <v>78</v>
      </c>
      <c r="CL94" s="114" t="s">
        <v>1</v>
      </c>
    </row>
    <row r="95" s="7" customFormat="1" ht="24.75" customHeight="1">
      <c r="A95" s="115" t="s">
        <v>79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'07-02-2021 - Dokončení ch...'!J28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80</v>
      </c>
      <c r="AR95" s="122"/>
      <c r="AS95" s="123">
        <v>0</v>
      </c>
      <c r="AT95" s="124">
        <f>ROUND(SUM(AV95:AW95),2)</f>
        <v>0</v>
      </c>
      <c r="AU95" s="125">
        <f>'07-02-2021 - Dokončení ch...'!P121</f>
        <v>0</v>
      </c>
      <c r="AV95" s="124">
        <f>'07-02-2021 - Dokončení ch...'!J31</f>
        <v>0</v>
      </c>
      <c r="AW95" s="124">
        <f>'07-02-2021 - Dokončení ch...'!J32</f>
        <v>0</v>
      </c>
      <c r="AX95" s="124">
        <f>'07-02-2021 - Dokončení ch...'!J33</f>
        <v>0</v>
      </c>
      <c r="AY95" s="124">
        <f>'07-02-2021 - Dokončení ch...'!J34</f>
        <v>0</v>
      </c>
      <c r="AZ95" s="124">
        <f>'07-02-2021 - Dokončení ch...'!F31</f>
        <v>0</v>
      </c>
      <c r="BA95" s="124">
        <f>'07-02-2021 - Dokončení ch...'!F32</f>
        <v>0</v>
      </c>
      <c r="BB95" s="124">
        <f>'07-02-2021 - Dokončení ch...'!F33</f>
        <v>0</v>
      </c>
      <c r="BC95" s="124">
        <f>'07-02-2021 - Dokončení ch...'!F34</f>
        <v>0</v>
      </c>
      <c r="BD95" s="126">
        <f>'07-02-2021 - Dokončení ch...'!F35</f>
        <v>0</v>
      </c>
      <c r="BE95" s="7"/>
      <c r="BT95" s="127" t="s">
        <v>81</v>
      </c>
      <c r="BU95" s="127" t="s">
        <v>82</v>
      </c>
      <c r="BV95" s="127" t="s">
        <v>77</v>
      </c>
      <c r="BW95" s="127" t="s">
        <v>5</v>
      </c>
      <c r="BX95" s="127" t="s">
        <v>78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JiEUUIIbLh2bImdf9w3NYOYEHskdKQXun2w/WtFjqwG51Zle29b2w0Iu4A+UbrDx1vreQNbQNsd9lHjl4etzPQ==" hashValue="OadZRYL9A3BwUBm1GYvhuugZT2lmwjbSyrpX3RSlKpzZBDmzGfYjasVVWEqElgyuFde/lo5YJKhcjP0LuvJjwg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7-02-2021 - Dokončení ch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7"/>
      <c r="AT3" s="14" t="s">
        <v>83</v>
      </c>
    </row>
    <row r="4" hidden="1" s="1" customFormat="1" ht="24.96" customHeight="1">
      <c r="B4" s="17"/>
      <c r="D4" s="130" t="s">
        <v>84</v>
      </c>
      <c r="L4" s="17"/>
      <c r="M4" s="131" t="s">
        <v>10</v>
      </c>
      <c r="AT4" s="14" t="s">
        <v>4</v>
      </c>
    </row>
    <row r="5" hidden="1" s="1" customFormat="1" ht="6.96" customHeight="1">
      <c r="B5" s="17"/>
      <c r="L5" s="17"/>
    </row>
    <row r="6" hidden="1" s="2" customFormat="1" ht="12" customHeight="1">
      <c r="A6" s="35"/>
      <c r="B6" s="41"/>
      <c r="C6" s="35"/>
      <c r="D6" s="132" t="s">
        <v>16</v>
      </c>
      <c r="E6" s="35"/>
      <c r="F6" s="35"/>
      <c r="G6" s="35"/>
      <c r="H6" s="35"/>
      <c r="I6" s="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hidden="1" s="2" customFormat="1" ht="16.5" customHeight="1">
      <c r="A7" s="35"/>
      <c r="B7" s="41"/>
      <c r="C7" s="35"/>
      <c r="D7" s="35"/>
      <c r="E7" s="133" t="s">
        <v>17</v>
      </c>
      <c r="F7" s="35"/>
      <c r="G7" s="35"/>
      <c r="H7" s="35"/>
      <c r="I7" s="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hidden="1" s="2" customFormat="1">
      <c r="A8" s="35"/>
      <c r="B8" s="41"/>
      <c r="C8" s="35"/>
      <c r="D8" s="35"/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12" customHeight="1">
      <c r="A9" s="35"/>
      <c r="B9" s="41"/>
      <c r="C9" s="35"/>
      <c r="D9" s="132" t="s">
        <v>18</v>
      </c>
      <c r="E9" s="35"/>
      <c r="F9" s="134" t="s">
        <v>1</v>
      </c>
      <c r="G9" s="35"/>
      <c r="H9" s="35"/>
      <c r="I9" s="132" t="s">
        <v>19</v>
      </c>
      <c r="J9" s="134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 ht="12" customHeight="1">
      <c r="A10" s="35"/>
      <c r="B10" s="41"/>
      <c r="C10" s="35"/>
      <c r="D10" s="132" t="s">
        <v>20</v>
      </c>
      <c r="E10" s="35"/>
      <c r="F10" s="134" t="s">
        <v>21</v>
      </c>
      <c r="G10" s="35"/>
      <c r="H10" s="35"/>
      <c r="I10" s="132" t="s">
        <v>22</v>
      </c>
      <c r="J10" s="135" t="str">
        <f>'Rekapitulace stavby'!AN8</f>
        <v>28. 2. 2021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41"/>
      <c r="C12" s="35"/>
      <c r="D12" s="132" t="s">
        <v>24</v>
      </c>
      <c r="E12" s="35"/>
      <c r="F12" s="35"/>
      <c r="G12" s="35"/>
      <c r="H12" s="35"/>
      <c r="I12" s="132" t="s">
        <v>25</v>
      </c>
      <c r="J12" s="134" t="s">
        <v>26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8" customHeight="1">
      <c r="A13" s="35"/>
      <c r="B13" s="41"/>
      <c r="C13" s="35"/>
      <c r="D13" s="35"/>
      <c r="E13" s="134" t="s">
        <v>27</v>
      </c>
      <c r="F13" s="35"/>
      <c r="G13" s="35"/>
      <c r="H13" s="35"/>
      <c r="I13" s="132" t="s">
        <v>28</v>
      </c>
      <c r="J13" s="134" t="s">
        <v>29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2" customHeight="1">
      <c r="A15" s="35"/>
      <c r="B15" s="41"/>
      <c r="C15" s="35"/>
      <c r="D15" s="132" t="s">
        <v>30</v>
      </c>
      <c r="E15" s="35"/>
      <c r="F15" s="35"/>
      <c r="G15" s="35"/>
      <c r="H15" s="35"/>
      <c r="I15" s="132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4"/>
      <c r="G16" s="134"/>
      <c r="H16" s="134"/>
      <c r="I16" s="132" t="s">
        <v>28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2" customHeight="1">
      <c r="A18" s="35"/>
      <c r="B18" s="41"/>
      <c r="C18" s="35"/>
      <c r="D18" s="132" t="s">
        <v>32</v>
      </c>
      <c r="E18" s="35"/>
      <c r="F18" s="35"/>
      <c r="G18" s="35"/>
      <c r="H18" s="35"/>
      <c r="I18" s="132" t="s">
        <v>25</v>
      </c>
      <c r="J18" s="134" t="str">
        <f>IF('Rekapitulace stavby'!AN16="","",'Rekapitulace stavby'!AN16)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18" customHeight="1">
      <c r="A19" s="35"/>
      <c r="B19" s="41"/>
      <c r="C19" s="35"/>
      <c r="D19" s="35"/>
      <c r="E19" s="134" t="str">
        <f>IF('Rekapitulace stavby'!E17="","",'Rekapitulace stavby'!E17)</f>
        <v xml:space="preserve"> </v>
      </c>
      <c r="F19" s="35"/>
      <c r="G19" s="35"/>
      <c r="H19" s="35"/>
      <c r="I19" s="132" t="s">
        <v>28</v>
      </c>
      <c r="J19" s="134" t="str">
        <f>IF('Rekapitulace stavby'!AN17="","",'Rekapitulace stavby'!AN17)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2" customHeight="1">
      <c r="A21" s="35"/>
      <c r="B21" s="41"/>
      <c r="C21" s="35"/>
      <c r="D21" s="132" t="s">
        <v>34</v>
      </c>
      <c r="E21" s="35"/>
      <c r="F21" s="35"/>
      <c r="G21" s="35"/>
      <c r="H21" s="35"/>
      <c r="I21" s="132" t="s">
        <v>25</v>
      </c>
      <c r="J21" s="134" t="str">
        <f>IF('Rekapitulace stavby'!AN19="","",'Rekapitulace stavby'!AN19)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18" customHeight="1">
      <c r="A22" s="35"/>
      <c r="B22" s="41"/>
      <c r="C22" s="35"/>
      <c r="D22" s="35"/>
      <c r="E22" s="134" t="str">
        <f>IF('Rekapitulace stavby'!E20="","",'Rekapitulace stavby'!E20)</f>
        <v xml:space="preserve"> </v>
      </c>
      <c r="F22" s="35"/>
      <c r="G22" s="35"/>
      <c r="H22" s="35"/>
      <c r="I22" s="132" t="s">
        <v>28</v>
      </c>
      <c r="J22" s="134" t="str">
        <f>IF('Rekapitulace stavby'!AN20="","",'Rekapitulace stavby'!AN20)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2" customHeight="1">
      <c r="A24" s="35"/>
      <c r="B24" s="41"/>
      <c r="C24" s="35"/>
      <c r="D24" s="132" t="s">
        <v>35</v>
      </c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8" customFormat="1" ht="16.5" customHeight="1">
      <c r="A25" s="136"/>
      <c r="B25" s="137"/>
      <c r="C25" s="136"/>
      <c r="D25" s="136"/>
      <c r="E25" s="138" t="s">
        <v>1</v>
      </c>
      <c r="F25" s="138"/>
      <c r="G25" s="138"/>
      <c r="H25" s="138"/>
      <c r="I25" s="136"/>
      <c r="J25" s="136"/>
      <c r="K25" s="136"/>
      <c r="L25" s="139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</row>
    <row r="26" hidden="1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2" customFormat="1" ht="6.96" customHeight="1">
      <c r="A27" s="35"/>
      <c r="B27" s="41"/>
      <c r="C27" s="35"/>
      <c r="D27" s="140"/>
      <c r="E27" s="140"/>
      <c r="F27" s="140"/>
      <c r="G27" s="140"/>
      <c r="H27" s="140"/>
      <c r="I27" s="140"/>
      <c r="J27" s="140"/>
      <c r="K27" s="140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hidden="1" s="2" customFormat="1" ht="25.44" customHeight="1">
      <c r="A28" s="35"/>
      <c r="B28" s="41"/>
      <c r="C28" s="35"/>
      <c r="D28" s="141" t="s">
        <v>36</v>
      </c>
      <c r="E28" s="35"/>
      <c r="F28" s="35"/>
      <c r="G28" s="35"/>
      <c r="H28" s="35"/>
      <c r="I28" s="35"/>
      <c r="J28" s="142">
        <f>ROUND(J121,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41"/>
      <c r="C29" s="35"/>
      <c r="D29" s="140"/>
      <c r="E29" s="140"/>
      <c r="F29" s="140"/>
      <c r="G29" s="140"/>
      <c r="H29" s="140"/>
      <c r="I29" s="140"/>
      <c r="J29" s="140"/>
      <c r="K29" s="140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14.4" customHeight="1">
      <c r="A30" s="35"/>
      <c r="B30" s="41"/>
      <c r="C30" s="35"/>
      <c r="D30" s="35"/>
      <c r="E30" s="35"/>
      <c r="F30" s="143" t="s">
        <v>38</v>
      </c>
      <c r="G30" s="35"/>
      <c r="H30" s="35"/>
      <c r="I30" s="143" t="s">
        <v>37</v>
      </c>
      <c r="J30" s="143" t="s">
        <v>39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14.4" customHeight="1">
      <c r="A31" s="35"/>
      <c r="B31" s="41"/>
      <c r="C31" s="35"/>
      <c r="D31" s="144" t="s">
        <v>40</v>
      </c>
      <c r="E31" s="132" t="s">
        <v>41</v>
      </c>
      <c r="F31" s="145">
        <f>ROUND((SUM(BE121:BE178)),  2)</f>
        <v>0</v>
      </c>
      <c r="G31" s="35"/>
      <c r="H31" s="35"/>
      <c r="I31" s="146">
        <v>0.20999999999999999</v>
      </c>
      <c r="J31" s="145">
        <f>ROUND(((SUM(BE121:BE178))*I31),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41"/>
      <c r="C32" s="35"/>
      <c r="D32" s="35"/>
      <c r="E32" s="132" t="s">
        <v>42</v>
      </c>
      <c r="F32" s="145">
        <f>ROUND((SUM(BF121:BF178)),  2)</f>
        <v>0</v>
      </c>
      <c r="G32" s="35"/>
      <c r="H32" s="35"/>
      <c r="I32" s="146">
        <v>0.14999999999999999</v>
      </c>
      <c r="J32" s="145">
        <f>ROUND(((SUM(BF121:BF178))*I32),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2" t="s">
        <v>43</v>
      </c>
      <c r="F33" s="145">
        <f>ROUND((SUM(BG121:BG178)),  2)</f>
        <v>0</v>
      </c>
      <c r="G33" s="35"/>
      <c r="H33" s="35"/>
      <c r="I33" s="146">
        <v>0.20999999999999999</v>
      </c>
      <c r="J33" s="145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2" t="s">
        <v>44</v>
      </c>
      <c r="F34" s="145">
        <f>ROUND((SUM(BH121:BH178)),  2)</f>
        <v>0</v>
      </c>
      <c r="G34" s="35"/>
      <c r="H34" s="35"/>
      <c r="I34" s="146">
        <v>0.14999999999999999</v>
      </c>
      <c r="J34" s="145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2" t="s">
        <v>45</v>
      </c>
      <c r="F35" s="145">
        <f>ROUND((SUM(BI121:BI178)),  2)</f>
        <v>0</v>
      </c>
      <c r="G35" s="35"/>
      <c r="H35" s="35"/>
      <c r="I35" s="146">
        <v>0</v>
      </c>
      <c r="J35" s="145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25.44" customHeight="1">
      <c r="A37" s="35"/>
      <c r="B37" s="41"/>
      <c r="C37" s="147"/>
      <c r="D37" s="148" t="s">
        <v>46</v>
      </c>
      <c r="E37" s="149"/>
      <c r="F37" s="149"/>
      <c r="G37" s="150" t="s">
        <v>47</v>
      </c>
      <c r="H37" s="151" t="s">
        <v>48</v>
      </c>
      <c r="I37" s="149"/>
      <c r="J37" s="152">
        <f>SUM(J28:J35)</f>
        <v>0</v>
      </c>
      <c r="K37" s="153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1" customFormat="1" ht="14.4" customHeight="1">
      <c r="B39" s="17"/>
      <c r="L39" s="17"/>
    </row>
    <row r="40" hidden="1" s="1" customFormat="1" ht="14.4" customHeight="1">
      <c r="B40" s="17"/>
      <c r="L40" s="17"/>
    </row>
    <row r="41" hidden="1" s="1" customFormat="1" ht="14.4" customHeight="1">
      <c r="B41" s="17"/>
      <c r="L41" s="17"/>
    </row>
    <row r="42" hidden="1" s="1" customFormat="1" ht="14.4" customHeight="1">
      <c r="B42" s="17"/>
      <c r="L42" s="17"/>
    </row>
    <row r="43" hidden="1" s="1" customFormat="1" ht="14.4" customHeight="1">
      <c r="B43" s="17"/>
      <c r="L43" s="17"/>
    </row>
    <row r="44" hidden="1" s="1" customFormat="1" ht="14.4" customHeight="1">
      <c r="B44" s="17"/>
      <c r="L44" s="17"/>
    </row>
    <row r="45" hidden="1" s="1" customFormat="1" ht="14.4" customHeight="1">
      <c r="B45" s="17"/>
      <c r="L45" s="17"/>
    </row>
    <row r="46" hidden="1" s="1" customFormat="1" ht="14.4" customHeight="1">
      <c r="B46" s="17"/>
      <c r="L46" s="17"/>
    </row>
    <row r="47" hidden="1" s="1" customFormat="1" ht="14.4" customHeight="1">
      <c r="B47" s="17"/>
      <c r="L47" s="17"/>
    </row>
    <row r="48" hidden="1" s="1" customFormat="1" ht="14.4" customHeight="1">
      <c r="B48" s="17"/>
      <c r="L48" s="17"/>
    </row>
    <row r="49" hidden="1" s="1" customFormat="1" ht="14.4" customHeight="1">
      <c r="B49" s="17"/>
      <c r="L49" s="17"/>
    </row>
    <row r="50" hidden="1" s="2" customFormat="1" ht="14.4" customHeight="1">
      <c r="B50" s="60"/>
      <c r="D50" s="154" t="s">
        <v>49</v>
      </c>
      <c r="E50" s="155"/>
      <c r="F50" s="155"/>
      <c r="G50" s="154" t="s">
        <v>50</v>
      </c>
      <c r="H50" s="155"/>
      <c r="I50" s="155"/>
      <c r="J50" s="155"/>
      <c r="K50" s="155"/>
      <c r="L50" s="60"/>
    </row>
    <row r="51" hidden="1">
      <c r="B51" s="17"/>
      <c r="L51" s="17"/>
    </row>
    <row r="52" hidden="1">
      <c r="B52" s="17"/>
      <c r="L52" s="17"/>
    </row>
    <row r="53" hidden="1">
      <c r="B53" s="17"/>
      <c r="L53" s="17"/>
    </row>
    <row r="54" hidden="1">
      <c r="B54" s="17"/>
      <c r="L54" s="17"/>
    </row>
    <row r="55" hidden="1">
      <c r="B55" s="17"/>
      <c r="L55" s="17"/>
    </row>
    <row r="56" hidden="1">
      <c r="B56" s="17"/>
      <c r="L56" s="17"/>
    </row>
    <row r="57" hidden="1">
      <c r="B57" s="17"/>
      <c r="L57" s="17"/>
    </row>
    <row r="58" hidden="1">
      <c r="B58" s="17"/>
      <c r="L58" s="17"/>
    </row>
    <row r="59" hidden="1">
      <c r="B59" s="17"/>
      <c r="L59" s="17"/>
    </row>
    <row r="60" hidden="1">
      <c r="B60" s="17"/>
      <c r="L60" s="17"/>
    </row>
    <row r="61" hidden="1" s="2" customFormat="1">
      <c r="A61" s="35"/>
      <c r="B61" s="41"/>
      <c r="C61" s="35"/>
      <c r="D61" s="156" t="s">
        <v>51</v>
      </c>
      <c r="E61" s="157"/>
      <c r="F61" s="158" t="s">
        <v>52</v>
      </c>
      <c r="G61" s="156" t="s">
        <v>51</v>
      </c>
      <c r="H61" s="157"/>
      <c r="I61" s="157"/>
      <c r="J61" s="159" t="s">
        <v>52</v>
      </c>
      <c r="K61" s="157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7"/>
      <c r="L62" s="17"/>
    </row>
    <row r="63" hidden="1">
      <c r="B63" s="17"/>
      <c r="L63" s="17"/>
    </row>
    <row r="64" hidden="1">
      <c r="B64" s="17"/>
      <c r="L64" s="17"/>
    </row>
    <row r="65" hidden="1" s="2" customFormat="1">
      <c r="A65" s="35"/>
      <c r="B65" s="41"/>
      <c r="C65" s="35"/>
      <c r="D65" s="154" t="s">
        <v>53</v>
      </c>
      <c r="E65" s="160"/>
      <c r="F65" s="160"/>
      <c r="G65" s="154" t="s">
        <v>54</v>
      </c>
      <c r="H65" s="160"/>
      <c r="I65" s="160"/>
      <c r="J65" s="160"/>
      <c r="K65" s="16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7"/>
      <c r="L66" s="17"/>
    </row>
    <row r="67" hidden="1">
      <c r="B67" s="17"/>
      <c r="L67" s="17"/>
    </row>
    <row r="68" hidden="1">
      <c r="B68" s="17"/>
      <c r="L68" s="17"/>
    </row>
    <row r="69" hidden="1">
      <c r="B69" s="17"/>
      <c r="L69" s="17"/>
    </row>
    <row r="70" hidden="1">
      <c r="B70" s="17"/>
      <c r="L70" s="17"/>
    </row>
    <row r="71" hidden="1">
      <c r="B71" s="17"/>
      <c r="L71" s="17"/>
    </row>
    <row r="72" hidden="1">
      <c r="B72" s="17"/>
      <c r="L72" s="17"/>
    </row>
    <row r="73" hidden="1">
      <c r="B73" s="17"/>
      <c r="L73" s="17"/>
    </row>
    <row r="74" hidden="1">
      <c r="B74" s="17"/>
      <c r="L74" s="17"/>
    </row>
    <row r="75" hidden="1">
      <c r="B75" s="17"/>
      <c r="L75" s="17"/>
    </row>
    <row r="76" hidden="1" s="2" customFormat="1">
      <c r="A76" s="35"/>
      <c r="B76" s="41"/>
      <c r="C76" s="35"/>
      <c r="D76" s="156" t="s">
        <v>51</v>
      </c>
      <c r="E76" s="157"/>
      <c r="F76" s="158" t="s">
        <v>52</v>
      </c>
      <c r="G76" s="156" t="s">
        <v>51</v>
      </c>
      <c r="H76" s="157"/>
      <c r="I76" s="157"/>
      <c r="J76" s="159" t="s">
        <v>52</v>
      </c>
      <c r="K76" s="157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s="2" customFormat="1" ht="6.96" customHeight="1">
      <c r="A81" s="35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85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73" t="str">
        <f>E7</f>
        <v>Dokončení chodníku naproti HNsP - u garáží</v>
      </c>
      <c r="F85" s="37"/>
      <c r="G85" s="37"/>
      <c r="H85" s="37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 xml:space="preserve"> </v>
      </c>
      <c r="G87" s="37"/>
      <c r="H87" s="37"/>
      <c r="I87" s="29" t="s">
        <v>22</v>
      </c>
      <c r="J87" s="76" t="str">
        <f>IF(J10="","",J10)</f>
        <v>28. 2. 2021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>Město Bílina</v>
      </c>
      <c r="G89" s="37"/>
      <c r="H89" s="37"/>
      <c r="I89" s="29" t="s">
        <v>32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30</v>
      </c>
      <c r="D90" s="37"/>
      <c r="E90" s="37"/>
      <c r="F90" s="24" t="str">
        <f>IF(E16="","",E16)</f>
        <v>Vyplň údaj</v>
      </c>
      <c r="G90" s="37"/>
      <c r="H90" s="37"/>
      <c r="I90" s="29" t="s">
        <v>34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65" t="s">
        <v>86</v>
      </c>
      <c r="D92" s="166"/>
      <c r="E92" s="166"/>
      <c r="F92" s="166"/>
      <c r="G92" s="166"/>
      <c r="H92" s="166"/>
      <c r="I92" s="166"/>
      <c r="J92" s="167" t="s">
        <v>87</v>
      </c>
      <c r="K92" s="166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68" t="s">
        <v>88</v>
      </c>
      <c r="D94" s="37"/>
      <c r="E94" s="37"/>
      <c r="F94" s="37"/>
      <c r="G94" s="37"/>
      <c r="H94" s="37"/>
      <c r="I94" s="37"/>
      <c r="J94" s="107">
        <f>J121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89</v>
      </c>
    </row>
    <row r="95" s="9" customFormat="1" ht="24.96" customHeight="1">
      <c r="A95" s="9"/>
      <c r="B95" s="169"/>
      <c r="C95" s="170"/>
      <c r="D95" s="171" t="s">
        <v>90</v>
      </c>
      <c r="E95" s="172"/>
      <c r="F95" s="172"/>
      <c r="G95" s="172"/>
      <c r="H95" s="172"/>
      <c r="I95" s="172"/>
      <c r="J95" s="173">
        <f>J122</f>
        <v>0</v>
      </c>
      <c r="K95" s="170"/>
      <c r="L95" s="17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5"/>
      <c r="C96" s="176"/>
      <c r="D96" s="177" t="s">
        <v>91</v>
      </c>
      <c r="E96" s="178"/>
      <c r="F96" s="178"/>
      <c r="G96" s="178"/>
      <c r="H96" s="178"/>
      <c r="I96" s="178"/>
      <c r="J96" s="179">
        <f>J123</f>
        <v>0</v>
      </c>
      <c r="K96" s="176"/>
      <c r="L96" s="18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5"/>
      <c r="C97" s="176"/>
      <c r="D97" s="177" t="s">
        <v>92</v>
      </c>
      <c r="E97" s="178"/>
      <c r="F97" s="178"/>
      <c r="G97" s="178"/>
      <c r="H97" s="178"/>
      <c r="I97" s="178"/>
      <c r="J97" s="179">
        <f>J136</f>
        <v>0</v>
      </c>
      <c r="K97" s="176"/>
      <c r="L97" s="18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5"/>
      <c r="C98" s="176"/>
      <c r="D98" s="177" t="s">
        <v>93</v>
      </c>
      <c r="E98" s="178"/>
      <c r="F98" s="178"/>
      <c r="G98" s="178"/>
      <c r="H98" s="178"/>
      <c r="I98" s="178"/>
      <c r="J98" s="179">
        <f>J145</f>
        <v>0</v>
      </c>
      <c r="K98" s="176"/>
      <c r="L98" s="18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5"/>
      <c r="C99" s="176"/>
      <c r="D99" s="177" t="s">
        <v>94</v>
      </c>
      <c r="E99" s="178"/>
      <c r="F99" s="178"/>
      <c r="G99" s="178"/>
      <c r="H99" s="178"/>
      <c r="I99" s="178"/>
      <c r="J99" s="179">
        <f>J165</f>
        <v>0</v>
      </c>
      <c r="K99" s="176"/>
      <c r="L99" s="18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5"/>
      <c r="C100" s="176"/>
      <c r="D100" s="177" t="s">
        <v>95</v>
      </c>
      <c r="E100" s="178"/>
      <c r="F100" s="178"/>
      <c r="G100" s="178"/>
      <c r="H100" s="178"/>
      <c r="I100" s="178"/>
      <c r="J100" s="179">
        <f>J171</f>
        <v>0</v>
      </c>
      <c r="K100" s="176"/>
      <c r="L100" s="18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69"/>
      <c r="C101" s="170"/>
      <c r="D101" s="171" t="s">
        <v>96</v>
      </c>
      <c r="E101" s="172"/>
      <c r="F101" s="172"/>
      <c r="G101" s="172"/>
      <c r="H101" s="172"/>
      <c r="I101" s="172"/>
      <c r="J101" s="173">
        <f>J173</f>
        <v>0</v>
      </c>
      <c r="K101" s="170"/>
      <c r="L101" s="17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75"/>
      <c r="C102" s="176"/>
      <c r="D102" s="177" t="s">
        <v>97</v>
      </c>
      <c r="E102" s="178"/>
      <c r="F102" s="178"/>
      <c r="G102" s="178"/>
      <c r="H102" s="178"/>
      <c r="I102" s="178"/>
      <c r="J102" s="179">
        <f>J174</f>
        <v>0</v>
      </c>
      <c r="K102" s="176"/>
      <c r="L102" s="18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5"/>
      <c r="C103" s="176"/>
      <c r="D103" s="177" t="s">
        <v>98</v>
      </c>
      <c r="E103" s="178"/>
      <c r="F103" s="178"/>
      <c r="G103" s="178"/>
      <c r="H103" s="178"/>
      <c r="I103" s="178"/>
      <c r="J103" s="179">
        <f>J176</f>
        <v>0</v>
      </c>
      <c r="K103" s="176"/>
      <c r="L103" s="18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99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73" t="str">
        <f>E7</f>
        <v>Dokončení chodníku naproti HNsP - u garáží</v>
      </c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20</v>
      </c>
      <c r="D115" s="37"/>
      <c r="E115" s="37"/>
      <c r="F115" s="24" t="str">
        <f>F10</f>
        <v xml:space="preserve"> </v>
      </c>
      <c r="G115" s="37"/>
      <c r="H115" s="37"/>
      <c r="I115" s="29" t="s">
        <v>22</v>
      </c>
      <c r="J115" s="76" t="str">
        <f>IF(J10="","",J10)</f>
        <v>28. 2. 2021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24</v>
      </c>
      <c r="D117" s="37"/>
      <c r="E117" s="37"/>
      <c r="F117" s="24" t="str">
        <f>E13</f>
        <v>Město Bílina</v>
      </c>
      <c r="G117" s="37"/>
      <c r="H117" s="37"/>
      <c r="I117" s="29" t="s">
        <v>32</v>
      </c>
      <c r="J117" s="33" t="str">
        <f>E19</f>
        <v xml:space="preserve"> 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30</v>
      </c>
      <c r="D118" s="37"/>
      <c r="E118" s="37"/>
      <c r="F118" s="24" t="str">
        <f>IF(E16="","",E16)</f>
        <v>Vyplň údaj</v>
      </c>
      <c r="G118" s="37"/>
      <c r="H118" s="37"/>
      <c r="I118" s="29" t="s">
        <v>34</v>
      </c>
      <c r="J118" s="33" t="str">
        <f>E22</f>
        <v xml:space="preserve"> 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1" customFormat="1" ht="29.28" customHeight="1">
      <c r="A120" s="181"/>
      <c r="B120" s="182"/>
      <c r="C120" s="183" t="s">
        <v>100</v>
      </c>
      <c r="D120" s="184" t="s">
        <v>61</v>
      </c>
      <c r="E120" s="184" t="s">
        <v>57</v>
      </c>
      <c r="F120" s="184" t="s">
        <v>58</v>
      </c>
      <c r="G120" s="184" t="s">
        <v>101</v>
      </c>
      <c r="H120" s="184" t="s">
        <v>102</v>
      </c>
      <c r="I120" s="184" t="s">
        <v>103</v>
      </c>
      <c r="J120" s="184" t="s">
        <v>87</v>
      </c>
      <c r="K120" s="185" t="s">
        <v>104</v>
      </c>
      <c r="L120" s="186"/>
      <c r="M120" s="97" t="s">
        <v>1</v>
      </c>
      <c r="N120" s="98" t="s">
        <v>40</v>
      </c>
      <c r="O120" s="98" t="s">
        <v>105</v>
      </c>
      <c r="P120" s="98" t="s">
        <v>106</v>
      </c>
      <c r="Q120" s="98" t="s">
        <v>107</v>
      </c>
      <c r="R120" s="98" t="s">
        <v>108</v>
      </c>
      <c r="S120" s="98" t="s">
        <v>109</v>
      </c>
      <c r="T120" s="99" t="s">
        <v>110</v>
      </c>
      <c r="U120" s="181"/>
      <c r="V120" s="181"/>
      <c r="W120" s="181"/>
      <c r="X120" s="181"/>
      <c r="Y120" s="181"/>
      <c r="Z120" s="181"/>
      <c r="AA120" s="181"/>
      <c r="AB120" s="181"/>
      <c r="AC120" s="181"/>
      <c r="AD120" s="181"/>
      <c r="AE120" s="181"/>
    </row>
    <row r="121" s="2" customFormat="1" ht="22.8" customHeight="1">
      <c r="A121" s="35"/>
      <c r="B121" s="36"/>
      <c r="C121" s="104" t="s">
        <v>111</v>
      </c>
      <c r="D121" s="37"/>
      <c r="E121" s="37"/>
      <c r="F121" s="37"/>
      <c r="G121" s="37"/>
      <c r="H121" s="37"/>
      <c r="I121" s="37"/>
      <c r="J121" s="187">
        <f>BK121</f>
        <v>0</v>
      </c>
      <c r="K121" s="37"/>
      <c r="L121" s="41"/>
      <c r="M121" s="100"/>
      <c r="N121" s="188"/>
      <c r="O121" s="101"/>
      <c r="P121" s="189">
        <f>P122+P173</f>
        <v>0</v>
      </c>
      <c r="Q121" s="101"/>
      <c r="R121" s="189">
        <f>R122+R173</f>
        <v>22.338817800000001</v>
      </c>
      <c r="S121" s="101"/>
      <c r="T121" s="190">
        <f>T122+T173</f>
        <v>39.526249999999997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75</v>
      </c>
      <c r="AU121" s="14" t="s">
        <v>89</v>
      </c>
      <c r="BK121" s="191">
        <f>BK122+BK173</f>
        <v>0</v>
      </c>
    </row>
    <row r="122" s="12" customFormat="1" ht="25.92" customHeight="1">
      <c r="A122" s="12"/>
      <c r="B122" s="192"/>
      <c r="C122" s="193"/>
      <c r="D122" s="194" t="s">
        <v>75</v>
      </c>
      <c r="E122" s="195" t="s">
        <v>112</v>
      </c>
      <c r="F122" s="195" t="s">
        <v>113</v>
      </c>
      <c r="G122" s="193"/>
      <c r="H122" s="193"/>
      <c r="I122" s="196"/>
      <c r="J122" s="197">
        <f>BK122</f>
        <v>0</v>
      </c>
      <c r="K122" s="193"/>
      <c r="L122" s="198"/>
      <c r="M122" s="199"/>
      <c r="N122" s="200"/>
      <c r="O122" s="200"/>
      <c r="P122" s="201">
        <f>P123+P136+P145+P165+P171</f>
        <v>0</v>
      </c>
      <c r="Q122" s="200"/>
      <c r="R122" s="201">
        <f>R123+R136+R145+R165+R171</f>
        <v>22.338817800000001</v>
      </c>
      <c r="S122" s="200"/>
      <c r="T122" s="202">
        <f>T123+T136+T145+T165+T171</f>
        <v>39.526249999999997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3" t="s">
        <v>81</v>
      </c>
      <c r="AT122" s="204" t="s">
        <v>75</v>
      </c>
      <c r="AU122" s="204" t="s">
        <v>76</v>
      </c>
      <c r="AY122" s="203" t="s">
        <v>114</v>
      </c>
      <c r="BK122" s="205">
        <f>BK123+BK136+BK145+BK165+BK171</f>
        <v>0</v>
      </c>
    </row>
    <row r="123" s="12" customFormat="1" ht="22.8" customHeight="1">
      <c r="A123" s="12"/>
      <c r="B123" s="192"/>
      <c r="C123" s="193"/>
      <c r="D123" s="194" t="s">
        <v>75</v>
      </c>
      <c r="E123" s="206" t="s">
        <v>81</v>
      </c>
      <c r="F123" s="206" t="s">
        <v>115</v>
      </c>
      <c r="G123" s="193"/>
      <c r="H123" s="193"/>
      <c r="I123" s="196"/>
      <c r="J123" s="207">
        <f>BK123</f>
        <v>0</v>
      </c>
      <c r="K123" s="193"/>
      <c r="L123" s="198"/>
      <c r="M123" s="199"/>
      <c r="N123" s="200"/>
      <c r="O123" s="200"/>
      <c r="P123" s="201">
        <f>SUM(P124:P135)</f>
        <v>0</v>
      </c>
      <c r="Q123" s="200"/>
      <c r="R123" s="201">
        <f>SUM(R124:R135)</f>
        <v>0.001</v>
      </c>
      <c r="S123" s="200"/>
      <c r="T123" s="202">
        <f>SUM(T124:T135)</f>
        <v>39.444249999999997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3" t="s">
        <v>81</v>
      </c>
      <c r="AT123" s="204" t="s">
        <v>75</v>
      </c>
      <c r="AU123" s="204" t="s">
        <v>81</v>
      </c>
      <c r="AY123" s="203" t="s">
        <v>114</v>
      </c>
      <c r="BK123" s="205">
        <f>SUM(BK124:BK135)</f>
        <v>0</v>
      </c>
    </row>
    <row r="124" s="2" customFormat="1" ht="33" customHeight="1">
      <c r="A124" s="35"/>
      <c r="B124" s="36"/>
      <c r="C124" s="208" t="s">
        <v>81</v>
      </c>
      <c r="D124" s="208" t="s">
        <v>116</v>
      </c>
      <c r="E124" s="209" t="s">
        <v>117</v>
      </c>
      <c r="F124" s="210" t="s">
        <v>118</v>
      </c>
      <c r="G124" s="211" t="s">
        <v>119</v>
      </c>
      <c r="H124" s="212">
        <v>1.25</v>
      </c>
      <c r="I124" s="213"/>
      <c r="J124" s="214">
        <f>ROUND(I124*H124,2)</f>
        <v>0</v>
      </c>
      <c r="K124" s="210" t="s">
        <v>120</v>
      </c>
      <c r="L124" s="41"/>
      <c r="M124" s="215" t="s">
        <v>1</v>
      </c>
      <c r="N124" s="216" t="s">
        <v>41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0.26000000000000001</v>
      </c>
      <c r="T124" s="218">
        <f>S124*H124</f>
        <v>0.32500000000000001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19" t="s">
        <v>121</v>
      </c>
      <c r="AT124" s="219" t="s">
        <v>116</v>
      </c>
      <c r="AU124" s="219" t="s">
        <v>83</v>
      </c>
      <c r="AY124" s="14" t="s">
        <v>114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14" t="s">
        <v>81</v>
      </c>
      <c r="BK124" s="220">
        <f>ROUND(I124*H124,2)</f>
        <v>0</v>
      </c>
      <c r="BL124" s="14" t="s">
        <v>121</v>
      </c>
      <c r="BM124" s="219" t="s">
        <v>122</v>
      </c>
    </row>
    <row r="125" s="2" customFormat="1">
      <c r="A125" s="35"/>
      <c r="B125" s="36"/>
      <c r="C125" s="208" t="s">
        <v>83</v>
      </c>
      <c r="D125" s="208" t="s">
        <v>116</v>
      </c>
      <c r="E125" s="209" t="s">
        <v>123</v>
      </c>
      <c r="F125" s="210" t="s">
        <v>124</v>
      </c>
      <c r="G125" s="211" t="s">
        <v>119</v>
      </c>
      <c r="H125" s="212">
        <v>2.7749999999999999</v>
      </c>
      <c r="I125" s="213"/>
      <c r="J125" s="214">
        <f>ROUND(I125*H125,2)</f>
        <v>0</v>
      </c>
      <c r="K125" s="210" t="s">
        <v>120</v>
      </c>
      <c r="L125" s="41"/>
      <c r="M125" s="215" t="s">
        <v>1</v>
      </c>
      <c r="N125" s="216" t="s">
        <v>41</v>
      </c>
      <c r="O125" s="88"/>
      <c r="P125" s="217">
        <f>O125*H125</f>
        <v>0</v>
      </c>
      <c r="Q125" s="217">
        <v>0</v>
      </c>
      <c r="R125" s="217">
        <f>Q125*H125</f>
        <v>0</v>
      </c>
      <c r="S125" s="217">
        <v>0.22</v>
      </c>
      <c r="T125" s="218">
        <f>S125*H125</f>
        <v>0.61049999999999993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9" t="s">
        <v>121</v>
      </c>
      <c r="AT125" s="219" t="s">
        <v>116</v>
      </c>
      <c r="AU125" s="219" t="s">
        <v>83</v>
      </c>
      <c r="AY125" s="14" t="s">
        <v>114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4" t="s">
        <v>81</v>
      </c>
      <c r="BK125" s="220">
        <f>ROUND(I125*H125,2)</f>
        <v>0</v>
      </c>
      <c r="BL125" s="14" t="s">
        <v>121</v>
      </c>
      <c r="BM125" s="219" t="s">
        <v>125</v>
      </c>
    </row>
    <row r="126" s="2" customFormat="1">
      <c r="A126" s="35"/>
      <c r="B126" s="36"/>
      <c r="C126" s="208" t="s">
        <v>126</v>
      </c>
      <c r="D126" s="208" t="s">
        <v>116</v>
      </c>
      <c r="E126" s="209" t="s">
        <v>127</v>
      </c>
      <c r="F126" s="210" t="s">
        <v>128</v>
      </c>
      <c r="G126" s="211" t="s">
        <v>119</v>
      </c>
      <c r="H126" s="212">
        <v>46.25</v>
      </c>
      <c r="I126" s="213"/>
      <c r="J126" s="214">
        <f>ROUND(I126*H126,2)</f>
        <v>0</v>
      </c>
      <c r="K126" s="210" t="s">
        <v>120</v>
      </c>
      <c r="L126" s="41"/>
      <c r="M126" s="215" t="s">
        <v>1</v>
      </c>
      <c r="N126" s="216" t="s">
        <v>41</v>
      </c>
      <c r="O126" s="88"/>
      <c r="P126" s="217">
        <f>O126*H126</f>
        <v>0</v>
      </c>
      <c r="Q126" s="217">
        <v>0</v>
      </c>
      <c r="R126" s="217">
        <f>Q126*H126</f>
        <v>0</v>
      </c>
      <c r="S126" s="217">
        <v>0.28999999999999998</v>
      </c>
      <c r="T126" s="218">
        <f>S126*H126</f>
        <v>13.4125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9" t="s">
        <v>121</v>
      </c>
      <c r="AT126" s="219" t="s">
        <v>116</v>
      </c>
      <c r="AU126" s="219" t="s">
        <v>83</v>
      </c>
      <c r="AY126" s="14" t="s">
        <v>114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4" t="s">
        <v>81</v>
      </c>
      <c r="BK126" s="220">
        <f>ROUND(I126*H126,2)</f>
        <v>0</v>
      </c>
      <c r="BL126" s="14" t="s">
        <v>121</v>
      </c>
      <c r="BM126" s="219" t="s">
        <v>129</v>
      </c>
    </row>
    <row r="127" s="2" customFormat="1">
      <c r="A127" s="35"/>
      <c r="B127" s="36"/>
      <c r="C127" s="208" t="s">
        <v>121</v>
      </c>
      <c r="D127" s="208" t="s">
        <v>116</v>
      </c>
      <c r="E127" s="209" t="s">
        <v>130</v>
      </c>
      <c r="F127" s="210" t="s">
        <v>131</v>
      </c>
      <c r="G127" s="211" t="s">
        <v>119</v>
      </c>
      <c r="H127" s="212">
        <v>46.25</v>
      </c>
      <c r="I127" s="213"/>
      <c r="J127" s="214">
        <f>ROUND(I127*H127,2)</f>
        <v>0</v>
      </c>
      <c r="K127" s="210" t="s">
        <v>120</v>
      </c>
      <c r="L127" s="41"/>
      <c r="M127" s="215" t="s">
        <v>1</v>
      </c>
      <c r="N127" s="216" t="s">
        <v>41</v>
      </c>
      <c r="O127" s="88"/>
      <c r="P127" s="217">
        <f>O127*H127</f>
        <v>0</v>
      </c>
      <c r="Q127" s="217">
        <v>0</v>
      </c>
      <c r="R127" s="217">
        <f>Q127*H127</f>
        <v>0</v>
      </c>
      <c r="S127" s="217">
        <v>0.32500000000000001</v>
      </c>
      <c r="T127" s="218">
        <f>S127*H127</f>
        <v>15.03125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9" t="s">
        <v>121</v>
      </c>
      <c r="AT127" s="219" t="s">
        <v>116</v>
      </c>
      <c r="AU127" s="219" t="s">
        <v>83</v>
      </c>
      <c r="AY127" s="14" t="s">
        <v>114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4" t="s">
        <v>81</v>
      </c>
      <c r="BK127" s="220">
        <f>ROUND(I127*H127,2)</f>
        <v>0</v>
      </c>
      <c r="BL127" s="14" t="s">
        <v>121</v>
      </c>
      <c r="BM127" s="219" t="s">
        <v>132</v>
      </c>
    </row>
    <row r="128" s="2" customFormat="1">
      <c r="A128" s="35"/>
      <c r="B128" s="36"/>
      <c r="C128" s="208" t="s">
        <v>133</v>
      </c>
      <c r="D128" s="208" t="s">
        <v>116</v>
      </c>
      <c r="E128" s="209" t="s">
        <v>134</v>
      </c>
      <c r="F128" s="210" t="s">
        <v>135</v>
      </c>
      <c r="G128" s="211" t="s">
        <v>119</v>
      </c>
      <c r="H128" s="212">
        <v>46.25</v>
      </c>
      <c r="I128" s="213"/>
      <c r="J128" s="214">
        <f>ROUND(I128*H128,2)</f>
        <v>0</v>
      </c>
      <c r="K128" s="210" t="s">
        <v>120</v>
      </c>
      <c r="L128" s="41"/>
      <c r="M128" s="215" t="s">
        <v>1</v>
      </c>
      <c r="N128" s="216" t="s">
        <v>41</v>
      </c>
      <c r="O128" s="88"/>
      <c r="P128" s="217">
        <f>O128*H128</f>
        <v>0</v>
      </c>
      <c r="Q128" s="217">
        <v>0</v>
      </c>
      <c r="R128" s="217">
        <f>Q128*H128</f>
        <v>0</v>
      </c>
      <c r="S128" s="217">
        <v>0.098000000000000004</v>
      </c>
      <c r="T128" s="218">
        <f>S128*H128</f>
        <v>4.5324999999999998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9" t="s">
        <v>121</v>
      </c>
      <c r="AT128" s="219" t="s">
        <v>116</v>
      </c>
      <c r="AU128" s="219" t="s">
        <v>83</v>
      </c>
      <c r="AY128" s="14" t="s">
        <v>114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4" t="s">
        <v>81</v>
      </c>
      <c r="BK128" s="220">
        <f>ROUND(I128*H128,2)</f>
        <v>0</v>
      </c>
      <c r="BL128" s="14" t="s">
        <v>121</v>
      </c>
      <c r="BM128" s="219" t="s">
        <v>136</v>
      </c>
    </row>
    <row r="129" s="2" customFormat="1" ht="16.5" customHeight="1">
      <c r="A129" s="35"/>
      <c r="B129" s="36"/>
      <c r="C129" s="208" t="s">
        <v>137</v>
      </c>
      <c r="D129" s="208" t="s">
        <v>116</v>
      </c>
      <c r="E129" s="209" t="s">
        <v>138</v>
      </c>
      <c r="F129" s="210" t="s">
        <v>139</v>
      </c>
      <c r="G129" s="211" t="s">
        <v>140</v>
      </c>
      <c r="H129" s="212">
        <v>12</v>
      </c>
      <c r="I129" s="213"/>
      <c r="J129" s="214">
        <f>ROUND(I129*H129,2)</f>
        <v>0</v>
      </c>
      <c r="K129" s="210" t="s">
        <v>120</v>
      </c>
      <c r="L129" s="41"/>
      <c r="M129" s="215" t="s">
        <v>1</v>
      </c>
      <c r="N129" s="216" t="s">
        <v>41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0.28999999999999998</v>
      </c>
      <c r="T129" s="218">
        <f>S129*H129</f>
        <v>3.4799999999999995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9" t="s">
        <v>121</v>
      </c>
      <c r="AT129" s="219" t="s">
        <v>116</v>
      </c>
      <c r="AU129" s="219" t="s">
        <v>83</v>
      </c>
      <c r="AY129" s="14" t="s">
        <v>114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4" t="s">
        <v>81</v>
      </c>
      <c r="BK129" s="220">
        <f>ROUND(I129*H129,2)</f>
        <v>0</v>
      </c>
      <c r="BL129" s="14" t="s">
        <v>121</v>
      </c>
      <c r="BM129" s="219" t="s">
        <v>141</v>
      </c>
    </row>
    <row r="130" s="2" customFormat="1" ht="16.5" customHeight="1">
      <c r="A130" s="35"/>
      <c r="B130" s="36"/>
      <c r="C130" s="208" t="s">
        <v>142</v>
      </c>
      <c r="D130" s="208" t="s">
        <v>116</v>
      </c>
      <c r="E130" s="209" t="s">
        <v>143</v>
      </c>
      <c r="F130" s="210" t="s">
        <v>144</v>
      </c>
      <c r="G130" s="211" t="s">
        <v>140</v>
      </c>
      <c r="H130" s="212">
        <v>6.5</v>
      </c>
      <c r="I130" s="213"/>
      <c r="J130" s="214">
        <f>ROUND(I130*H130,2)</f>
        <v>0</v>
      </c>
      <c r="K130" s="210" t="s">
        <v>145</v>
      </c>
      <c r="L130" s="41"/>
      <c r="M130" s="215" t="s">
        <v>1</v>
      </c>
      <c r="N130" s="216" t="s">
        <v>41</v>
      </c>
      <c r="O130" s="88"/>
      <c r="P130" s="217">
        <f>O130*H130</f>
        <v>0</v>
      </c>
      <c r="Q130" s="217">
        <v>0</v>
      </c>
      <c r="R130" s="217">
        <f>Q130*H130</f>
        <v>0</v>
      </c>
      <c r="S130" s="217">
        <v>0.20499999999999999</v>
      </c>
      <c r="T130" s="218">
        <f>S130*H130</f>
        <v>1.3325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9" t="s">
        <v>121</v>
      </c>
      <c r="AT130" s="219" t="s">
        <v>116</v>
      </c>
      <c r="AU130" s="219" t="s">
        <v>83</v>
      </c>
      <c r="AY130" s="14" t="s">
        <v>114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4" t="s">
        <v>81</v>
      </c>
      <c r="BK130" s="220">
        <f>ROUND(I130*H130,2)</f>
        <v>0</v>
      </c>
      <c r="BL130" s="14" t="s">
        <v>121</v>
      </c>
      <c r="BM130" s="219" t="s">
        <v>146</v>
      </c>
    </row>
    <row r="131" s="2" customFormat="1" ht="16.5" customHeight="1">
      <c r="A131" s="35"/>
      <c r="B131" s="36"/>
      <c r="C131" s="208" t="s">
        <v>147</v>
      </c>
      <c r="D131" s="208" t="s">
        <v>116</v>
      </c>
      <c r="E131" s="209" t="s">
        <v>148</v>
      </c>
      <c r="F131" s="210" t="s">
        <v>149</v>
      </c>
      <c r="G131" s="211" t="s">
        <v>140</v>
      </c>
      <c r="H131" s="212">
        <v>18</v>
      </c>
      <c r="I131" s="213"/>
      <c r="J131" s="214">
        <f>ROUND(I131*H131,2)</f>
        <v>0</v>
      </c>
      <c r="K131" s="210" t="s">
        <v>145</v>
      </c>
      <c r="L131" s="41"/>
      <c r="M131" s="215" t="s">
        <v>1</v>
      </c>
      <c r="N131" s="216" t="s">
        <v>41</v>
      </c>
      <c r="O131" s="88"/>
      <c r="P131" s="217">
        <f>O131*H131</f>
        <v>0</v>
      </c>
      <c r="Q131" s="217">
        <v>0</v>
      </c>
      <c r="R131" s="217">
        <f>Q131*H131</f>
        <v>0</v>
      </c>
      <c r="S131" s="217">
        <v>0.040000000000000001</v>
      </c>
      <c r="T131" s="218">
        <f>S131*H131</f>
        <v>0.71999999999999997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9" t="s">
        <v>121</v>
      </c>
      <c r="AT131" s="219" t="s">
        <v>116</v>
      </c>
      <c r="AU131" s="219" t="s">
        <v>83</v>
      </c>
      <c r="AY131" s="14" t="s">
        <v>114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4" t="s">
        <v>81</v>
      </c>
      <c r="BK131" s="220">
        <f>ROUND(I131*H131,2)</f>
        <v>0</v>
      </c>
      <c r="BL131" s="14" t="s">
        <v>121</v>
      </c>
      <c r="BM131" s="219" t="s">
        <v>150</v>
      </c>
    </row>
    <row r="132" s="2" customFormat="1" ht="33" customHeight="1">
      <c r="A132" s="35"/>
      <c r="B132" s="36"/>
      <c r="C132" s="208" t="s">
        <v>151</v>
      </c>
      <c r="D132" s="208" t="s">
        <v>116</v>
      </c>
      <c r="E132" s="209" t="s">
        <v>152</v>
      </c>
      <c r="F132" s="210" t="s">
        <v>153</v>
      </c>
      <c r="G132" s="211" t="s">
        <v>119</v>
      </c>
      <c r="H132" s="212">
        <v>18</v>
      </c>
      <c r="I132" s="213"/>
      <c r="J132" s="214">
        <f>ROUND(I132*H132,2)</f>
        <v>0</v>
      </c>
      <c r="K132" s="210" t="s">
        <v>120</v>
      </c>
      <c r="L132" s="41"/>
      <c r="M132" s="215" t="s">
        <v>1</v>
      </c>
      <c r="N132" s="216" t="s">
        <v>41</v>
      </c>
      <c r="O132" s="88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9" t="s">
        <v>121</v>
      </c>
      <c r="AT132" s="219" t="s">
        <v>116</v>
      </c>
      <c r="AU132" s="219" t="s">
        <v>83</v>
      </c>
      <c r="AY132" s="14" t="s">
        <v>114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4" t="s">
        <v>81</v>
      </c>
      <c r="BK132" s="220">
        <f>ROUND(I132*H132,2)</f>
        <v>0</v>
      </c>
      <c r="BL132" s="14" t="s">
        <v>121</v>
      </c>
      <c r="BM132" s="219" t="s">
        <v>154</v>
      </c>
    </row>
    <row r="133" s="2" customFormat="1" ht="16.5" customHeight="1">
      <c r="A133" s="35"/>
      <c r="B133" s="36"/>
      <c r="C133" s="208" t="s">
        <v>155</v>
      </c>
      <c r="D133" s="208" t="s">
        <v>116</v>
      </c>
      <c r="E133" s="209" t="s">
        <v>156</v>
      </c>
      <c r="F133" s="210" t="s">
        <v>157</v>
      </c>
      <c r="G133" s="211" t="s">
        <v>119</v>
      </c>
      <c r="H133" s="212">
        <v>46.25</v>
      </c>
      <c r="I133" s="213"/>
      <c r="J133" s="214">
        <f>ROUND(I133*H133,2)</f>
        <v>0</v>
      </c>
      <c r="K133" s="210" t="s">
        <v>145</v>
      </c>
      <c r="L133" s="41"/>
      <c r="M133" s="215" t="s">
        <v>1</v>
      </c>
      <c r="N133" s="216" t="s">
        <v>41</v>
      </c>
      <c r="O133" s="88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9" t="s">
        <v>121</v>
      </c>
      <c r="AT133" s="219" t="s">
        <v>116</v>
      </c>
      <c r="AU133" s="219" t="s">
        <v>83</v>
      </c>
      <c r="AY133" s="14" t="s">
        <v>114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4" t="s">
        <v>81</v>
      </c>
      <c r="BK133" s="220">
        <f>ROUND(I133*H133,2)</f>
        <v>0</v>
      </c>
      <c r="BL133" s="14" t="s">
        <v>121</v>
      </c>
      <c r="BM133" s="219" t="s">
        <v>158</v>
      </c>
    </row>
    <row r="134" s="2" customFormat="1">
      <c r="A134" s="35"/>
      <c r="B134" s="36"/>
      <c r="C134" s="208" t="s">
        <v>159</v>
      </c>
      <c r="D134" s="208" t="s">
        <v>116</v>
      </c>
      <c r="E134" s="209" t="s">
        <v>160</v>
      </c>
      <c r="F134" s="210" t="s">
        <v>161</v>
      </c>
      <c r="G134" s="211" t="s">
        <v>119</v>
      </c>
      <c r="H134" s="212">
        <v>18</v>
      </c>
      <c r="I134" s="213"/>
      <c r="J134" s="214">
        <f>ROUND(I134*H134,2)</f>
        <v>0</v>
      </c>
      <c r="K134" s="210" t="s">
        <v>145</v>
      </c>
      <c r="L134" s="41"/>
      <c r="M134" s="215" t="s">
        <v>1</v>
      </c>
      <c r="N134" s="216" t="s">
        <v>41</v>
      </c>
      <c r="O134" s="88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9" t="s">
        <v>121</v>
      </c>
      <c r="AT134" s="219" t="s">
        <v>116</v>
      </c>
      <c r="AU134" s="219" t="s">
        <v>83</v>
      </c>
      <c r="AY134" s="14" t="s">
        <v>114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4" t="s">
        <v>81</v>
      </c>
      <c r="BK134" s="220">
        <f>ROUND(I134*H134,2)</f>
        <v>0</v>
      </c>
      <c r="BL134" s="14" t="s">
        <v>121</v>
      </c>
      <c r="BM134" s="219" t="s">
        <v>162</v>
      </c>
    </row>
    <row r="135" s="2" customFormat="1" ht="16.5" customHeight="1">
      <c r="A135" s="35"/>
      <c r="B135" s="36"/>
      <c r="C135" s="221" t="s">
        <v>163</v>
      </c>
      <c r="D135" s="221" t="s">
        <v>164</v>
      </c>
      <c r="E135" s="222" t="s">
        <v>165</v>
      </c>
      <c r="F135" s="223" t="s">
        <v>166</v>
      </c>
      <c r="G135" s="224" t="s">
        <v>167</v>
      </c>
      <c r="H135" s="225">
        <v>1</v>
      </c>
      <c r="I135" s="226"/>
      <c r="J135" s="227">
        <f>ROUND(I135*H135,2)</f>
        <v>0</v>
      </c>
      <c r="K135" s="223" t="s">
        <v>145</v>
      </c>
      <c r="L135" s="228"/>
      <c r="M135" s="229" t="s">
        <v>1</v>
      </c>
      <c r="N135" s="230" t="s">
        <v>41</v>
      </c>
      <c r="O135" s="88"/>
      <c r="P135" s="217">
        <f>O135*H135</f>
        <v>0</v>
      </c>
      <c r="Q135" s="217">
        <v>0.001</v>
      </c>
      <c r="R135" s="217">
        <f>Q135*H135</f>
        <v>0.001</v>
      </c>
      <c r="S135" s="217">
        <v>0</v>
      </c>
      <c r="T135" s="218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9" t="s">
        <v>147</v>
      </c>
      <c r="AT135" s="219" t="s">
        <v>164</v>
      </c>
      <c r="AU135" s="219" t="s">
        <v>83</v>
      </c>
      <c r="AY135" s="14" t="s">
        <v>114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4" t="s">
        <v>81</v>
      </c>
      <c r="BK135" s="220">
        <f>ROUND(I135*H135,2)</f>
        <v>0</v>
      </c>
      <c r="BL135" s="14" t="s">
        <v>121</v>
      </c>
      <c r="BM135" s="219" t="s">
        <v>168</v>
      </c>
    </row>
    <row r="136" s="12" customFormat="1" ht="22.8" customHeight="1">
      <c r="A136" s="12"/>
      <c r="B136" s="192"/>
      <c r="C136" s="193"/>
      <c r="D136" s="194" t="s">
        <v>75</v>
      </c>
      <c r="E136" s="206" t="s">
        <v>133</v>
      </c>
      <c r="F136" s="206" t="s">
        <v>169</v>
      </c>
      <c r="G136" s="193"/>
      <c r="H136" s="193"/>
      <c r="I136" s="196"/>
      <c r="J136" s="207">
        <f>BK136</f>
        <v>0</v>
      </c>
      <c r="K136" s="193"/>
      <c r="L136" s="198"/>
      <c r="M136" s="199"/>
      <c r="N136" s="200"/>
      <c r="O136" s="200"/>
      <c r="P136" s="201">
        <f>SUM(P137:P144)</f>
        <v>0</v>
      </c>
      <c r="Q136" s="200"/>
      <c r="R136" s="201">
        <f>SUM(R137:R144)</f>
        <v>13.950221999999998</v>
      </c>
      <c r="S136" s="200"/>
      <c r="T136" s="202">
        <f>SUM(T137:T144)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3" t="s">
        <v>81</v>
      </c>
      <c r="AT136" s="204" t="s">
        <v>75</v>
      </c>
      <c r="AU136" s="204" t="s">
        <v>81</v>
      </c>
      <c r="AY136" s="203" t="s">
        <v>114</v>
      </c>
      <c r="BK136" s="205">
        <f>SUM(BK137:BK144)</f>
        <v>0</v>
      </c>
    </row>
    <row r="137" s="2" customFormat="1">
      <c r="A137" s="35"/>
      <c r="B137" s="36"/>
      <c r="C137" s="208" t="s">
        <v>170</v>
      </c>
      <c r="D137" s="208" t="s">
        <v>116</v>
      </c>
      <c r="E137" s="209" t="s">
        <v>171</v>
      </c>
      <c r="F137" s="210" t="s">
        <v>172</v>
      </c>
      <c r="G137" s="211" t="s">
        <v>119</v>
      </c>
      <c r="H137" s="212">
        <v>46.25</v>
      </c>
      <c r="I137" s="213"/>
      <c r="J137" s="214">
        <f>ROUND(I137*H137,2)</f>
        <v>0</v>
      </c>
      <c r="K137" s="210" t="s">
        <v>145</v>
      </c>
      <c r="L137" s="41"/>
      <c r="M137" s="215" t="s">
        <v>1</v>
      </c>
      <c r="N137" s="216" t="s">
        <v>41</v>
      </c>
      <c r="O137" s="88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9" t="s">
        <v>121</v>
      </c>
      <c r="AT137" s="219" t="s">
        <v>116</v>
      </c>
      <c r="AU137" s="219" t="s">
        <v>83</v>
      </c>
      <c r="AY137" s="14" t="s">
        <v>114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4" t="s">
        <v>81</v>
      </c>
      <c r="BK137" s="220">
        <f>ROUND(I137*H137,2)</f>
        <v>0</v>
      </c>
      <c r="BL137" s="14" t="s">
        <v>121</v>
      </c>
      <c r="BM137" s="219" t="s">
        <v>173</v>
      </c>
    </row>
    <row r="138" s="2" customFormat="1" ht="16.5" customHeight="1">
      <c r="A138" s="35"/>
      <c r="B138" s="36"/>
      <c r="C138" s="208" t="s">
        <v>174</v>
      </c>
      <c r="D138" s="208" t="s">
        <v>116</v>
      </c>
      <c r="E138" s="209" t="s">
        <v>175</v>
      </c>
      <c r="F138" s="210" t="s">
        <v>176</v>
      </c>
      <c r="G138" s="211" t="s">
        <v>119</v>
      </c>
      <c r="H138" s="212">
        <v>46.25</v>
      </c>
      <c r="I138" s="213"/>
      <c r="J138" s="214">
        <f>ROUND(I138*H138,2)</f>
        <v>0</v>
      </c>
      <c r="K138" s="210" t="s">
        <v>145</v>
      </c>
      <c r="L138" s="41"/>
      <c r="M138" s="215" t="s">
        <v>1</v>
      </c>
      <c r="N138" s="216" t="s">
        <v>41</v>
      </c>
      <c r="O138" s="88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9" t="s">
        <v>121</v>
      </c>
      <c r="AT138" s="219" t="s">
        <v>116</v>
      </c>
      <c r="AU138" s="219" t="s">
        <v>83</v>
      </c>
      <c r="AY138" s="14" t="s">
        <v>114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4" t="s">
        <v>81</v>
      </c>
      <c r="BK138" s="220">
        <f>ROUND(I138*H138,2)</f>
        <v>0</v>
      </c>
      <c r="BL138" s="14" t="s">
        <v>121</v>
      </c>
      <c r="BM138" s="219" t="s">
        <v>177</v>
      </c>
    </row>
    <row r="139" s="2" customFormat="1">
      <c r="A139" s="35"/>
      <c r="B139" s="36"/>
      <c r="C139" s="208" t="s">
        <v>8</v>
      </c>
      <c r="D139" s="208" t="s">
        <v>116</v>
      </c>
      <c r="E139" s="209" t="s">
        <v>178</v>
      </c>
      <c r="F139" s="210" t="s">
        <v>179</v>
      </c>
      <c r="G139" s="211" t="s">
        <v>119</v>
      </c>
      <c r="H139" s="212">
        <v>2.7749999999999999</v>
      </c>
      <c r="I139" s="213"/>
      <c r="J139" s="214">
        <f>ROUND(I139*H139,2)</f>
        <v>0</v>
      </c>
      <c r="K139" s="210" t="s">
        <v>145</v>
      </c>
      <c r="L139" s="41"/>
      <c r="M139" s="215" t="s">
        <v>1</v>
      </c>
      <c r="N139" s="216" t="s">
        <v>41</v>
      </c>
      <c r="O139" s="88"/>
      <c r="P139" s="217">
        <f>O139*H139</f>
        <v>0</v>
      </c>
      <c r="Q139" s="217">
        <v>0.26375999999999999</v>
      </c>
      <c r="R139" s="217">
        <f>Q139*H139</f>
        <v>0.73193399999999997</v>
      </c>
      <c r="S139" s="217">
        <v>0</v>
      </c>
      <c r="T139" s="218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9" t="s">
        <v>121</v>
      </c>
      <c r="AT139" s="219" t="s">
        <v>116</v>
      </c>
      <c r="AU139" s="219" t="s">
        <v>83</v>
      </c>
      <c r="AY139" s="14" t="s">
        <v>114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4" t="s">
        <v>81</v>
      </c>
      <c r="BK139" s="220">
        <f>ROUND(I139*H139,2)</f>
        <v>0</v>
      </c>
      <c r="BL139" s="14" t="s">
        <v>121</v>
      </c>
      <c r="BM139" s="219" t="s">
        <v>180</v>
      </c>
    </row>
    <row r="140" s="2" customFormat="1">
      <c r="A140" s="35"/>
      <c r="B140" s="36"/>
      <c r="C140" s="208" t="s">
        <v>181</v>
      </c>
      <c r="D140" s="208" t="s">
        <v>116</v>
      </c>
      <c r="E140" s="209" t="s">
        <v>182</v>
      </c>
      <c r="F140" s="210" t="s">
        <v>183</v>
      </c>
      <c r="G140" s="211" t="s">
        <v>119</v>
      </c>
      <c r="H140" s="212">
        <v>47.5</v>
      </c>
      <c r="I140" s="213"/>
      <c r="J140" s="214">
        <f>ROUND(I140*H140,2)</f>
        <v>0</v>
      </c>
      <c r="K140" s="210" t="s">
        <v>120</v>
      </c>
      <c r="L140" s="41"/>
      <c r="M140" s="215" t="s">
        <v>1</v>
      </c>
      <c r="N140" s="216" t="s">
        <v>41</v>
      </c>
      <c r="O140" s="88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9" t="s">
        <v>121</v>
      </c>
      <c r="AT140" s="219" t="s">
        <v>116</v>
      </c>
      <c r="AU140" s="219" t="s">
        <v>83</v>
      </c>
      <c r="AY140" s="14" t="s">
        <v>114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4" t="s">
        <v>81</v>
      </c>
      <c r="BK140" s="220">
        <f>ROUND(I140*H140,2)</f>
        <v>0</v>
      </c>
      <c r="BL140" s="14" t="s">
        <v>121</v>
      </c>
      <c r="BM140" s="219" t="s">
        <v>184</v>
      </c>
    </row>
    <row r="141" s="2" customFormat="1">
      <c r="A141" s="35"/>
      <c r="B141" s="36"/>
      <c r="C141" s="208" t="s">
        <v>185</v>
      </c>
      <c r="D141" s="208" t="s">
        <v>116</v>
      </c>
      <c r="E141" s="209" t="s">
        <v>186</v>
      </c>
      <c r="F141" s="210" t="s">
        <v>187</v>
      </c>
      <c r="G141" s="211" t="s">
        <v>119</v>
      </c>
      <c r="H141" s="212">
        <v>47.5</v>
      </c>
      <c r="I141" s="213"/>
      <c r="J141" s="214">
        <f>ROUND(I141*H141,2)</f>
        <v>0</v>
      </c>
      <c r="K141" s="210" t="s">
        <v>120</v>
      </c>
      <c r="L141" s="41"/>
      <c r="M141" s="215" t="s">
        <v>1</v>
      </c>
      <c r="N141" s="216" t="s">
        <v>41</v>
      </c>
      <c r="O141" s="88"/>
      <c r="P141" s="217">
        <f>O141*H141</f>
        <v>0</v>
      </c>
      <c r="Q141" s="217">
        <v>0.10362</v>
      </c>
      <c r="R141" s="217">
        <f>Q141*H141</f>
        <v>4.9219499999999998</v>
      </c>
      <c r="S141" s="217">
        <v>0</v>
      </c>
      <c r="T141" s="218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9" t="s">
        <v>121</v>
      </c>
      <c r="AT141" s="219" t="s">
        <v>116</v>
      </c>
      <c r="AU141" s="219" t="s">
        <v>83</v>
      </c>
      <c r="AY141" s="14" t="s">
        <v>114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4" t="s">
        <v>81</v>
      </c>
      <c r="BK141" s="220">
        <f>ROUND(I141*H141,2)</f>
        <v>0</v>
      </c>
      <c r="BL141" s="14" t="s">
        <v>121</v>
      </c>
      <c r="BM141" s="219" t="s">
        <v>188</v>
      </c>
    </row>
    <row r="142" s="2" customFormat="1" ht="16.5" customHeight="1">
      <c r="A142" s="35"/>
      <c r="B142" s="36"/>
      <c r="C142" s="221" t="s">
        <v>189</v>
      </c>
      <c r="D142" s="221" t="s">
        <v>164</v>
      </c>
      <c r="E142" s="222" t="s">
        <v>190</v>
      </c>
      <c r="F142" s="223" t="s">
        <v>191</v>
      </c>
      <c r="G142" s="224" t="s">
        <v>119</v>
      </c>
      <c r="H142" s="225">
        <v>45.287999999999997</v>
      </c>
      <c r="I142" s="226"/>
      <c r="J142" s="227">
        <f>ROUND(I142*H142,2)</f>
        <v>0</v>
      </c>
      <c r="K142" s="223" t="s">
        <v>1</v>
      </c>
      <c r="L142" s="228"/>
      <c r="M142" s="229" t="s">
        <v>1</v>
      </c>
      <c r="N142" s="230" t="s">
        <v>41</v>
      </c>
      <c r="O142" s="88"/>
      <c r="P142" s="217">
        <f>O142*H142</f>
        <v>0</v>
      </c>
      <c r="Q142" s="217">
        <v>0.17599999999999999</v>
      </c>
      <c r="R142" s="217">
        <f>Q142*H142</f>
        <v>7.9706879999999991</v>
      </c>
      <c r="S142" s="217">
        <v>0</v>
      </c>
      <c r="T142" s="218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9" t="s">
        <v>147</v>
      </c>
      <c r="AT142" s="219" t="s">
        <v>164</v>
      </c>
      <c r="AU142" s="219" t="s">
        <v>83</v>
      </c>
      <c r="AY142" s="14" t="s">
        <v>114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4" t="s">
        <v>81</v>
      </c>
      <c r="BK142" s="220">
        <f>ROUND(I142*H142,2)</f>
        <v>0</v>
      </c>
      <c r="BL142" s="14" t="s">
        <v>121</v>
      </c>
      <c r="BM142" s="219" t="s">
        <v>192</v>
      </c>
    </row>
    <row r="143" s="2" customFormat="1" ht="16.5" customHeight="1">
      <c r="A143" s="35"/>
      <c r="B143" s="36"/>
      <c r="C143" s="221" t="s">
        <v>193</v>
      </c>
      <c r="D143" s="221" t="s">
        <v>164</v>
      </c>
      <c r="E143" s="222" t="s">
        <v>194</v>
      </c>
      <c r="F143" s="223" t="s">
        <v>195</v>
      </c>
      <c r="G143" s="224" t="s">
        <v>119</v>
      </c>
      <c r="H143" s="225">
        <v>1.8500000000000001</v>
      </c>
      <c r="I143" s="226"/>
      <c r="J143" s="227">
        <f>ROUND(I143*H143,2)</f>
        <v>0</v>
      </c>
      <c r="K143" s="223" t="s">
        <v>1</v>
      </c>
      <c r="L143" s="228"/>
      <c r="M143" s="229" t="s">
        <v>1</v>
      </c>
      <c r="N143" s="230" t="s">
        <v>41</v>
      </c>
      <c r="O143" s="88"/>
      <c r="P143" s="217">
        <f>O143*H143</f>
        <v>0</v>
      </c>
      <c r="Q143" s="217">
        <v>0.17599999999999999</v>
      </c>
      <c r="R143" s="217">
        <f>Q143*H143</f>
        <v>0.3256</v>
      </c>
      <c r="S143" s="217">
        <v>0</v>
      </c>
      <c r="T143" s="218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9" t="s">
        <v>147</v>
      </c>
      <c r="AT143" s="219" t="s">
        <v>164</v>
      </c>
      <c r="AU143" s="219" t="s">
        <v>83</v>
      </c>
      <c r="AY143" s="14" t="s">
        <v>114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4" t="s">
        <v>81</v>
      </c>
      <c r="BK143" s="220">
        <f>ROUND(I143*H143,2)</f>
        <v>0</v>
      </c>
      <c r="BL143" s="14" t="s">
        <v>121</v>
      </c>
      <c r="BM143" s="219" t="s">
        <v>196</v>
      </c>
    </row>
    <row r="144" s="2" customFormat="1">
      <c r="A144" s="35"/>
      <c r="B144" s="36"/>
      <c r="C144" s="208" t="s">
        <v>197</v>
      </c>
      <c r="D144" s="208" t="s">
        <v>116</v>
      </c>
      <c r="E144" s="209" t="s">
        <v>198</v>
      </c>
      <c r="F144" s="210" t="s">
        <v>199</v>
      </c>
      <c r="G144" s="211" t="s">
        <v>140</v>
      </c>
      <c r="H144" s="212">
        <v>5</v>
      </c>
      <c r="I144" s="213"/>
      <c r="J144" s="214">
        <f>ROUND(I144*H144,2)</f>
        <v>0</v>
      </c>
      <c r="K144" s="210" t="s">
        <v>120</v>
      </c>
      <c r="L144" s="41"/>
      <c r="M144" s="215" t="s">
        <v>1</v>
      </c>
      <c r="N144" s="216" t="s">
        <v>41</v>
      </c>
      <c r="O144" s="88"/>
      <c r="P144" s="217">
        <f>O144*H144</f>
        <v>0</v>
      </c>
      <c r="Q144" s="217">
        <v>1.0000000000000001E-05</v>
      </c>
      <c r="R144" s="217">
        <f>Q144*H144</f>
        <v>5.0000000000000002E-05</v>
      </c>
      <c r="S144" s="217">
        <v>0</v>
      </c>
      <c r="T144" s="21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9" t="s">
        <v>121</v>
      </c>
      <c r="AT144" s="219" t="s">
        <v>116</v>
      </c>
      <c r="AU144" s="219" t="s">
        <v>83</v>
      </c>
      <c r="AY144" s="14" t="s">
        <v>114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4" t="s">
        <v>81</v>
      </c>
      <c r="BK144" s="220">
        <f>ROUND(I144*H144,2)</f>
        <v>0</v>
      </c>
      <c r="BL144" s="14" t="s">
        <v>121</v>
      </c>
      <c r="BM144" s="219" t="s">
        <v>200</v>
      </c>
    </row>
    <row r="145" s="12" customFormat="1" ht="22.8" customHeight="1">
      <c r="A145" s="12"/>
      <c r="B145" s="192"/>
      <c r="C145" s="193"/>
      <c r="D145" s="194" t="s">
        <v>75</v>
      </c>
      <c r="E145" s="206" t="s">
        <v>151</v>
      </c>
      <c r="F145" s="206" t="s">
        <v>201</v>
      </c>
      <c r="G145" s="193"/>
      <c r="H145" s="193"/>
      <c r="I145" s="196"/>
      <c r="J145" s="207">
        <f>BK145</f>
        <v>0</v>
      </c>
      <c r="K145" s="193"/>
      <c r="L145" s="198"/>
      <c r="M145" s="199"/>
      <c r="N145" s="200"/>
      <c r="O145" s="200"/>
      <c r="P145" s="201">
        <f>SUM(P146:P164)</f>
        <v>0</v>
      </c>
      <c r="Q145" s="200"/>
      <c r="R145" s="201">
        <f>SUM(R146:R164)</f>
        <v>8.3875958000000015</v>
      </c>
      <c r="S145" s="200"/>
      <c r="T145" s="202">
        <f>SUM(T146:T164)</f>
        <v>0.082000000000000003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3" t="s">
        <v>81</v>
      </c>
      <c r="AT145" s="204" t="s">
        <v>75</v>
      </c>
      <c r="AU145" s="204" t="s">
        <v>81</v>
      </c>
      <c r="AY145" s="203" t="s">
        <v>114</v>
      </c>
      <c r="BK145" s="205">
        <f>SUM(BK146:BK164)</f>
        <v>0</v>
      </c>
    </row>
    <row r="146" s="2" customFormat="1">
      <c r="A146" s="35"/>
      <c r="B146" s="36"/>
      <c r="C146" s="208" t="s">
        <v>7</v>
      </c>
      <c r="D146" s="208" t="s">
        <v>116</v>
      </c>
      <c r="E146" s="209" t="s">
        <v>202</v>
      </c>
      <c r="F146" s="210" t="s">
        <v>203</v>
      </c>
      <c r="G146" s="211" t="s">
        <v>204</v>
      </c>
      <c r="H146" s="212">
        <v>2</v>
      </c>
      <c r="I146" s="213"/>
      <c r="J146" s="214">
        <f>ROUND(I146*H146,2)</f>
        <v>0</v>
      </c>
      <c r="K146" s="210" t="s">
        <v>145</v>
      </c>
      <c r="L146" s="41"/>
      <c r="M146" s="215" t="s">
        <v>1</v>
      </c>
      <c r="N146" s="216" t="s">
        <v>41</v>
      </c>
      <c r="O146" s="88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9" t="s">
        <v>121</v>
      </c>
      <c r="AT146" s="219" t="s">
        <v>116</v>
      </c>
      <c r="AU146" s="219" t="s">
        <v>83</v>
      </c>
      <c r="AY146" s="14" t="s">
        <v>114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4" t="s">
        <v>81</v>
      </c>
      <c r="BK146" s="220">
        <f>ROUND(I146*H146,2)</f>
        <v>0</v>
      </c>
      <c r="BL146" s="14" t="s">
        <v>121</v>
      </c>
      <c r="BM146" s="219" t="s">
        <v>205</v>
      </c>
    </row>
    <row r="147" s="2" customFormat="1">
      <c r="A147" s="35"/>
      <c r="B147" s="36"/>
      <c r="C147" s="208" t="s">
        <v>206</v>
      </c>
      <c r="D147" s="208" t="s">
        <v>116</v>
      </c>
      <c r="E147" s="209" t="s">
        <v>207</v>
      </c>
      <c r="F147" s="210" t="s">
        <v>208</v>
      </c>
      <c r="G147" s="211" t="s">
        <v>204</v>
      </c>
      <c r="H147" s="212">
        <v>20</v>
      </c>
      <c r="I147" s="213"/>
      <c r="J147" s="214">
        <f>ROUND(I147*H147,2)</f>
        <v>0</v>
      </c>
      <c r="K147" s="210" t="s">
        <v>145</v>
      </c>
      <c r="L147" s="41"/>
      <c r="M147" s="215" t="s">
        <v>1</v>
      </c>
      <c r="N147" s="216" t="s">
        <v>41</v>
      </c>
      <c r="O147" s="88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9" t="s">
        <v>121</v>
      </c>
      <c r="AT147" s="219" t="s">
        <v>116</v>
      </c>
      <c r="AU147" s="219" t="s">
        <v>83</v>
      </c>
      <c r="AY147" s="14" t="s">
        <v>114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4" t="s">
        <v>81</v>
      </c>
      <c r="BK147" s="220">
        <f>ROUND(I147*H147,2)</f>
        <v>0</v>
      </c>
      <c r="BL147" s="14" t="s">
        <v>121</v>
      </c>
      <c r="BM147" s="219" t="s">
        <v>209</v>
      </c>
    </row>
    <row r="148" s="2" customFormat="1">
      <c r="A148" s="35"/>
      <c r="B148" s="36"/>
      <c r="C148" s="208" t="s">
        <v>210</v>
      </c>
      <c r="D148" s="208" t="s">
        <v>116</v>
      </c>
      <c r="E148" s="209" t="s">
        <v>211</v>
      </c>
      <c r="F148" s="210" t="s">
        <v>212</v>
      </c>
      <c r="G148" s="211" t="s">
        <v>204</v>
      </c>
      <c r="H148" s="212">
        <v>2</v>
      </c>
      <c r="I148" s="213"/>
      <c r="J148" s="214">
        <f>ROUND(I148*H148,2)</f>
        <v>0</v>
      </c>
      <c r="K148" s="210" t="s">
        <v>145</v>
      </c>
      <c r="L148" s="41"/>
      <c r="M148" s="215" t="s">
        <v>1</v>
      </c>
      <c r="N148" s="216" t="s">
        <v>41</v>
      </c>
      <c r="O148" s="88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9" t="s">
        <v>121</v>
      </c>
      <c r="AT148" s="219" t="s">
        <v>116</v>
      </c>
      <c r="AU148" s="219" t="s">
        <v>83</v>
      </c>
      <c r="AY148" s="14" t="s">
        <v>114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4" t="s">
        <v>81</v>
      </c>
      <c r="BK148" s="220">
        <f>ROUND(I148*H148,2)</f>
        <v>0</v>
      </c>
      <c r="BL148" s="14" t="s">
        <v>121</v>
      </c>
      <c r="BM148" s="219" t="s">
        <v>213</v>
      </c>
    </row>
    <row r="149" s="2" customFormat="1">
      <c r="A149" s="35"/>
      <c r="B149" s="36"/>
      <c r="C149" s="208" t="s">
        <v>214</v>
      </c>
      <c r="D149" s="208" t="s">
        <v>116</v>
      </c>
      <c r="E149" s="209" t="s">
        <v>215</v>
      </c>
      <c r="F149" s="210" t="s">
        <v>216</v>
      </c>
      <c r="G149" s="211" t="s">
        <v>204</v>
      </c>
      <c r="H149" s="212">
        <v>20</v>
      </c>
      <c r="I149" s="213"/>
      <c r="J149" s="214">
        <f>ROUND(I149*H149,2)</f>
        <v>0</v>
      </c>
      <c r="K149" s="210" t="s">
        <v>145</v>
      </c>
      <c r="L149" s="41"/>
      <c r="M149" s="215" t="s">
        <v>1</v>
      </c>
      <c r="N149" s="216" t="s">
        <v>41</v>
      </c>
      <c r="O149" s="88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9" t="s">
        <v>121</v>
      </c>
      <c r="AT149" s="219" t="s">
        <v>116</v>
      </c>
      <c r="AU149" s="219" t="s">
        <v>83</v>
      </c>
      <c r="AY149" s="14" t="s">
        <v>114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4" t="s">
        <v>81</v>
      </c>
      <c r="BK149" s="220">
        <f>ROUND(I149*H149,2)</f>
        <v>0</v>
      </c>
      <c r="BL149" s="14" t="s">
        <v>121</v>
      </c>
      <c r="BM149" s="219" t="s">
        <v>217</v>
      </c>
    </row>
    <row r="150" s="2" customFormat="1">
      <c r="A150" s="35"/>
      <c r="B150" s="36"/>
      <c r="C150" s="208" t="s">
        <v>218</v>
      </c>
      <c r="D150" s="208" t="s">
        <v>116</v>
      </c>
      <c r="E150" s="209" t="s">
        <v>219</v>
      </c>
      <c r="F150" s="210" t="s">
        <v>220</v>
      </c>
      <c r="G150" s="211" t="s">
        <v>204</v>
      </c>
      <c r="H150" s="212">
        <v>3</v>
      </c>
      <c r="I150" s="213"/>
      <c r="J150" s="214">
        <f>ROUND(I150*H150,2)</f>
        <v>0</v>
      </c>
      <c r="K150" s="210" t="s">
        <v>145</v>
      </c>
      <c r="L150" s="41"/>
      <c r="M150" s="215" t="s">
        <v>1</v>
      </c>
      <c r="N150" s="216" t="s">
        <v>41</v>
      </c>
      <c r="O150" s="88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9" t="s">
        <v>121</v>
      </c>
      <c r="AT150" s="219" t="s">
        <v>116</v>
      </c>
      <c r="AU150" s="219" t="s">
        <v>83</v>
      </c>
      <c r="AY150" s="14" t="s">
        <v>114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14" t="s">
        <v>81</v>
      </c>
      <c r="BK150" s="220">
        <f>ROUND(I150*H150,2)</f>
        <v>0</v>
      </c>
      <c r="BL150" s="14" t="s">
        <v>121</v>
      </c>
      <c r="BM150" s="219" t="s">
        <v>221</v>
      </c>
    </row>
    <row r="151" s="2" customFormat="1">
      <c r="A151" s="35"/>
      <c r="B151" s="36"/>
      <c r="C151" s="208" t="s">
        <v>222</v>
      </c>
      <c r="D151" s="208" t="s">
        <v>116</v>
      </c>
      <c r="E151" s="209" t="s">
        <v>223</v>
      </c>
      <c r="F151" s="210" t="s">
        <v>224</v>
      </c>
      <c r="G151" s="211" t="s">
        <v>204</v>
      </c>
      <c r="H151" s="212">
        <v>30</v>
      </c>
      <c r="I151" s="213"/>
      <c r="J151" s="214">
        <f>ROUND(I151*H151,2)</f>
        <v>0</v>
      </c>
      <c r="K151" s="210" t="s">
        <v>145</v>
      </c>
      <c r="L151" s="41"/>
      <c r="M151" s="215" t="s">
        <v>1</v>
      </c>
      <c r="N151" s="216" t="s">
        <v>41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9" t="s">
        <v>121</v>
      </c>
      <c r="AT151" s="219" t="s">
        <v>116</v>
      </c>
      <c r="AU151" s="219" t="s">
        <v>83</v>
      </c>
      <c r="AY151" s="14" t="s">
        <v>114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4" t="s">
        <v>81</v>
      </c>
      <c r="BK151" s="220">
        <f>ROUND(I151*H151,2)</f>
        <v>0</v>
      </c>
      <c r="BL151" s="14" t="s">
        <v>121</v>
      </c>
      <c r="BM151" s="219" t="s">
        <v>225</v>
      </c>
    </row>
    <row r="152" s="2" customFormat="1">
      <c r="A152" s="35"/>
      <c r="B152" s="36"/>
      <c r="C152" s="208" t="s">
        <v>226</v>
      </c>
      <c r="D152" s="208" t="s">
        <v>116</v>
      </c>
      <c r="E152" s="209" t="s">
        <v>227</v>
      </c>
      <c r="F152" s="210" t="s">
        <v>228</v>
      </c>
      <c r="G152" s="211" t="s">
        <v>204</v>
      </c>
      <c r="H152" s="212">
        <v>1</v>
      </c>
      <c r="I152" s="213"/>
      <c r="J152" s="214">
        <f>ROUND(I152*H152,2)</f>
        <v>0</v>
      </c>
      <c r="K152" s="210" t="s">
        <v>120</v>
      </c>
      <c r="L152" s="41"/>
      <c r="M152" s="215" t="s">
        <v>1</v>
      </c>
      <c r="N152" s="216" t="s">
        <v>41</v>
      </c>
      <c r="O152" s="88"/>
      <c r="P152" s="217">
        <f>O152*H152</f>
        <v>0</v>
      </c>
      <c r="Q152" s="217">
        <v>0.00069999999999999999</v>
      </c>
      <c r="R152" s="217">
        <f>Q152*H152</f>
        <v>0.00069999999999999999</v>
      </c>
      <c r="S152" s="217">
        <v>0</v>
      </c>
      <c r="T152" s="218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9" t="s">
        <v>121</v>
      </c>
      <c r="AT152" s="219" t="s">
        <v>116</v>
      </c>
      <c r="AU152" s="219" t="s">
        <v>83</v>
      </c>
      <c r="AY152" s="14" t="s">
        <v>114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4" t="s">
        <v>81</v>
      </c>
      <c r="BK152" s="220">
        <f>ROUND(I152*H152,2)</f>
        <v>0</v>
      </c>
      <c r="BL152" s="14" t="s">
        <v>121</v>
      </c>
      <c r="BM152" s="219" t="s">
        <v>229</v>
      </c>
    </row>
    <row r="153" s="2" customFormat="1">
      <c r="A153" s="35"/>
      <c r="B153" s="36"/>
      <c r="C153" s="208" t="s">
        <v>230</v>
      </c>
      <c r="D153" s="208" t="s">
        <v>116</v>
      </c>
      <c r="E153" s="209" t="s">
        <v>231</v>
      </c>
      <c r="F153" s="210" t="s">
        <v>232</v>
      </c>
      <c r="G153" s="211" t="s">
        <v>204</v>
      </c>
      <c r="H153" s="212">
        <v>1</v>
      </c>
      <c r="I153" s="213"/>
      <c r="J153" s="214">
        <f>ROUND(I153*H153,2)</f>
        <v>0</v>
      </c>
      <c r="K153" s="210" t="s">
        <v>120</v>
      </c>
      <c r="L153" s="41"/>
      <c r="M153" s="215" t="s">
        <v>1</v>
      </c>
      <c r="N153" s="216" t="s">
        <v>41</v>
      </c>
      <c r="O153" s="88"/>
      <c r="P153" s="217">
        <f>O153*H153</f>
        <v>0</v>
      </c>
      <c r="Q153" s="217">
        <v>0.10940999999999999</v>
      </c>
      <c r="R153" s="217">
        <f>Q153*H153</f>
        <v>0.10940999999999999</v>
      </c>
      <c r="S153" s="217">
        <v>0</v>
      </c>
      <c r="T153" s="218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9" t="s">
        <v>121</v>
      </c>
      <c r="AT153" s="219" t="s">
        <v>116</v>
      </c>
      <c r="AU153" s="219" t="s">
        <v>83</v>
      </c>
      <c r="AY153" s="14" t="s">
        <v>114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4" t="s">
        <v>81</v>
      </c>
      <c r="BK153" s="220">
        <f>ROUND(I153*H153,2)</f>
        <v>0</v>
      </c>
      <c r="BL153" s="14" t="s">
        <v>121</v>
      </c>
      <c r="BM153" s="219" t="s">
        <v>233</v>
      </c>
    </row>
    <row r="154" s="2" customFormat="1" ht="33" customHeight="1">
      <c r="A154" s="35"/>
      <c r="B154" s="36"/>
      <c r="C154" s="208" t="s">
        <v>234</v>
      </c>
      <c r="D154" s="208" t="s">
        <v>116</v>
      </c>
      <c r="E154" s="209" t="s">
        <v>235</v>
      </c>
      <c r="F154" s="210" t="s">
        <v>236</v>
      </c>
      <c r="G154" s="211" t="s">
        <v>140</v>
      </c>
      <c r="H154" s="212">
        <v>18.5</v>
      </c>
      <c r="I154" s="213"/>
      <c r="J154" s="214">
        <f>ROUND(I154*H154,2)</f>
        <v>0</v>
      </c>
      <c r="K154" s="210" t="s">
        <v>145</v>
      </c>
      <c r="L154" s="41"/>
      <c r="M154" s="215" t="s">
        <v>1</v>
      </c>
      <c r="N154" s="216" t="s">
        <v>41</v>
      </c>
      <c r="O154" s="88"/>
      <c r="P154" s="217">
        <f>O154*H154</f>
        <v>0</v>
      </c>
      <c r="Q154" s="217">
        <v>0.15540000000000001</v>
      </c>
      <c r="R154" s="217">
        <f>Q154*H154</f>
        <v>2.8749000000000002</v>
      </c>
      <c r="S154" s="217">
        <v>0</v>
      </c>
      <c r="T154" s="218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9" t="s">
        <v>121</v>
      </c>
      <c r="AT154" s="219" t="s">
        <v>116</v>
      </c>
      <c r="AU154" s="219" t="s">
        <v>83</v>
      </c>
      <c r="AY154" s="14" t="s">
        <v>114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4" t="s">
        <v>81</v>
      </c>
      <c r="BK154" s="220">
        <f>ROUND(I154*H154,2)</f>
        <v>0</v>
      </c>
      <c r="BL154" s="14" t="s">
        <v>121</v>
      </c>
      <c r="BM154" s="219" t="s">
        <v>237</v>
      </c>
    </row>
    <row r="155" s="2" customFormat="1" ht="16.5" customHeight="1">
      <c r="A155" s="35"/>
      <c r="B155" s="36"/>
      <c r="C155" s="221" t="s">
        <v>238</v>
      </c>
      <c r="D155" s="221" t="s">
        <v>164</v>
      </c>
      <c r="E155" s="222" t="s">
        <v>239</v>
      </c>
      <c r="F155" s="223" t="s">
        <v>240</v>
      </c>
      <c r="G155" s="224" t="s">
        <v>140</v>
      </c>
      <c r="H155" s="225">
        <v>18.870000000000001</v>
      </c>
      <c r="I155" s="226"/>
      <c r="J155" s="227">
        <f>ROUND(I155*H155,2)</f>
        <v>0</v>
      </c>
      <c r="K155" s="223" t="s">
        <v>120</v>
      </c>
      <c r="L155" s="228"/>
      <c r="M155" s="229" t="s">
        <v>1</v>
      </c>
      <c r="N155" s="230" t="s">
        <v>41</v>
      </c>
      <c r="O155" s="88"/>
      <c r="P155" s="217">
        <f>O155*H155</f>
        <v>0</v>
      </c>
      <c r="Q155" s="217">
        <v>0.080000000000000002</v>
      </c>
      <c r="R155" s="217">
        <f>Q155*H155</f>
        <v>1.5096000000000001</v>
      </c>
      <c r="S155" s="217">
        <v>0</v>
      </c>
      <c r="T155" s="218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9" t="s">
        <v>147</v>
      </c>
      <c r="AT155" s="219" t="s">
        <v>164</v>
      </c>
      <c r="AU155" s="219" t="s">
        <v>83</v>
      </c>
      <c r="AY155" s="14" t="s">
        <v>114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4" t="s">
        <v>81</v>
      </c>
      <c r="BK155" s="220">
        <f>ROUND(I155*H155,2)</f>
        <v>0</v>
      </c>
      <c r="BL155" s="14" t="s">
        <v>121</v>
      </c>
      <c r="BM155" s="219" t="s">
        <v>241</v>
      </c>
    </row>
    <row r="156" s="2" customFormat="1" ht="33" customHeight="1">
      <c r="A156" s="35"/>
      <c r="B156" s="36"/>
      <c r="C156" s="208" t="s">
        <v>242</v>
      </c>
      <c r="D156" s="208" t="s">
        <v>116</v>
      </c>
      <c r="E156" s="209" t="s">
        <v>243</v>
      </c>
      <c r="F156" s="210" t="s">
        <v>244</v>
      </c>
      <c r="G156" s="211" t="s">
        <v>140</v>
      </c>
      <c r="H156" s="212">
        <v>18</v>
      </c>
      <c r="I156" s="213"/>
      <c r="J156" s="214">
        <f>ROUND(I156*H156,2)</f>
        <v>0</v>
      </c>
      <c r="K156" s="210" t="s">
        <v>145</v>
      </c>
      <c r="L156" s="41"/>
      <c r="M156" s="215" t="s">
        <v>1</v>
      </c>
      <c r="N156" s="216" t="s">
        <v>41</v>
      </c>
      <c r="O156" s="88"/>
      <c r="P156" s="217">
        <f>O156*H156</f>
        <v>0</v>
      </c>
      <c r="Q156" s="217">
        <v>0.1295</v>
      </c>
      <c r="R156" s="217">
        <f>Q156*H156</f>
        <v>2.331</v>
      </c>
      <c r="S156" s="217">
        <v>0</v>
      </c>
      <c r="T156" s="218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9" t="s">
        <v>121</v>
      </c>
      <c r="AT156" s="219" t="s">
        <v>116</v>
      </c>
      <c r="AU156" s="219" t="s">
        <v>83</v>
      </c>
      <c r="AY156" s="14" t="s">
        <v>114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4" t="s">
        <v>81</v>
      </c>
      <c r="BK156" s="220">
        <f>ROUND(I156*H156,2)</f>
        <v>0</v>
      </c>
      <c r="BL156" s="14" t="s">
        <v>121</v>
      </c>
      <c r="BM156" s="219" t="s">
        <v>245</v>
      </c>
    </row>
    <row r="157" s="2" customFormat="1">
      <c r="A157" s="35"/>
      <c r="B157" s="36"/>
      <c r="C157" s="208" t="s">
        <v>246</v>
      </c>
      <c r="D157" s="208" t="s">
        <v>116</v>
      </c>
      <c r="E157" s="209" t="s">
        <v>247</v>
      </c>
      <c r="F157" s="210" t="s">
        <v>248</v>
      </c>
      <c r="G157" s="211" t="s">
        <v>140</v>
      </c>
      <c r="H157" s="212">
        <v>5</v>
      </c>
      <c r="I157" s="213"/>
      <c r="J157" s="214">
        <f>ROUND(I157*H157,2)</f>
        <v>0</v>
      </c>
      <c r="K157" s="210" t="s">
        <v>120</v>
      </c>
      <c r="L157" s="41"/>
      <c r="M157" s="215" t="s">
        <v>1</v>
      </c>
      <c r="N157" s="216" t="s">
        <v>41</v>
      </c>
      <c r="O157" s="88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9" t="s">
        <v>121</v>
      </c>
      <c r="AT157" s="219" t="s">
        <v>116</v>
      </c>
      <c r="AU157" s="219" t="s">
        <v>83</v>
      </c>
      <c r="AY157" s="14" t="s">
        <v>114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4" t="s">
        <v>81</v>
      </c>
      <c r="BK157" s="220">
        <f>ROUND(I157*H157,2)</f>
        <v>0</v>
      </c>
      <c r="BL157" s="14" t="s">
        <v>121</v>
      </c>
      <c r="BM157" s="219" t="s">
        <v>249</v>
      </c>
    </row>
    <row r="158" s="2" customFormat="1">
      <c r="A158" s="35"/>
      <c r="B158" s="36"/>
      <c r="C158" s="208" t="s">
        <v>250</v>
      </c>
      <c r="D158" s="208" t="s">
        <v>116</v>
      </c>
      <c r="E158" s="209" t="s">
        <v>251</v>
      </c>
      <c r="F158" s="210" t="s">
        <v>252</v>
      </c>
      <c r="G158" s="211" t="s">
        <v>253</v>
      </c>
      <c r="H158" s="212">
        <v>0.37</v>
      </c>
      <c r="I158" s="213"/>
      <c r="J158" s="214">
        <f>ROUND(I158*H158,2)</f>
        <v>0</v>
      </c>
      <c r="K158" s="210" t="s">
        <v>145</v>
      </c>
      <c r="L158" s="41"/>
      <c r="M158" s="215" t="s">
        <v>1</v>
      </c>
      <c r="N158" s="216" t="s">
        <v>41</v>
      </c>
      <c r="O158" s="88"/>
      <c r="P158" s="217">
        <f>O158*H158</f>
        <v>0</v>
      </c>
      <c r="Q158" s="217">
        <v>2.2563399999999998</v>
      </c>
      <c r="R158" s="217">
        <f>Q158*H158</f>
        <v>0.83484579999999986</v>
      </c>
      <c r="S158" s="217">
        <v>0</v>
      </c>
      <c r="T158" s="218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9" t="s">
        <v>121</v>
      </c>
      <c r="AT158" s="219" t="s">
        <v>116</v>
      </c>
      <c r="AU158" s="219" t="s">
        <v>83</v>
      </c>
      <c r="AY158" s="14" t="s">
        <v>114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4" t="s">
        <v>81</v>
      </c>
      <c r="BK158" s="220">
        <f>ROUND(I158*H158,2)</f>
        <v>0</v>
      </c>
      <c r="BL158" s="14" t="s">
        <v>121</v>
      </c>
      <c r="BM158" s="219" t="s">
        <v>254</v>
      </c>
    </row>
    <row r="159" s="2" customFormat="1">
      <c r="A159" s="35"/>
      <c r="B159" s="36"/>
      <c r="C159" s="221" t="s">
        <v>255</v>
      </c>
      <c r="D159" s="221" t="s">
        <v>164</v>
      </c>
      <c r="E159" s="222" t="s">
        <v>256</v>
      </c>
      <c r="F159" s="223" t="s">
        <v>257</v>
      </c>
      <c r="G159" s="224" t="s">
        <v>204</v>
      </c>
      <c r="H159" s="225">
        <v>18.359999999999999</v>
      </c>
      <c r="I159" s="226"/>
      <c r="J159" s="227">
        <f>ROUND(I159*H159,2)</f>
        <v>0</v>
      </c>
      <c r="K159" s="223" t="s">
        <v>1</v>
      </c>
      <c r="L159" s="228"/>
      <c r="M159" s="229" t="s">
        <v>1</v>
      </c>
      <c r="N159" s="230" t="s">
        <v>41</v>
      </c>
      <c r="O159" s="88"/>
      <c r="P159" s="217">
        <f>O159*H159</f>
        <v>0</v>
      </c>
      <c r="Q159" s="217">
        <v>0.039</v>
      </c>
      <c r="R159" s="217">
        <f>Q159*H159</f>
        <v>0.71604000000000001</v>
      </c>
      <c r="S159" s="217">
        <v>0</v>
      </c>
      <c r="T159" s="218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9" t="s">
        <v>147</v>
      </c>
      <c r="AT159" s="219" t="s">
        <v>164</v>
      </c>
      <c r="AU159" s="219" t="s">
        <v>83</v>
      </c>
      <c r="AY159" s="14" t="s">
        <v>114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4" t="s">
        <v>81</v>
      </c>
      <c r="BK159" s="220">
        <f>ROUND(I159*H159,2)</f>
        <v>0</v>
      </c>
      <c r="BL159" s="14" t="s">
        <v>121</v>
      </c>
      <c r="BM159" s="219" t="s">
        <v>258</v>
      </c>
    </row>
    <row r="160" s="2" customFormat="1">
      <c r="A160" s="35"/>
      <c r="B160" s="36"/>
      <c r="C160" s="208" t="s">
        <v>259</v>
      </c>
      <c r="D160" s="208" t="s">
        <v>116</v>
      </c>
      <c r="E160" s="209" t="s">
        <v>260</v>
      </c>
      <c r="F160" s="210" t="s">
        <v>261</v>
      </c>
      <c r="G160" s="211" t="s">
        <v>140</v>
      </c>
      <c r="H160" s="212">
        <v>18.5</v>
      </c>
      <c r="I160" s="213"/>
      <c r="J160" s="214">
        <f>ROUND(I160*H160,2)</f>
        <v>0</v>
      </c>
      <c r="K160" s="210" t="s">
        <v>145</v>
      </c>
      <c r="L160" s="41"/>
      <c r="M160" s="215" t="s">
        <v>1</v>
      </c>
      <c r="N160" s="216" t="s">
        <v>41</v>
      </c>
      <c r="O160" s="88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9" t="s">
        <v>121</v>
      </c>
      <c r="AT160" s="219" t="s">
        <v>116</v>
      </c>
      <c r="AU160" s="219" t="s">
        <v>83</v>
      </c>
      <c r="AY160" s="14" t="s">
        <v>114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14" t="s">
        <v>81</v>
      </c>
      <c r="BK160" s="220">
        <f>ROUND(I160*H160,2)</f>
        <v>0</v>
      </c>
      <c r="BL160" s="14" t="s">
        <v>121</v>
      </c>
      <c r="BM160" s="219" t="s">
        <v>262</v>
      </c>
    </row>
    <row r="161" s="2" customFormat="1" ht="33" customHeight="1">
      <c r="A161" s="35"/>
      <c r="B161" s="36"/>
      <c r="C161" s="208" t="s">
        <v>263</v>
      </c>
      <c r="D161" s="208" t="s">
        <v>116</v>
      </c>
      <c r="E161" s="209" t="s">
        <v>264</v>
      </c>
      <c r="F161" s="210" t="s">
        <v>265</v>
      </c>
      <c r="G161" s="211" t="s">
        <v>140</v>
      </c>
      <c r="H161" s="212">
        <v>18.5</v>
      </c>
      <c r="I161" s="213"/>
      <c r="J161" s="214">
        <f>ROUND(I161*H161,2)</f>
        <v>0</v>
      </c>
      <c r="K161" s="210" t="s">
        <v>120</v>
      </c>
      <c r="L161" s="41"/>
      <c r="M161" s="215" t="s">
        <v>1</v>
      </c>
      <c r="N161" s="216" t="s">
        <v>41</v>
      </c>
      <c r="O161" s="88"/>
      <c r="P161" s="217">
        <f>O161*H161</f>
        <v>0</v>
      </c>
      <c r="Q161" s="217">
        <v>0.00059999999999999995</v>
      </c>
      <c r="R161" s="217">
        <f>Q161*H161</f>
        <v>0.011099999999999999</v>
      </c>
      <c r="S161" s="217">
        <v>0</v>
      </c>
      <c r="T161" s="218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9" t="s">
        <v>121</v>
      </c>
      <c r="AT161" s="219" t="s">
        <v>116</v>
      </c>
      <c r="AU161" s="219" t="s">
        <v>83</v>
      </c>
      <c r="AY161" s="14" t="s">
        <v>114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4" t="s">
        <v>81</v>
      </c>
      <c r="BK161" s="220">
        <f>ROUND(I161*H161,2)</f>
        <v>0</v>
      </c>
      <c r="BL161" s="14" t="s">
        <v>121</v>
      </c>
      <c r="BM161" s="219" t="s">
        <v>266</v>
      </c>
    </row>
    <row r="162" s="2" customFormat="1" ht="21.75" customHeight="1">
      <c r="A162" s="35"/>
      <c r="B162" s="36"/>
      <c r="C162" s="208" t="s">
        <v>267</v>
      </c>
      <c r="D162" s="208" t="s">
        <v>116</v>
      </c>
      <c r="E162" s="209" t="s">
        <v>268</v>
      </c>
      <c r="F162" s="210" t="s">
        <v>269</v>
      </c>
      <c r="G162" s="211" t="s">
        <v>140</v>
      </c>
      <c r="H162" s="212">
        <v>18.5</v>
      </c>
      <c r="I162" s="213"/>
      <c r="J162" s="214">
        <f>ROUND(I162*H162,2)</f>
        <v>0</v>
      </c>
      <c r="K162" s="210" t="s">
        <v>145</v>
      </c>
      <c r="L162" s="41"/>
      <c r="M162" s="215" t="s">
        <v>1</v>
      </c>
      <c r="N162" s="216" t="s">
        <v>41</v>
      </c>
      <c r="O162" s="88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9" t="s">
        <v>121</v>
      </c>
      <c r="AT162" s="219" t="s">
        <v>116</v>
      </c>
      <c r="AU162" s="219" t="s">
        <v>83</v>
      </c>
      <c r="AY162" s="14" t="s">
        <v>114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14" t="s">
        <v>81</v>
      </c>
      <c r="BK162" s="220">
        <f>ROUND(I162*H162,2)</f>
        <v>0</v>
      </c>
      <c r="BL162" s="14" t="s">
        <v>121</v>
      </c>
      <c r="BM162" s="219" t="s">
        <v>270</v>
      </c>
    </row>
    <row r="163" s="2" customFormat="1">
      <c r="A163" s="35"/>
      <c r="B163" s="36"/>
      <c r="C163" s="208" t="s">
        <v>271</v>
      </c>
      <c r="D163" s="208" t="s">
        <v>116</v>
      </c>
      <c r="E163" s="209" t="s">
        <v>272</v>
      </c>
      <c r="F163" s="210" t="s">
        <v>273</v>
      </c>
      <c r="G163" s="211" t="s">
        <v>204</v>
      </c>
      <c r="H163" s="212">
        <v>1</v>
      </c>
      <c r="I163" s="213"/>
      <c r="J163" s="214">
        <f>ROUND(I163*H163,2)</f>
        <v>0</v>
      </c>
      <c r="K163" s="210" t="s">
        <v>120</v>
      </c>
      <c r="L163" s="41"/>
      <c r="M163" s="215" t="s">
        <v>1</v>
      </c>
      <c r="N163" s="216" t="s">
        <v>41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0.082000000000000003</v>
      </c>
      <c r="T163" s="218">
        <f>S163*H163</f>
        <v>0.082000000000000003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9" t="s">
        <v>121</v>
      </c>
      <c r="AT163" s="219" t="s">
        <v>116</v>
      </c>
      <c r="AU163" s="219" t="s">
        <v>83</v>
      </c>
      <c r="AY163" s="14" t="s">
        <v>114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14" t="s">
        <v>81</v>
      </c>
      <c r="BK163" s="220">
        <f>ROUND(I163*H163,2)</f>
        <v>0</v>
      </c>
      <c r="BL163" s="14" t="s">
        <v>121</v>
      </c>
      <c r="BM163" s="219" t="s">
        <v>274</v>
      </c>
    </row>
    <row r="164" s="2" customFormat="1">
      <c r="A164" s="35"/>
      <c r="B164" s="36"/>
      <c r="C164" s="208" t="s">
        <v>275</v>
      </c>
      <c r="D164" s="208" t="s">
        <v>116</v>
      </c>
      <c r="E164" s="209" t="s">
        <v>276</v>
      </c>
      <c r="F164" s="210" t="s">
        <v>277</v>
      </c>
      <c r="G164" s="211" t="s">
        <v>119</v>
      </c>
      <c r="H164" s="212">
        <v>1.25</v>
      </c>
      <c r="I164" s="213"/>
      <c r="J164" s="214">
        <f>ROUND(I164*H164,2)</f>
        <v>0</v>
      </c>
      <c r="K164" s="210" t="s">
        <v>120</v>
      </c>
      <c r="L164" s="41"/>
      <c r="M164" s="215" t="s">
        <v>1</v>
      </c>
      <c r="N164" s="216" t="s">
        <v>41</v>
      </c>
      <c r="O164" s="88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9" t="s">
        <v>121</v>
      </c>
      <c r="AT164" s="219" t="s">
        <v>116</v>
      </c>
      <c r="AU164" s="219" t="s">
        <v>83</v>
      </c>
      <c r="AY164" s="14" t="s">
        <v>114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14" t="s">
        <v>81</v>
      </c>
      <c r="BK164" s="220">
        <f>ROUND(I164*H164,2)</f>
        <v>0</v>
      </c>
      <c r="BL164" s="14" t="s">
        <v>121</v>
      </c>
      <c r="BM164" s="219" t="s">
        <v>278</v>
      </c>
    </row>
    <row r="165" s="12" customFormat="1" ht="22.8" customHeight="1">
      <c r="A165" s="12"/>
      <c r="B165" s="192"/>
      <c r="C165" s="193"/>
      <c r="D165" s="194" t="s">
        <v>75</v>
      </c>
      <c r="E165" s="206" t="s">
        <v>279</v>
      </c>
      <c r="F165" s="206" t="s">
        <v>280</v>
      </c>
      <c r="G165" s="193"/>
      <c r="H165" s="193"/>
      <c r="I165" s="196"/>
      <c r="J165" s="207">
        <f>BK165</f>
        <v>0</v>
      </c>
      <c r="K165" s="193"/>
      <c r="L165" s="198"/>
      <c r="M165" s="199"/>
      <c r="N165" s="200"/>
      <c r="O165" s="200"/>
      <c r="P165" s="201">
        <f>SUM(P166:P170)</f>
        <v>0</v>
      </c>
      <c r="Q165" s="200"/>
      <c r="R165" s="201">
        <f>SUM(R166:R170)</f>
        <v>0</v>
      </c>
      <c r="S165" s="200"/>
      <c r="T165" s="202">
        <f>SUM(T166:T170)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3" t="s">
        <v>81</v>
      </c>
      <c r="AT165" s="204" t="s">
        <v>75</v>
      </c>
      <c r="AU165" s="204" t="s">
        <v>81</v>
      </c>
      <c r="AY165" s="203" t="s">
        <v>114</v>
      </c>
      <c r="BK165" s="205">
        <f>SUM(BK166:BK170)</f>
        <v>0</v>
      </c>
    </row>
    <row r="166" s="2" customFormat="1" ht="21.75" customHeight="1">
      <c r="A166" s="35"/>
      <c r="B166" s="36"/>
      <c r="C166" s="208" t="s">
        <v>281</v>
      </c>
      <c r="D166" s="208" t="s">
        <v>116</v>
      </c>
      <c r="E166" s="209" t="s">
        <v>282</v>
      </c>
      <c r="F166" s="210" t="s">
        <v>283</v>
      </c>
      <c r="G166" s="211" t="s">
        <v>284</v>
      </c>
      <c r="H166" s="212">
        <v>39.526000000000003</v>
      </c>
      <c r="I166" s="213"/>
      <c r="J166" s="214">
        <f>ROUND(I166*H166,2)</f>
        <v>0</v>
      </c>
      <c r="K166" s="210" t="s">
        <v>120</v>
      </c>
      <c r="L166" s="41"/>
      <c r="M166" s="215" t="s">
        <v>1</v>
      </c>
      <c r="N166" s="216" t="s">
        <v>41</v>
      </c>
      <c r="O166" s="88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9" t="s">
        <v>121</v>
      </c>
      <c r="AT166" s="219" t="s">
        <v>116</v>
      </c>
      <c r="AU166" s="219" t="s">
        <v>83</v>
      </c>
      <c r="AY166" s="14" t="s">
        <v>114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14" t="s">
        <v>81</v>
      </c>
      <c r="BK166" s="220">
        <f>ROUND(I166*H166,2)</f>
        <v>0</v>
      </c>
      <c r="BL166" s="14" t="s">
        <v>121</v>
      </c>
      <c r="BM166" s="219" t="s">
        <v>285</v>
      </c>
    </row>
    <row r="167" s="2" customFormat="1">
      <c r="A167" s="35"/>
      <c r="B167" s="36"/>
      <c r="C167" s="208" t="s">
        <v>286</v>
      </c>
      <c r="D167" s="208" t="s">
        <v>116</v>
      </c>
      <c r="E167" s="209" t="s">
        <v>287</v>
      </c>
      <c r="F167" s="210" t="s">
        <v>288</v>
      </c>
      <c r="G167" s="211" t="s">
        <v>284</v>
      </c>
      <c r="H167" s="212">
        <v>474.31200000000001</v>
      </c>
      <c r="I167" s="213"/>
      <c r="J167" s="214">
        <f>ROUND(I167*H167,2)</f>
        <v>0</v>
      </c>
      <c r="K167" s="210" t="s">
        <v>120</v>
      </c>
      <c r="L167" s="41"/>
      <c r="M167" s="215" t="s">
        <v>1</v>
      </c>
      <c r="N167" s="216" t="s">
        <v>41</v>
      </c>
      <c r="O167" s="88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9" t="s">
        <v>121</v>
      </c>
      <c r="AT167" s="219" t="s">
        <v>116</v>
      </c>
      <c r="AU167" s="219" t="s">
        <v>83</v>
      </c>
      <c r="AY167" s="14" t="s">
        <v>114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14" t="s">
        <v>81</v>
      </c>
      <c r="BK167" s="220">
        <f>ROUND(I167*H167,2)</f>
        <v>0</v>
      </c>
      <c r="BL167" s="14" t="s">
        <v>121</v>
      </c>
      <c r="BM167" s="219" t="s">
        <v>289</v>
      </c>
    </row>
    <row r="168" s="2" customFormat="1">
      <c r="A168" s="35"/>
      <c r="B168" s="36"/>
      <c r="C168" s="208" t="s">
        <v>290</v>
      </c>
      <c r="D168" s="208" t="s">
        <v>116</v>
      </c>
      <c r="E168" s="209" t="s">
        <v>291</v>
      </c>
      <c r="F168" s="210" t="s">
        <v>292</v>
      </c>
      <c r="G168" s="211" t="s">
        <v>284</v>
      </c>
      <c r="H168" s="212">
        <v>39.526000000000003</v>
      </c>
      <c r="I168" s="213"/>
      <c r="J168" s="214">
        <f>ROUND(I168*H168,2)</f>
        <v>0</v>
      </c>
      <c r="K168" s="210" t="s">
        <v>145</v>
      </c>
      <c r="L168" s="41"/>
      <c r="M168" s="215" t="s">
        <v>1</v>
      </c>
      <c r="N168" s="216" t="s">
        <v>41</v>
      </c>
      <c r="O168" s="88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9" t="s">
        <v>121</v>
      </c>
      <c r="AT168" s="219" t="s">
        <v>116</v>
      </c>
      <c r="AU168" s="219" t="s">
        <v>83</v>
      </c>
      <c r="AY168" s="14" t="s">
        <v>114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14" t="s">
        <v>81</v>
      </c>
      <c r="BK168" s="220">
        <f>ROUND(I168*H168,2)</f>
        <v>0</v>
      </c>
      <c r="BL168" s="14" t="s">
        <v>121</v>
      </c>
      <c r="BM168" s="219" t="s">
        <v>293</v>
      </c>
    </row>
    <row r="169" s="2" customFormat="1">
      <c r="A169" s="35"/>
      <c r="B169" s="36"/>
      <c r="C169" s="208" t="s">
        <v>294</v>
      </c>
      <c r="D169" s="208" t="s">
        <v>116</v>
      </c>
      <c r="E169" s="209" t="s">
        <v>295</v>
      </c>
      <c r="F169" s="210" t="s">
        <v>296</v>
      </c>
      <c r="G169" s="211" t="s">
        <v>284</v>
      </c>
      <c r="H169" s="212">
        <v>34.381999999999998</v>
      </c>
      <c r="I169" s="213"/>
      <c r="J169" s="214">
        <f>ROUND(I169*H169,2)</f>
        <v>0</v>
      </c>
      <c r="K169" s="210" t="s">
        <v>145</v>
      </c>
      <c r="L169" s="41"/>
      <c r="M169" s="215" t="s">
        <v>1</v>
      </c>
      <c r="N169" s="216" t="s">
        <v>41</v>
      </c>
      <c r="O169" s="88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9" t="s">
        <v>121</v>
      </c>
      <c r="AT169" s="219" t="s">
        <v>116</v>
      </c>
      <c r="AU169" s="219" t="s">
        <v>83</v>
      </c>
      <c r="AY169" s="14" t="s">
        <v>114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14" t="s">
        <v>81</v>
      </c>
      <c r="BK169" s="220">
        <f>ROUND(I169*H169,2)</f>
        <v>0</v>
      </c>
      <c r="BL169" s="14" t="s">
        <v>121</v>
      </c>
      <c r="BM169" s="219" t="s">
        <v>297</v>
      </c>
    </row>
    <row r="170" s="2" customFormat="1" ht="44.25" customHeight="1">
      <c r="A170" s="35"/>
      <c r="B170" s="36"/>
      <c r="C170" s="208" t="s">
        <v>298</v>
      </c>
      <c r="D170" s="208" t="s">
        <v>116</v>
      </c>
      <c r="E170" s="209" t="s">
        <v>299</v>
      </c>
      <c r="F170" s="210" t="s">
        <v>300</v>
      </c>
      <c r="G170" s="211" t="s">
        <v>284</v>
      </c>
      <c r="H170" s="212">
        <v>5.1440000000000001</v>
      </c>
      <c r="I170" s="213"/>
      <c r="J170" s="214">
        <f>ROUND(I170*H170,2)</f>
        <v>0</v>
      </c>
      <c r="K170" s="210" t="s">
        <v>145</v>
      </c>
      <c r="L170" s="41"/>
      <c r="M170" s="215" t="s">
        <v>1</v>
      </c>
      <c r="N170" s="216" t="s">
        <v>41</v>
      </c>
      <c r="O170" s="88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9" t="s">
        <v>121</v>
      </c>
      <c r="AT170" s="219" t="s">
        <v>116</v>
      </c>
      <c r="AU170" s="219" t="s">
        <v>83</v>
      </c>
      <c r="AY170" s="14" t="s">
        <v>114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14" t="s">
        <v>81</v>
      </c>
      <c r="BK170" s="220">
        <f>ROUND(I170*H170,2)</f>
        <v>0</v>
      </c>
      <c r="BL170" s="14" t="s">
        <v>121</v>
      </c>
      <c r="BM170" s="219" t="s">
        <v>301</v>
      </c>
    </row>
    <row r="171" s="12" customFormat="1" ht="22.8" customHeight="1">
      <c r="A171" s="12"/>
      <c r="B171" s="192"/>
      <c r="C171" s="193"/>
      <c r="D171" s="194" t="s">
        <v>75</v>
      </c>
      <c r="E171" s="206" t="s">
        <v>302</v>
      </c>
      <c r="F171" s="206" t="s">
        <v>303</v>
      </c>
      <c r="G171" s="193"/>
      <c r="H171" s="193"/>
      <c r="I171" s="196"/>
      <c r="J171" s="207">
        <f>BK171</f>
        <v>0</v>
      </c>
      <c r="K171" s="193"/>
      <c r="L171" s="198"/>
      <c r="M171" s="199"/>
      <c r="N171" s="200"/>
      <c r="O171" s="200"/>
      <c r="P171" s="201">
        <f>P172</f>
        <v>0</v>
      </c>
      <c r="Q171" s="200"/>
      <c r="R171" s="201">
        <f>R172</f>
        <v>0</v>
      </c>
      <c r="S171" s="200"/>
      <c r="T171" s="202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3" t="s">
        <v>81</v>
      </c>
      <c r="AT171" s="204" t="s">
        <v>75</v>
      </c>
      <c r="AU171" s="204" t="s">
        <v>81</v>
      </c>
      <c r="AY171" s="203" t="s">
        <v>114</v>
      </c>
      <c r="BK171" s="205">
        <f>BK172</f>
        <v>0</v>
      </c>
    </row>
    <row r="172" s="2" customFormat="1">
      <c r="A172" s="35"/>
      <c r="B172" s="36"/>
      <c r="C172" s="208" t="s">
        <v>304</v>
      </c>
      <c r="D172" s="208" t="s">
        <v>116</v>
      </c>
      <c r="E172" s="209" t="s">
        <v>305</v>
      </c>
      <c r="F172" s="210" t="s">
        <v>306</v>
      </c>
      <c r="G172" s="211" t="s">
        <v>284</v>
      </c>
      <c r="H172" s="212">
        <v>22.338999999999999</v>
      </c>
      <c r="I172" s="213"/>
      <c r="J172" s="214">
        <f>ROUND(I172*H172,2)</f>
        <v>0</v>
      </c>
      <c r="K172" s="210" t="s">
        <v>145</v>
      </c>
      <c r="L172" s="41"/>
      <c r="M172" s="215" t="s">
        <v>1</v>
      </c>
      <c r="N172" s="216" t="s">
        <v>41</v>
      </c>
      <c r="O172" s="88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9" t="s">
        <v>121</v>
      </c>
      <c r="AT172" s="219" t="s">
        <v>116</v>
      </c>
      <c r="AU172" s="219" t="s">
        <v>83</v>
      </c>
      <c r="AY172" s="14" t="s">
        <v>114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14" t="s">
        <v>81</v>
      </c>
      <c r="BK172" s="220">
        <f>ROUND(I172*H172,2)</f>
        <v>0</v>
      </c>
      <c r="BL172" s="14" t="s">
        <v>121</v>
      </c>
      <c r="BM172" s="219" t="s">
        <v>307</v>
      </c>
    </row>
    <row r="173" s="12" customFormat="1" ht="25.92" customHeight="1">
      <c r="A173" s="12"/>
      <c r="B173" s="192"/>
      <c r="C173" s="193"/>
      <c r="D173" s="194" t="s">
        <v>75</v>
      </c>
      <c r="E173" s="195" t="s">
        <v>308</v>
      </c>
      <c r="F173" s="195" t="s">
        <v>309</v>
      </c>
      <c r="G173" s="193"/>
      <c r="H173" s="193"/>
      <c r="I173" s="196"/>
      <c r="J173" s="197">
        <f>BK173</f>
        <v>0</v>
      </c>
      <c r="K173" s="193"/>
      <c r="L173" s="198"/>
      <c r="M173" s="199"/>
      <c r="N173" s="200"/>
      <c r="O173" s="200"/>
      <c r="P173" s="201">
        <f>P174+P176</f>
        <v>0</v>
      </c>
      <c r="Q173" s="200"/>
      <c r="R173" s="201">
        <f>R174+R176</f>
        <v>0</v>
      </c>
      <c r="S173" s="200"/>
      <c r="T173" s="202">
        <f>T174+T176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3" t="s">
        <v>133</v>
      </c>
      <c r="AT173" s="204" t="s">
        <v>75</v>
      </c>
      <c r="AU173" s="204" t="s">
        <v>76</v>
      </c>
      <c r="AY173" s="203" t="s">
        <v>114</v>
      </c>
      <c r="BK173" s="205">
        <f>BK174+BK176</f>
        <v>0</v>
      </c>
    </row>
    <row r="174" s="12" customFormat="1" ht="22.8" customHeight="1">
      <c r="A174" s="12"/>
      <c r="B174" s="192"/>
      <c r="C174" s="193"/>
      <c r="D174" s="194" t="s">
        <v>75</v>
      </c>
      <c r="E174" s="206" t="s">
        <v>310</v>
      </c>
      <c r="F174" s="206" t="s">
        <v>311</v>
      </c>
      <c r="G174" s="193"/>
      <c r="H174" s="193"/>
      <c r="I174" s="196"/>
      <c r="J174" s="207">
        <f>BK174</f>
        <v>0</v>
      </c>
      <c r="K174" s="193"/>
      <c r="L174" s="198"/>
      <c r="M174" s="199"/>
      <c r="N174" s="200"/>
      <c r="O174" s="200"/>
      <c r="P174" s="201">
        <f>P175</f>
        <v>0</v>
      </c>
      <c r="Q174" s="200"/>
      <c r="R174" s="201">
        <f>R175</f>
        <v>0</v>
      </c>
      <c r="S174" s="200"/>
      <c r="T174" s="202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3" t="s">
        <v>133</v>
      </c>
      <c r="AT174" s="204" t="s">
        <v>75</v>
      </c>
      <c r="AU174" s="204" t="s">
        <v>81</v>
      </c>
      <c r="AY174" s="203" t="s">
        <v>114</v>
      </c>
      <c r="BK174" s="205">
        <f>BK175</f>
        <v>0</v>
      </c>
    </row>
    <row r="175" s="2" customFormat="1" ht="16.5" customHeight="1">
      <c r="A175" s="35"/>
      <c r="B175" s="36"/>
      <c r="C175" s="208" t="s">
        <v>312</v>
      </c>
      <c r="D175" s="208" t="s">
        <v>116</v>
      </c>
      <c r="E175" s="209" t="s">
        <v>313</v>
      </c>
      <c r="F175" s="210" t="s">
        <v>311</v>
      </c>
      <c r="G175" s="211" t="s">
        <v>314</v>
      </c>
      <c r="H175" s="212">
        <v>1</v>
      </c>
      <c r="I175" s="213"/>
      <c r="J175" s="214">
        <f>ROUND(I175*H175,2)</f>
        <v>0</v>
      </c>
      <c r="K175" s="210" t="s">
        <v>145</v>
      </c>
      <c r="L175" s="41"/>
      <c r="M175" s="215" t="s">
        <v>1</v>
      </c>
      <c r="N175" s="216" t="s">
        <v>41</v>
      </c>
      <c r="O175" s="88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9" t="s">
        <v>315</v>
      </c>
      <c r="AT175" s="219" t="s">
        <v>116</v>
      </c>
      <c r="AU175" s="219" t="s">
        <v>83</v>
      </c>
      <c r="AY175" s="14" t="s">
        <v>114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14" t="s">
        <v>81</v>
      </c>
      <c r="BK175" s="220">
        <f>ROUND(I175*H175,2)</f>
        <v>0</v>
      </c>
      <c r="BL175" s="14" t="s">
        <v>315</v>
      </c>
      <c r="BM175" s="219" t="s">
        <v>316</v>
      </c>
    </row>
    <row r="176" s="12" customFormat="1" ht="22.8" customHeight="1">
      <c r="A176" s="12"/>
      <c r="B176" s="192"/>
      <c r="C176" s="193"/>
      <c r="D176" s="194" t="s">
        <v>75</v>
      </c>
      <c r="E176" s="206" t="s">
        <v>317</v>
      </c>
      <c r="F176" s="206" t="s">
        <v>318</v>
      </c>
      <c r="G176" s="193"/>
      <c r="H176" s="193"/>
      <c r="I176" s="196"/>
      <c r="J176" s="207">
        <f>BK176</f>
        <v>0</v>
      </c>
      <c r="K176" s="193"/>
      <c r="L176" s="198"/>
      <c r="M176" s="199"/>
      <c r="N176" s="200"/>
      <c r="O176" s="200"/>
      <c r="P176" s="201">
        <f>SUM(P177:P178)</f>
        <v>0</v>
      </c>
      <c r="Q176" s="200"/>
      <c r="R176" s="201">
        <f>SUM(R177:R178)</f>
        <v>0</v>
      </c>
      <c r="S176" s="200"/>
      <c r="T176" s="202">
        <f>SUM(T177:T178)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3" t="s">
        <v>133</v>
      </c>
      <c r="AT176" s="204" t="s">
        <v>75</v>
      </c>
      <c r="AU176" s="204" t="s">
        <v>81</v>
      </c>
      <c r="AY176" s="203" t="s">
        <v>114</v>
      </c>
      <c r="BK176" s="205">
        <f>SUM(BK177:BK178)</f>
        <v>0</v>
      </c>
    </row>
    <row r="177" s="2" customFormat="1" ht="16.5" customHeight="1">
      <c r="A177" s="35"/>
      <c r="B177" s="36"/>
      <c r="C177" s="208" t="s">
        <v>319</v>
      </c>
      <c r="D177" s="208" t="s">
        <v>116</v>
      </c>
      <c r="E177" s="209" t="s">
        <v>320</v>
      </c>
      <c r="F177" s="210" t="s">
        <v>321</v>
      </c>
      <c r="G177" s="211" t="s">
        <v>314</v>
      </c>
      <c r="H177" s="212">
        <v>1</v>
      </c>
      <c r="I177" s="213"/>
      <c r="J177" s="214">
        <f>ROUND(I177*H177,2)</f>
        <v>0</v>
      </c>
      <c r="K177" s="210" t="s">
        <v>145</v>
      </c>
      <c r="L177" s="41"/>
      <c r="M177" s="215" t="s">
        <v>1</v>
      </c>
      <c r="N177" s="216" t="s">
        <v>41</v>
      </c>
      <c r="O177" s="88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9" t="s">
        <v>315</v>
      </c>
      <c r="AT177" s="219" t="s">
        <v>116</v>
      </c>
      <c r="AU177" s="219" t="s">
        <v>83</v>
      </c>
      <c r="AY177" s="14" t="s">
        <v>114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4" t="s">
        <v>81</v>
      </c>
      <c r="BK177" s="220">
        <f>ROUND(I177*H177,2)</f>
        <v>0</v>
      </c>
      <c r="BL177" s="14" t="s">
        <v>315</v>
      </c>
      <c r="BM177" s="219" t="s">
        <v>322</v>
      </c>
    </row>
    <row r="178" s="2" customFormat="1" ht="21.75" customHeight="1">
      <c r="A178" s="35"/>
      <c r="B178" s="36"/>
      <c r="C178" s="208" t="s">
        <v>323</v>
      </c>
      <c r="D178" s="208" t="s">
        <v>116</v>
      </c>
      <c r="E178" s="209" t="s">
        <v>324</v>
      </c>
      <c r="F178" s="210" t="s">
        <v>325</v>
      </c>
      <c r="G178" s="211" t="s">
        <v>326</v>
      </c>
      <c r="H178" s="212">
        <v>1</v>
      </c>
      <c r="I178" s="213"/>
      <c r="J178" s="214">
        <f>ROUND(I178*H178,2)</f>
        <v>0</v>
      </c>
      <c r="K178" s="210" t="s">
        <v>120</v>
      </c>
      <c r="L178" s="41"/>
      <c r="M178" s="231" t="s">
        <v>1</v>
      </c>
      <c r="N178" s="232" t="s">
        <v>41</v>
      </c>
      <c r="O178" s="233"/>
      <c r="P178" s="234">
        <f>O178*H178</f>
        <v>0</v>
      </c>
      <c r="Q178" s="234">
        <v>0</v>
      </c>
      <c r="R178" s="234">
        <f>Q178*H178</f>
        <v>0</v>
      </c>
      <c r="S178" s="234">
        <v>0</v>
      </c>
      <c r="T178" s="23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9" t="s">
        <v>315</v>
      </c>
      <c r="AT178" s="219" t="s">
        <v>116</v>
      </c>
      <c r="AU178" s="219" t="s">
        <v>83</v>
      </c>
      <c r="AY178" s="14" t="s">
        <v>114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14" t="s">
        <v>81</v>
      </c>
      <c r="BK178" s="220">
        <f>ROUND(I178*H178,2)</f>
        <v>0</v>
      </c>
      <c r="BL178" s="14" t="s">
        <v>315</v>
      </c>
      <c r="BM178" s="219" t="s">
        <v>327</v>
      </c>
    </row>
    <row r="179" s="2" customFormat="1" ht="6.96" customHeight="1">
      <c r="A179" s="35"/>
      <c r="B179" s="63"/>
      <c r="C179" s="64"/>
      <c r="D179" s="64"/>
      <c r="E179" s="64"/>
      <c r="F179" s="64"/>
      <c r="G179" s="64"/>
      <c r="H179" s="64"/>
      <c r="I179" s="64"/>
      <c r="J179" s="64"/>
      <c r="K179" s="64"/>
      <c r="L179" s="41"/>
      <c r="M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</row>
  </sheetData>
  <sheetProtection sheet="1" autoFilter="0" formatColumns="0" formatRows="0" objects="1" scenarios="1" spinCount="100000" saltValue="JRI8ahs/+a3+bl9XDbA95PaO5uBYkZbVo7lKVx25wTsU6gFEqPriAvPXlRjDgClBF0tFIjr/Srp8czG5gekwfw==" hashValue="1uXt8rkW86bf97OOomyeo2vE4kR58ltaLwzq1FhDwZJv1jTup3dR+L2o2cCYk4ZkovLQXHtbqrKcIiv9vGHcaA==" algorithmName="SHA-512" password="CC35"/>
  <autoFilter ref="C120:K178"/>
  <mergeCells count="6">
    <mergeCell ref="E7:H7"/>
    <mergeCell ref="E16:H16"/>
    <mergeCell ref="E25:H25"/>
    <mergeCell ref="E85:H85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Kučera Bořivoj - Raeder&amp;Falge</dc:creator>
  <cp:lastModifiedBy>Kučera Bořivoj - Raeder&amp;Falge</cp:lastModifiedBy>
  <dcterms:created xsi:type="dcterms:W3CDTF">2021-02-28T17:38:35Z</dcterms:created>
  <dcterms:modified xsi:type="dcterms:W3CDTF">2021-02-28T17:38:38Z</dcterms:modified>
</cp:coreProperties>
</file>