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6-02-2021 - Aléská ul. -..." sheetId="2" r:id="rId2"/>
  </sheets>
  <definedNames>
    <definedName name="_xlnm.Print_Area" localSheetId="0">'Rekapitulace stavby'!$D$4:$AO$76,'Rekapitulace stavby'!$C$82:$AQ$96</definedName>
    <definedName name="_xlnm._FilterDatabase" localSheetId="1" hidden="1">'06-02-2021 - Aléská ul. -...'!$C$120:$K$159</definedName>
    <definedName name="_xlnm.Print_Area" localSheetId="1">'06-02-2021 - Aléská ul. -...'!$C$82:$J$104,'06-02-2021 - Aléská ul. -...'!$C$110:$K$159</definedName>
    <definedName name="_xlnm.Print_Titles" localSheetId="0">'Rekapitulace stavby'!$92:$92</definedName>
    <definedName name="_xlnm.Print_Titles" localSheetId="1">'06-02-2021 - Aléská ul. -...'!$120:$120</definedName>
  </definedNames>
  <calcPr fullCalcOnLoad="1"/>
</workbook>
</file>

<file path=xl/sharedStrings.xml><?xml version="1.0" encoding="utf-8"?>
<sst xmlns="http://schemas.openxmlformats.org/spreadsheetml/2006/main" count="743" uniqueCount="253">
  <si>
    <t>Export Komplet</t>
  </si>
  <si>
    <t/>
  </si>
  <si>
    <t>2.0</t>
  </si>
  <si>
    <t>ZAMOK</t>
  </si>
  <si>
    <t>False</t>
  </si>
  <si>
    <t>{f7e85dd7-f769-4fcb-aff4-34d0d0ac1006}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</si>
  <si>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</si>
  <si>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</si>
  <si>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</si>
  <si>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</si>
  <si>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</si>
  <si>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</si>
  <si>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</si>
  <si>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</si>
  <si>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06-02-2021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</si>
  <si>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</si>
  <si>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</si>
  <si>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Aléská ul. - oprava chodníku</t>
  </si>
  <si>
    <t>KSO:</t>
  </si>
  <si>
    <t>CC-CZ:</t>
  </si>
  <si>
    <t>Místo:</t>
  </si>
  <si>
    <t>za Klubem důchodců</t>
  </si>
  <si>
    <t>Datum:</t>
  </si>
  <si>
    <t>28. 2. 2021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</si>
  <si>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</si>
  <si>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</si>
  <si>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</si>
  <si>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</si>
  <si>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</si>
  <si>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</si>
  <si>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</si>
  <si>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</si>
  <si>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</si>
  <si>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</si>
  <si>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</si>
  <si>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</si>
  <si>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</si>
  <si>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</si>
  <si>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</si>
  <si>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</si>
  <si>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</si>
  <si>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</si>
  <si>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</si>
  <si>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</si>
  <si>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</si>
  <si>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</si>
  <si>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</si>
  <si>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</si>
  <si>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</si>
  <si>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</si>
  <si>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</si>
  <si>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</si>
  <si>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</si>
  <si>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</si>
  <si>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</si>
  <si>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</si>
  <si>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</si>
  <si>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</si>
  <si>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</si>
  <si>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</si>
  <si>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</si>
  <si>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</si>
  <si>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</si>
  <si>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</si>
  <si>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</si>
  <si>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</si>
  <si>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</si>
  <si>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</si>
  <si>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</si>
  <si>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</si>
  <si>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</si>
  <si>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</si>
  <si>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</si>
  <si>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</si>
  <si>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</si>
  <si>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</si>
  <si>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</si>
  <si>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</si>
  <si>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</si>
  <si>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</si>
  <si>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</si>
  <si>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</si>
  <si>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</si>
  <si>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</si>
  <si>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</si>
  <si>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</si>
  <si>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</si>
  <si>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</si>
  <si>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</si>
  <si>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</si>
  <si>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</si>
  <si>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</si>
  <si>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</si>
  <si>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</si>
  <si>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</si>
  <si>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</si>
  <si>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</si>
  <si>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</si>
  <si>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</si>
  <si>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</si>
  <si>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</si>
  <si>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</si>
  <si>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</si>
  <si>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</si>
  <si>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</si>
  <si>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</si>
  <si>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</si>
  <si>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</si>
  <si>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</si>
  <si>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</si>
  <si>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</si>
  <si>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</si>
  <si>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</si>
  <si>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</si>
  <si>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</si>
  <si>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</si>
  <si>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</si>
  <si>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</si>
  <si>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</si>
  <si>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 xml:space="preserve">Rozebrání dlažeb z betonových nebo kamenných dlaždic komunikací pro pěší </t>
  </si>
  <si>
    <t>m2</t>
  </si>
  <si>
    <t>CS ÚRS 2020 01</t>
  </si>
  <si>
    <t>4</t>
  </si>
  <si>
    <t>1166674489</t>
  </si>
  <si>
    <t>113107162</t>
  </si>
  <si>
    <t>Odstranění podkladu z kameniva drceného tl 200 mm strojně pl přes 50 do 200 m2</t>
  </si>
  <si>
    <t>749906168</t>
  </si>
  <si>
    <t>3</t>
  </si>
  <si>
    <t>113107171</t>
  </si>
  <si>
    <t>Odstranění podkladu z betonu prostého tl 150 mm strojně pl přes 50 do 200 m2</t>
  </si>
  <si>
    <t>-1912393990</t>
  </si>
  <si>
    <t>113204111</t>
  </si>
  <si>
    <t>Vytrhání obrub záhonových</t>
  </si>
  <si>
    <t>m</t>
  </si>
  <si>
    <t>-1954300586</t>
  </si>
  <si>
    <t>5</t>
  </si>
  <si>
    <t>181111111</t>
  </si>
  <si>
    <t>Plošná úprava terénu do 500 m2 zemina skupiny 1 až 4 nerovnosti do 100 mm v rovinně a svahu do 1:5</t>
  </si>
  <si>
    <t>CS ÚRS 2021 01</t>
  </si>
  <si>
    <t>1393199781</t>
  </si>
  <si>
    <t>6</t>
  </si>
  <si>
    <t>181152302</t>
  </si>
  <si>
    <t>Úprava pláně  v zářezech se zhutněním</t>
  </si>
  <si>
    <t>1640989274</t>
  </si>
  <si>
    <t>7</t>
  </si>
  <si>
    <t>181311103</t>
  </si>
  <si>
    <t>Rozprostření ornice tl vrstvy do 200 mm v rovině nebo ve svahu do 1:5 ručně-doplnění propadlin</t>
  </si>
  <si>
    <t>342878373</t>
  </si>
  <si>
    <t>8</t>
  </si>
  <si>
    <t>181411121</t>
  </si>
  <si>
    <t>Založení lučního trávníku výsevem plochy do 1000 m2 v rovině a ve svahu do 1:5</t>
  </si>
  <si>
    <t>-920746688</t>
  </si>
  <si>
    <t>9</t>
  </si>
  <si>
    <t>M</t>
  </si>
  <si>
    <t>00572470</t>
  </si>
  <si>
    <t>osivo směs travní univerzál</t>
  </si>
  <si>
    <t>kg</t>
  </si>
  <si>
    <t>-526305995</t>
  </si>
  <si>
    <t>Komunikace pozemní</t>
  </si>
  <si>
    <t>10</t>
  </si>
  <si>
    <t>564770111</t>
  </si>
  <si>
    <t>Podklad z kameniva hrubého drceného vel. 16-32 mm tl 250 mm</t>
  </si>
  <si>
    <t>-281654923</t>
  </si>
  <si>
    <t>11</t>
  </si>
  <si>
    <t>564811111</t>
  </si>
  <si>
    <t>Podklad ze štěrkodrtě ŠD tl 50 mm</t>
  </si>
  <si>
    <t>-373726287</t>
  </si>
  <si>
    <t>12</t>
  </si>
  <si>
    <t>596211214</t>
  </si>
  <si>
    <t>Příplatek za kombinaci dvou barev u kladení betonových dlažeb komunikací pro pěší tl 80 mm skupiny A</t>
  </si>
  <si>
    <t>-1321483551</t>
  </si>
  <si>
    <t>13</t>
  </si>
  <si>
    <t>596212212</t>
  </si>
  <si>
    <t xml:space="preserve">Kladení zámkové dlažby pozemních komunikací tl 80 mm skupiny A pl do 300 m2 </t>
  </si>
  <si>
    <t>1722404582</t>
  </si>
  <si>
    <t>14</t>
  </si>
  <si>
    <t>BET.K08C01</t>
  </si>
  <si>
    <t>dlažba BEST-KLASIKO 20x10x8cm přírodní</t>
  </si>
  <si>
    <t>993848192</t>
  </si>
  <si>
    <t>BET.K08C02</t>
  </si>
  <si>
    <t>dlažba BEST-KLASIKO 20x10x8cm červená</t>
  </si>
  <si>
    <t>-1026306755</t>
  </si>
  <si>
    <t>Ostatní konstrukce a práce, bourání</t>
  </si>
  <si>
    <t>16</t>
  </si>
  <si>
    <t>913211112</t>
  </si>
  <si>
    <t>Montáž a demontáž dočasné dopravní zábrany reflexní šířky 2,5 m</t>
  </si>
  <si>
    <t>kus</t>
  </si>
  <si>
    <t>653468425</t>
  </si>
  <si>
    <t>17</t>
  </si>
  <si>
    <t>913211212</t>
  </si>
  <si>
    <t>Příplatek k dočasné dopravní zábraně reflexní 2,5 m za první a ZKD den použití</t>
  </si>
  <si>
    <t>263070397</t>
  </si>
  <si>
    <t>18</t>
  </si>
  <si>
    <t>916231213</t>
  </si>
  <si>
    <t>Osazení chodníkového obrubníku betonového stojatého s boční opěrou do lože z betonu prostého</t>
  </si>
  <si>
    <t>-943980017</t>
  </si>
  <si>
    <t>19</t>
  </si>
  <si>
    <t>4400860940</t>
  </si>
  <si>
    <t>Parkový (zahradní) obrubník BEST LINEA II 1000/80/250 přírodní</t>
  </si>
  <si>
    <t>887093820</t>
  </si>
  <si>
    <t>20</t>
  </si>
  <si>
    <t>965042141</t>
  </si>
  <si>
    <t>Bourání podkladů pod dlažby nebo mazanin betonových nebo z litého asfaltu tl do 100 mm pl přes 4 m2</t>
  </si>
  <si>
    <t>m3</t>
  </si>
  <si>
    <t>2147424043</t>
  </si>
  <si>
    <t>997</t>
  </si>
  <si>
    <t>Přesun sutě</t>
  </si>
  <si>
    <t>997013111</t>
  </si>
  <si>
    <t>Vnitrostaveništní doprava suti a vybouraných hmot  s použitím mechanizace</t>
  </si>
  <si>
    <t>t</t>
  </si>
  <si>
    <t>994049017</t>
  </si>
  <si>
    <t>22</t>
  </si>
  <si>
    <t>997221561</t>
  </si>
  <si>
    <t>Vodorovná doprava suti z kusových materiálů do 1 km</t>
  </si>
  <si>
    <t>-1311993727</t>
  </si>
  <si>
    <t>23</t>
  </si>
  <si>
    <t>997221569</t>
  </si>
  <si>
    <t>Příplatek ZKD 1 km u vodorovné dopravy suti z kusových materiálů</t>
  </si>
  <si>
    <t>31253077</t>
  </si>
  <si>
    <t>24</t>
  </si>
  <si>
    <t>997221611</t>
  </si>
  <si>
    <t>Nakládání suti na dopravní prostředky pro vodorovnou dopravu</t>
  </si>
  <si>
    <t>955362951</t>
  </si>
  <si>
    <t>25</t>
  </si>
  <si>
    <t>997221861</t>
  </si>
  <si>
    <t>Poplatek za uložení stavebního odpadu na recyklační skládce (skládkovné) z prostého betonu pod kódem 17 01 01</t>
  </si>
  <si>
    <t>-1456523312</t>
  </si>
  <si>
    <t>998</t>
  </si>
  <si>
    <t>Přesun hmot</t>
  </si>
  <si>
    <t>26</t>
  </si>
  <si>
    <t>998223011</t>
  </si>
  <si>
    <t>Přesun hmot pro pozemní komunikace s krytem dlážděným</t>
  </si>
  <si>
    <t>1930190471</t>
  </si>
  <si>
    <t>VRN</t>
  </si>
  <si>
    <t>Vedlejší rozpočtové náklady</t>
  </si>
  <si>
    <t>VRN3</t>
  </si>
  <si>
    <t>Zařízení staveniště</t>
  </si>
  <si>
    <t>27</t>
  </si>
  <si>
    <t>032503000</t>
  </si>
  <si>
    <t>kpl</t>
  </si>
  <si>
    <t>1024</t>
  </si>
  <si>
    <t>-2001016417</t>
  </si>
  <si>
    <t>VRN4</t>
  </si>
  <si>
    <t>Inženýrská činnost</t>
  </si>
  <si>
    <t>28</t>
  </si>
  <si>
    <t>043103000</t>
  </si>
  <si>
    <t>Vytyčení ing. sítí</t>
  </si>
  <si>
    <t>1396131500</t>
  </si>
  <si>
    <t>29</t>
  </si>
  <si>
    <t>049203000</t>
  </si>
  <si>
    <t>Náklady stanovené zvláštním užíváním komunikace</t>
  </si>
  <si>
    <t>…</t>
  </si>
  <si>
    <t>-1109967069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</si>
</sst>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06-02-2021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Aléská ul. - oprava chodníku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za Klubem důchodců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28. 2. 2021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Bílina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76</v>
      </c>
      <c r="BT94" s="114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0" s="7" customFormat="1" ht="24.75" customHeight="1">
      <c r="A95" s="115" t="s">
        <v>80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'06-02-2021 - Aléská ul. -...'!J28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81</v>
      </c>
      <c r="AR95" s="122"/>
      <c r="AS95" s="123">
        <v>0</v>
      </c>
      <c r="AT95" s="124">
        <f>ROUND(SUM(AV95:AW95),2)</f>
        <v>0</v>
      </c>
      <c r="AU95" s="125">
        <f>'06-02-2021 - Aléská ul. -...'!P121</f>
        <v>0</v>
      </c>
      <c r="AV95" s="124">
        <f>'06-02-2021 - Aléská ul. -...'!J31</f>
        <v>0</v>
      </c>
      <c r="AW95" s="124">
        <f>'06-02-2021 - Aléská ul. -...'!J32</f>
        <v>0</v>
      </c>
      <c r="AX95" s="124">
        <f>'06-02-2021 - Aléská ul. -...'!J33</f>
        <v>0</v>
      </c>
      <c r="AY95" s="124">
        <f>'06-02-2021 - Aléská ul. -...'!J34</f>
        <v>0</v>
      </c>
      <c r="AZ95" s="124">
        <f>'06-02-2021 - Aléská ul. -...'!F31</f>
        <v>0</v>
      </c>
      <c r="BA95" s="124">
        <f>'06-02-2021 - Aléská ul. -...'!F32</f>
        <v>0</v>
      </c>
      <c r="BB95" s="124">
        <f>'06-02-2021 - Aléská ul. -...'!F33</f>
        <v>0</v>
      </c>
      <c r="BC95" s="124">
        <f>'06-02-2021 - Aléská ul. -...'!F34</f>
        <v>0</v>
      </c>
      <c r="BD95" s="126">
        <f>'06-02-2021 - Aléská ul. -...'!F35</f>
        <v>0</v>
      </c>
      <c r="BE95" s="7"/>
      <c r="BT95" s="127" t="s">
        <v>82</v>
      </c>
      <c r="BU95" s="127" t="s">
        <v>83</v>
      </c>
      <c r="BV95" s="127" t="s">
        <v>78</v>
      </c>
      <c r="BW95" s="127" t="s">
        <v>5</v>
      </c>
      <c r="BX95" s="127" t="s">
        <v>79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6-02-2021 - Aléská ul.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84</v>
      </c>
    </row>
    <row r="4" spans="2:46" s="1" customFormat="1" ht="24.95" customHeight="1" hidden="1">
      <c r="B4" s="17"/>
      <c r="D4" s="130" t="s">
        <v>85</v>
      </c>
      <c r="L4" s="17"/>
      <c r="M4" s="131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1:31" s="2" customFormat="1" ht="12" customHeight="1" hidden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 hidden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 hidden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 hidden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 hidden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28. 2. 2021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 hidden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 hidden="1">
      <c r="A13" s="35"/>
      <c r="B13" s="41"/>
      <c r="C13" s="35"/>
      <c r="D13" s="35"/>
      <c r="E13" s="134" t="s">
        <v>27</v>
      </c>
      <c r="F13" s="35"/>
      <c r="G13" s="35"/>
      <c r="H13" s="35"/>
      <c r="I13" s="132" t="s">
        <v>28</v>
      </c>
      <c r="J13" s="134" t="s">
        <v>29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 hidden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1"/>
      <c r="C15" s="35"/>
      <c r="D15" s="132" t="s">
        <v>30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 hidden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28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 hidden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1"/>
      <c r="C18" s="35"/>
      <c r="D18" s="132" t="s">
        <v>32</v>
      </c>
      <c r="E18" s="35"/>
      <c r="F18" s="35"/>
      <c r="G18" s="35"/>
      <c r="H18" s="35"/>
      <c r="I18" s="132" t="s">
        <v>25</v>
      </c>
      <c r="J18" s="134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1"/>
      <c r="C19" s="35"/>
      <c r="D19" s="35"/>
      <c r="E19" s="134" t="str">
        <f>IF('Rekapitulace stavby'!E17="","",'Rekapitulace stavby'!E17)</f>
        <v xml:space="preserve"> </v>
      </c>
      <c r="F19" s="35"/>
      <c r="G19" s="35"/>
      <c r="H19" s="35"/>
      <c r="I19" s="132" t="s">
        <v>28</v>
      </c>
      <c r="J19" s="134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1"/>
      <c r="C21" s="35"/>
      <c r="D21" s="132" t="s">
        <v>35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28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1"/>
      <c r="C24" s="35"/>
      <c r="D24" s="132" t="s">
        <v>36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 hidden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 hidden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 hidden="1">
      <c r="A28" s="35"/>
      <c r="B28" s="41"/>
      <c r="C28" s="35"/>
      <c r="D28" s="141" t="s">
        <v>37</v>
      </c>
      <c r="E28" s="35"/>
      <c r="F28" s="35"/>
      <c r="G28" s="35"/>
      <c r="H28" s="35"/>
      <c r="I28" s="35"/>
      <c r="J28" s="142">
        <f>ROUND(J121,2)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 hidden="1">
      <c r="A30" s="35"/>
      <c r="B30" s="41"/>
      <c r="C30" s="35"/>
      <c r="D30" s="35"/>
      <c r="E30" s="35"/>
      <c r="F30" s="143" t="s">
        <v>39</v>
      </c>
      <c r="G30" s="35"/>
      <c r="H30" s="35"/>
      <c r="I30" s="143" t="s">
        <v>38</v>
      </c>
      <c r="J30" s="143" t="s">
        <v>40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 hidden="1">
      <c r="A31" s="35"/>
      <c r="B31" s="41"/>
      <c r="C31" s="35"/>
      <c r="D31" s="144" t="s">
        <v>41</v>
      </c>
      <c r="E31" s="132" t="s">
        <v>42</v>
      </c>
      <c r="F31" s="145">
        <f>ROUND((SUM(BE121:BE159)),2)</f>
        <v>0</v>
      </c>
      <c r="G31" s="35"/>
      <c r="H31" s="35"/>
      <c r="I31" s="146">
        <v>0.21</v>
      </c>
      <c r="J31" s="145">
        <f>ROUND(((SUM(BE121:BE159))*I31),2)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132" t="s">
        <v>43</v>
      </c>
      <c r="F32" s="145">
        <f>ROUND((SUM(BF121:BF159)),2)</f>
        <v>0</v>
      </c>
      <c r="G32" s="35"/>
      <c r="H32" s="35"/>
      <c r="I32" s="146">
        <v>0.15</v>
      </c>
      <c r="J32" s="145">
        <f>ROUND(((SUM(BF121:BF159))*I32),2)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44</v>
      </c>
      <c r="F33" s="145">
        <f>ROUND((SUM(BG121:BG159)),2)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45</v>
      </c>
      <c r="F34" s="145">
        <f>ROUND((SUM(BH121:BH159)),2)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46</v>
      </c>
      <c r="F35" s="145">
        <f>ROUND((SUM(BI121:BI159)),2)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 hidden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 hidden="1">
      <c r="A37" s="35"/>
      <c r="B37" s="41"/>
      <c r="C37" s="147"/>
      <c r="D37" s="148" t="s">
        <v>47</v>
      </c>
      <c r="E37" s="149"/>
      <c r="F37" s="149"/>
      <c r="G37" s="150" t="s">
        <v>48</v>
      </c>
      <c r="H37" s="151" t="s">
        <v>49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 hidden="1">
      <c r="B39" s="17"/>
      <c r="L39" s="17"/>
    </row>
    <row r="40" spans="2:12" s="1" customFormat="1" ht="14.4" customHeight="1" hidden="1">
      <c r="B40" s="17"/>
      <c r="L40" s="17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Aléská ul. - oprava chodníku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za Klubem důchodců</v>
      </c>
      <c r="G87" s="37"/>
      <c r="H87" s="37"/>
      <c r="I87" s="29" t="s">
        <v>22</v>
      </c>
      <c r="J87" s="76" t="str">
        <f>IF(J10="","",J10)</f>
        <v>28. 2. 2021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Město Bílina</v>
      </c>
      <c r="G89" s="37"/>
      <c r="H89" s="37"/>
      <c r="I89" s="29" t="s">
        <v>32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30</v>
      </c>
      <c r="D90" s="37"/>
      <c r="E90" s="37"/>
      <c r="F90" s="24" t="str">
        <f>IF(E16="","",E16)</f>
        <v>Vyplň údaj</v>
      </c>
      <c r="G90" s="37"/>
      <c r="H90" s="37"/>
      <c r="I90" s="29" t="s">
        <v>35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87</v>
      </c>
      <c r="D92" s="166"/>
      <c r="E92" s="166"/>
      <c r="F92" s="166"/>
      <c r="G92" s="166"/>
      <c r="H92" s="166"/>
      <c r="I92" s="166"/>
      <c r="J92" s="167" t="s">
        <v>88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89</v>
      </c>
      <c r="D94" s="37"/>
      <c r="E94" s="37"/>
      <c r="F94" s="37"/>
      <c r="G94" s="37"/>
      <c r="H94" s="37"/>
      <c r="I94" s="37"/>
      <c r="J94" s="107">
        <f>J121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90</v>
      </c>
    </row>
    <row r="95" spans="1:31" s="9" customFormat="1" ht="24.95" customHeight="1">
      <c r="A95" s="9"/>
      <c r="B95" s="169"/>
      <c r="C95" s="170"/>
      <c r="D95" s="171" t="s">
        <v>91</v>
      </c>
      <c r="E95" s="172"/>
      <c r="F95" s="172"/>
      <c r="G95" s="172"/>
      <c r="H95" s="172"/>
      <c r="I95" s="172"/>
      <c r="J95" s="173">
        <f>J122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92</v>
      </c>
      <c r="E96" s="178"/>
      <c r="F96" s="178"/>
      <c r="G96" s="178"/>
      <c r="H96" s="178"/>
      <c r="I96" s="178"/>
      <c r="J96" s="179">
        <f>J123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93</v>
      </c>
      <c r="E97" s="178"/>
      <c r="F97" s="178"/>
      <c r="G97" s="178"/>
      <c r="H97" s="178"/>
      <c r="I97" s="178"/>
      <c r="J97" s="179">
        <f>J133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5"/>
      <c r="C98" s="176"/>
      <c r="D98" s="177" t="s">
        <v>94</v>
      </c>
      <c r="E98" s="178"/>
      <c r="F98" s="178"/>
      <c r="G98" s="178"/>
      <c r="H98" s="178"/>
      <c r="I98" s="178"/>
      <c r="J98" s="179">
        <f>J140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5"/>
      <c r="C99" s="176"/>
      <c r="D99" s="177" t="s">
        <v>95</v>
      </c>
      <c r="E99" s="178"/>
      <c r="F99" s="178"/>
      <c r="G99" s="178"/>
      <c r="H99" s="178"/>
      <c r="I99" s="178"/>
      <c r="J99" s="179">
        <f>J146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5"/>
      <c r="C100" s="176"/>
      <c r="D100" s="177" t="s">
        <v>96</v>
      </c>
      <c r="E100" s="178"/>
      <c r="F100" s="178"/>
      <c r="G100" s="178"/>
      <c r="H100" s="178"/>
      <c r="I100" s="178"/>
      <c r="J100" s="179">
        <f>J152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69"/>
      <c r="C101" s="170"/>
      <c r="D101" s="171" t="s">
        <v>97</v>
      </c>
      <c r="E101" s="172"/>
      <c r="F101" s="172"/>
      <c r="G101" s="172"/>
      <c r="H101" s="172"/>
      <c r="I101" s="172"/>
      <c r="J101" s="173">
        <f>J154</f>
        <v>0</v>
      </c>
      <c r="K101" s="170"/>
      <c r="L101" s="17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5"/>
      <c r="C102" s="176"/>
      <c r="D102" s="177" t="s">
        <v>98</v>
      </c>
      <c r="E102" s="178"/>
      <c r="F102" s="178"/>
      <c r="G102" s="178"/>
      <c r="H102" s="178"/>
      <c r="I102" s="178"/>
      <c r="J102" s="179">
        <f>J155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5"/>
      <c r="C103" s="176"/>
      <c r="D103" s="177" t="s">
        <v>99</v>
      </c>
      <c r="E103" s="178"/>
      <c r="F103" s="178"/>
      <c r="G103" s="178"/>
      <c r="H103" s="178"/>
      <c r="I103" s="178"/>
      <c r="J103" s="179">
        <f>J157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100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E7</f>
        <v>Aléská ul. - oprava chodníku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F10</f>
        <v>za Klubem důchodců</v>
      </c>
      <c r="G115" s="37"/>
      <c r="H115" s="37"/>
      <c r="I115" s="29" t="s">
        <v>22</v>
      </c>
      <c r="J115" s="76" t="str">
        <f>IF(J10="","",J10)</f>
        <v>28. 2. 2021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E13</f>
        <v>Město Bílina</v>
      </c>
      <c r="G117" s="37"/>
      <c r="H117" s="37"/>
      <c r="I117" s="29" t="s">
        <v>32</v>
      </c>
      <c r="J117" s="33" t="str">
        <f>E19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30</v>
      </c>
      <c r="D118" s="37"/>
      <c r="E118" s="37"/>
      <c r="F118" s="24" t="str">
        <f>IF(E16="","",E16)</f>
        <v>Vyplň údaj</v>
      </c>
      <c r="G118" s="37"/>
      <c r="H118" s="37"/>
      <c r="I118" s="29" t="s">
        <v>35</v>
      </c>
      <c r="J118" s="33" t="str">
        <f>E22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1"/>
      <c r="B120" s="182"/>
      <c r="C120" s="183" t="s">
        <v>101</v>
      </c>
      <c r="D120" s="184" t="s">
        <v>62</v>
      </c>
      <c r="E120" s="184" t="s">
        <v>58</v>
      </c>
      <c r="F120" s="184" t="s">
        <v>59</v>
      </c>
      <c r="G120" s="184" t="s">
        <v>102</v>
      </c>
      <c r="H120" s="184" t="s">
        <v>103</v>
      </c>
      <c r="I120" s="184" t="s">
        <v>104</v>
      </c>
      <c r="J120" s="184" t="s">
        <v>88</v>
      </c>
      <c r="K120" s="185" t="s">
        <v>105</v>
      </c>
      <c r="L120" s="186"/>
      <c r="M120" s="97" t="s">
        <v>1</v>
      </c>
      <c r="N120" s="98" t="s">
        <v>41</v>
      </c>
      <c r="O120" s="98" t="s">
        <v>106</v>
      </c>
      <c r="P120" s="98" t="s">
        <v>107</v>
      </c>
      <c r="Q120" s="98" t="s">
        <v>108</v>
      </c>
      <c r="R120" s="98" t="s">
        <v>109</v>
      </c>
      <c r="S120" s="98" t="s">
        <v>110</v>
      </c>
      <c r="T120" s="99" t="s">
        <v>111</v>
      </c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</row>
    <row r="121" spans="1:63" s="2" customFormat="1" ht="22.8" customHeight="1">
      <c r="A121" s="35"/>
      <c r="B121" s="36"/>
      <c r="C121" s="104" t="s">
        <v>112</v>
      </c>
      <c r="D121" s="37"/>
      <c r="E121" s="37"/>
      <c r="F121" s="37"/>
      <c r="G121" s="37"/>
      <c r="H121" s="37"/>
      <c r="I121" s="37"/>
      <c r="J121" s="187">
        <f>BK121</f>
        <v>0</v>
      </c>
      <c r="K121" s="37"/>
      <c r="L121" s="41"/>
      <c r="M121" s="100"/>
      <c r="N121" s="188"/>
      <c r="O121" s="101"/>
      <c r="P121" s="189">
        <f>P122+P154</f>
        <v>0</v>
      </c>
      <c r="Q121" s="101"/>
      <c r="R121" s="189">
        <f>R122+R154</f>
        <v>69.2538064</v>
      </c>
      <c r="S121" s="101"/>
      <c r="T121" s="190">
        <f>T122+T154</f>
        <v>127.43240000000002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76</v>
      </c>
      <c r="AU121" s="14" t="s">
        <v>90</v>
      </c>
      <c r="BK121" s="191">
        <f>BK122+BK154</f>
        <v>0</v>
      </c>
    </row>
    <row r="122" spans="1:63" s="12" customFormat="1" ht="25.9" customHeight="1">
      <c r="A122" s="12"/>
      <c r="B122" s="192"/>
      <c r="C122" s="193"/>
      <c r="D122" s="194" t="s">
        <v>76</v>
      </c>
      <c r="E122" s="195" t="s">
        <v>113</v>
      </c>
      <c r="F122" s="195" t="s">
        <v>114</v>
      </c>
      <c r="G122" s="193"/>
      <c r="H122" s="193"/>
      <c r="I122" s="196"/>
      <c r="J122" s="197">
        <f>BK122</f>
        <v>0</v>
      </c>
      <c r="K122" s="193"/>
      <c r="L122" s="198"/>
      <c r="M122" s="199"/>
      <c r="N122" s="200"/>
      <c r="O122" s="200"/>
      <c r="P122" s="201">
        <f>P123+P133+P140+P146+P152</f>
        <v>0</v>
      </c>
      <c r="Q122" s="200"/>
      <c r="R122" s="201">
        <f>R123+R133+R140+R146+R152</f>
        <v>69.2538064</v>
      </c>
      <c r="S122" s="200"/>
      <c r="T122" s="202">
        <f>T123+T133+T140+T146+T152</f>
        <v>127.43240000000002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3" t="s">
        <v>82</v>
      </c>
      <c r="AT122" s="204" t="s">
        <v>76</v>
      </c>
      <c r="AU122" s="204" t="s">
        <v>77</v>
      </c>
      <c r="AY122" s="203" t="s">
        <v>115</v>
      </c>
      <c r="BK122" s="205">
        <f>BK123+BK133+BK140+BK146+BK152</f>
        <v>0</v>
      </c>
    </row>
    <row r="123" spans="1:63" s="12" customFormat="1" ht="22.8" customHeight="1">
      <c r="A123" s="12"/>
      <c r="B123" s="192"/>
      <c r="C123" s="193"/>
      <c r="D123" s="194" t="s">
        <v>76</v>
      </c>
      <c r="E123" s="206" t="s">
        <v>82</v>
      </c>
      <c r="F123" s="206" t="s">
        <v>116</v>
      </c>
      <c r="G123" s="193"/>
      <c r="H123" s="193"/>
      <c r="I123" s="196"/>
      <c r="J123" s="207">
        <f>BK123</f>
        <v>0</v>
      </c>
      <c r="K123" s="193"/>
      <c r="L123" s="198"/>
      <c r="M123" s="199"/>
      <c r="N123" s="200"/>
      <c r="O123" s="200"/>
      <c r="P123" s="201">
        <f>SUM(P124:P132)</f>
        <v>0</v>
      </c>
      <c r="Q123" s="200"/>
      <c r="R123" s="201">
        <f>SUM(R124:R132)</f>
        <v>0.006428</v>
      </c>
      <c r="S123" s="200"/>
      <c r="T123" s="202">
        <f>SUM(T124:T132)</f>
        <v>126.08600000000001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3" t="s">
        <v>82</v>
      </c>
      <c r="AT123" s="204" t="s">
        <v>76</v>
      </c>
      <c r="AU123" s="204" t="s">
        <v>82</v>
      </c>
      <c r="AY123" s="203" t="s">
        <v>115</v>
      </c>
      <c r="BK123" s="205">
        <f>SUM(BK124:BK132)</f>
        <v>0</v>
      </c>
    </row>
    <row r="124" spans="1:65" s="2" customFormat="1" ht="12">
      <c r="A124" s="35"/>
      <c r="B124" s="36"/>
      <c r="C124" s="208" t="s">
        <v>82</v>
      </c>
      <c r="D124" s="208" t="s">
        <v>117</v>
      </c>
      <c r="E124" s="209" t="s">
        <v>118</v>
      </c>
      <c r="F124" s="210" t="s">
        <v>119</v>
      </c>
      <c r="G124" s="211" t="s">
        <v>120</v>
      </c>
      <c r="H124" s="212">
        <v>136.6</v>
      </c>
      <c r="I124" s="213"/>
      <c r="J124" s="214">
        <f>ROUND(I124*H124,2)</f>
        <v>0</v>
      </c>
      <c r="K124" s="210" t="s">
        <v>121</v>
      </c>
      <c r="L124" s="41"/>
      <c r="M124" s="215" t="s">
        <v>1</v>
      </c>
      <c r="N124" s="216" t="s">
        <v>42</v>
      </c>
      <c r="O124" s="88"/>
      <c r="P124" s="217">
        <f>O124*H124</f>
        <v>0</v>
      </c>
      <c r="Q124" s="217">
        <v>0</v>
      </c>
      <c r="R124" s="217">
        <f>Q124*H124</f>
        <v>0</v>
      </c>
      <c r="S124" s="217">
        <v>0.255</v>
      </c>
      <c r="T124" s="218">
        <f>S124*H124</f>
        <v>34.833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9" t="s">
        <v>122</v>
      </c>
      <c r="AT124" s="219" t="s">
        <v>117</v>
      </c>
      <c r="AU124" s="219" t="s">
        <v>84</v>
      </c>
      <c r="AY124" s="14" t="s">
        <v>115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4" t="s">
        <v>82</v>
      </c>
      <c r="BK124" s="220">
        <f>ROUND(I124*H124,2)</f>
        <v>0</v>
      </c>
      <c r="BL124" s="14" t="s">
        <v>122</v>
      </c>
      <c r="BM124" s="219" t="s">
        <v>123</v>
      </c>
    </row>
    <row r="125" spans="1:65" s="2" customFormat="1" ht="12">
      <c r="A125" s="35"/>
      <c r="B125" s="36"/>
      <c r="C125" s="208" t="s">
        <v>84</v>
      </c>
      <c r="D125" s="208" t="s">
        <v>117</v>
      </c>
      <c r="E125" s="209" t="s">
        <v>124</v>
      </c>
      <c r="F125" s="210" t="s">
        <v>125</v>
      </c>
      <c r="G125" s="211" t="s">
        <v>120</v>
      </c>
      <c r="H125" s="212">
        <v>136.6</v>
      </c>
      <c r="I125" s="213"/>
      <c r="J125" s="214">
        <f>ROUND(I125*H125,2)</f>
        <v>0</v>
      </c>
      <c r="K125" s="210" t="s">
        <v>121</v>
      </c>
      <c r="L125" s="41"/>
      <c r="M125" s="215" t="s">
        <v>1</v>
      </c>
      <c r="N125" s="216" t="s">
        <v>42</v>
      </c>
      <c r="O125" s="88"/>
      <c r="P125" s="217">
        <f>O125*H125</f>
        <v>0</v>
      </c>
      <c r="Q125" s="217">
        <v>0</v>
      </c>
      <c r="R125" s="217">
        <f>Q125*H125</f>
        <v>0</v>
      </c>
      <c r="S125" s="217">
        <v>0.29</v>
      </c>
      <c r="T125" s="218">
        <f>S125*H125</f>
        <v>39.614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9" t="s">
        <v>122</v>
      </c>
      <c r="AT125" s="219" t="s">
        <v>117</v>
      </c>
      <c r="AU125" s="219" t="s">
        <v>84</v>
      </c>
      <c r="AY125" s="14" t="s">
        <v>115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82</v>
      </c>
      <c r="BK125" s="220">
        <f>ROUND(I125*H125,2)</f>
        <v>0</v>
      </c>
      <c r="BL125" s="14" t="s">
        <v>122</v>
      </c>
      <c r="BM125" s="219" t="s">
        <v>126</v>
      </c>
    </row>
    <row r="126" spans="1:65" s="2" customFormat="1" ht="12">
      <c r="A126" s="35"/>
      <c r="B126" s="36"/>
      <c r="C126" s="208" t="s">
        <v>127</v>
      </c>
      <c r="D126" s="208" t="s">
        <v>117</v>
      </c>
      <c r="E126" s="209" t="s">
        <v>128</v>
      </c>
      <c r="F126" s="210" t="s">
        <v>129</v>
      </c>
      <c r="G126" s="211" t="s">
        <v>120</v>
      </c>
      <c r="H126" s="212">
        <v>136.6</v>
      </c>
      <c r="I126" s="213"/>
      <c r="J126" s="214">
        <f>ROUND(I126*H126,2)</f>
        <v>0</v>
      </c>
      <c r="K126" s="210" t="s">
        <v>121</v>
      </c>
      <c r="L126" s="41"/>
      <c r="M126" s="215" t="s">
        <v>1</v>
      </c>
      <c r="N126" s="216" t="s">
        <v>42</v>
      </c>
      <c r="O126" s="88"/>
      <c r="P126" s="217">
        <f>O126*H126</f>
        <v>0</v>
      </c>
      <c r="Q126" s="217">
        <v>0</v>
      </c>
      <c r="R126" s="217">
        <f>Q126*H126</f>
        <v>0</v>
      </c>
      <c r="S126" s="217">
        <v>0.325</v>
      </c>
      <c r="T126" s="218">
        <f>S126*H126</f>
        <v>44.395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9" t="s">
        <v>122</v>
      </c>
      <c r="AT126" s="219" t="s">
        <v>117</v>
      </c>
      <c r="AU126" s="219" t="s">
        <v>84</v>
      </c>
      <c r="AY126" s="14" t="s">
        <v>115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82</v>
      </c>
      <c r="BK126" s="220">
        <f>ROUND(I126*H126,2)</f>
        <v>0</v>
      </c>
      <c r="BL126" s="14" t="s">
        <v>122</v>
      </c>
      <c r="BM126" s="219" t="s">
        <v>130</v>
      </c>
    </row>
    <row r="127" spans="1:65" s="2" customFormat="1" ht="16.5" customHeight="1">
      <c r="A127" s="35"/>
      <c r="B127" s="36"/>
      <c r="C127" s="208" t="s">
        <v>122</v>
      </c>
      <c r="D127" s="208" t="s">
        <v>117</v>
      </c>
      <c r="E127" s="209" t="s">
        <v>131</v>
      </c>
      <c r="F127" s="210" t="s">
        <v>132</v>
      </c>
      <c r="G127" s="211" t="s">
        <v>133</v>
      </c>
      <c r="H127" s="212">
        <v>181.1</v>
      </c>
      <c r="I127" s="213"/>
      <c r="J127" s="214">
        <f>ROUND(I127*H127,2)</f>
        <v>0</v>
      </c>
      <c r="K127" s="210" t="s">
        <v>121</v>
      </c>
      <c r="L127" s="41"/>
      <c r="M127" s="215" t="s">
        <v>1</v>
      </c>
      <c r="N127" s="216" t="s">
        <v>42</v>
      </c>
      <c r="O127" s="88"/>
      <c r="P127" s="217">
        <f>O127*H127</f>
        <v>0</v>
      </c>
      <c r="Q127" s="217">
        <v>0</v>
      </c>
      <c r="R127" s="217">
        <f>Q127*H127</f>
        <v>0</v>
      </c>
      <c r="S127" s="217">
        <v>0.04</v>
      </c>
      <c r="T127" s="218">
        <f>S127*H127</f>
        <v>7.244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9" t="s">
        <v>122</v>
      </c>
      <c r="AT127" s="219" t="s">
        <v>117</v>
      </c>
      <c r="AU127" s="219" t="s">
        <v>84</v>
      </c>
      <c r="AY127" s="14" t="s">
        <v>115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82</v>
      </c>
      <c r="BK127" s="220">
        <f>ROUND(I127*H127,2)</f>
        <v>0</v>
      </c>
      <c r="BL127" s="14" t="s">
        <v>122</v>
      </c>
      <c r="BM127" s="219" t="s">
        <v>134</v>
      </c>
    </row>
    <row r="128" spans="1:65" s="2" customFormat="1" ht="33" customHeight="1">
      <c r="A128" s="35"/>
      <c r="B128" s="36"/>
      <c r="C128" s="208" t="s">
        <v>135</v>
      </c>
      <c r="D128" s="208" t="s">
        <v>117</v>
      </c>
      <c r="E128" s="209" t="s">
        <v>136</v>
      </c>
      <c r="F128" s="210" t="s">
        <v>137</v>
      </c>
      <c r="G128" s="211" t="s">
        <v>120</v>
      </c>
      <c r="H128" s="212">
        <v>128.55</v>
      </c>
      <c r="I128" s="213"/>
      <c r="J128" s="214">
        <f>ROUND(I128*H128,2)</f>
        <v>0</v>
      </c>
      <c r="K128" s="210" t="s">
        <v>138</v>
      </c>
      <c r="L128" s="41"/>
      <c r="M128" s="215" t="s">
        <v>1</v>
      </c>
      <c r="N128" s="216" t="s">
        <v>42</v>
      </c>
      <c r="O128" s="88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9" t="s">
        <v>122</v>
      </c>
      <c r="AT128" s="219" t="s">
        <v>117</v>
      </c>
      <c r="AU128" s="219" t="s">
        <v>84</v>
      </c>
      <c r="AY128" s="14" t="s">
        <v>115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4" t="s">
        <v>82</v>
      </c>
      <c r="BK128" s="220">
        <f>ROUND(I128*H128,2)</f>
        <v>0</v>
      </c>
      <c r="BL128" s="14" t="s">
        <v>122</v>
      </c>
      <c r="BM128" s="219" t="s">
        <v>139</v>
      </c>
    </row>
    <row r="129" spans="1:65" s="2" customFormat="1" ht="16.5" customHeight="1">
      <c r="A129" s="35"/>
      <c r="B129" s="36"/>
      <c r="C129" s="208" t="s">
        <v>140</v>
      </c>
      <c r="D129" s="208" t="s">
        <v>117</v>
      </c>
      <c r="E129" s="209" t="s">
        <v>141</v>
      </c>
      <c r="F129" s="210" t="s">
        <v>142</v>
      </c>
      <c r="G129" s="211" t="s">
        <v>120</v>
      </c>
      <c r="H129" s="212">
        <v>133.72</v>
      </c>
      <c r="I129" s="213"/>
      <c r="J129" s="214">
        <f>ROUND(I129*H129,2)</f>
        <v>0</v>
      </c>
      <c r="K129" s="210" t="s">
        <v>121</v>
      </c>
      <c r="L129" s="41"/>
      <c r="M129" s="215" t="s">
        <v>1</v>
      </c>
      <c r="N129" s="216" t="s">
        <v>42</v>
      </c>
      <c r="O129" s="88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9" t="s">
        <v>122</v>
      </c>
      <c r="AT129" s="219" t="s">
        <v>117</v>
      </c>
      <c r="AU129" s="219" t="s">
        <v>84</v>
      </c>
      <c r="AY129" s="14" t="s">
        <v>115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82</v>
      </c>
      <c r="BK129" s="220">
        <f>ROUND(I129*H129,2)</f>
        <v>0</v>
      </c>
      <c r="BL129" s="14" t="s">
        <v>122</v>
      </c>
      <c r="BM129" s="219" t="s">
        <v>143</v>
      </c>
    </row>
    <row r="130" spans="1:65" s="2" customFormat="1" ht="33" customHeight="1">
      <c r="A130" s="35"/>
      <c r="B130" s="36"/>
      <c r="C130" s="208" t="s">
        <v>144</v>
      </c>
      <c r="D130" s="208" t="s">
        <v>117</v>
      </c>
      <c r="E130" s="209" t="s">
        <v>145</v>
      </c>
      <c r="F130" s="210" t="s">
        <v>146</v>
      </c>
      <c r="G130" s="211" t="s">
        <v>120</v>
      </c>
      <c r="H130" s="212">
        <v>28</v>
      </c>
      <c r="I130" s="213"/>
      <c r="J130" s="214">
        <f>ROUND(I130*H130,2)</f>
        <v>0</v>
      </c>
      <c r="K130" s="210" t="s">
        <v>138</v>
      </c>
      <c r="L130" s="41"/>
      <c r="M130" s="215" t="s">
        <v>1</v>
      </c>
      <c r="N130" s="216" t="s">
        <v>42</v>
      </c>
      <c r="O130" s="88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9" t="s">
        <v>122</v>
      </c>
      <c r="AT130" s="219" t="s">
        <v>117</v>
      </c>
      <c r="AU130" s="219" t="s">
        <v>84</v>
      </c>
      <c r="AY130" s="14" t="s">
        <v>115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82</v>
      </c>
      <c r="BK130" s="220">
        <f>ROUND(I130*H130,2)</f>
        <v>0</v>
      </c>
      <c r="BL130" s="14" t="s">
        <v>122</v>
      </c>
      <c r="BM130" s="219" t="s">
        <v>147</v>
      </c>
    </row>
    <row r="131" spans="1:65" s="2" customFormat="1" ht="12">
      <c r="A131" s="35"/>
      <c r="B131" s="36"/>
      <c r="C131" s="208" t="s">
        <v>148</v>
      </c>
      <c r="D131" s="208" t="s">
        <v>117</v>
      </c>
      <c r="E131" s="209" t="s">
        <v>149</v>
      </c>
      <c r="F131" s="210" t="s">
        <v>150</v>
      </c>
      <c r="G131" s="211" t="s">
        <v>120</v>
      </c>
      <c r="H131" s="212">
        <v>128.55</v>
      </c>
      <c r="I131" s="213"/>
      <c r="J131" s="214">
        <f>ROUND(I131*H131,2)</f>
        <v>0</v>
      </c>
      <c r="K131" s="210" t="s">
        <v>121</v>
      </c>
      <c r="L131" s="41"/>
      <c r="M131" s="215" t="s">
        <v>1</v>
      </c>
      <c r="N131" s="216" t="s">
        <v>42</v>
      </c>
      <c r="O131" s="88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9" t="s">
        <v>122</v>
      </c>
      <c r="AT131" s="219" t="s">
        <v>117</v>
      </c>
      <c r="AU131" s="219" t="s">
        <v>84</v>
      </c>
      <c r="AY131" s="14" t="s">
        <v>115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82</v>
      </c>
      <c r="BK131" s="220">
        <f>ROUND(I131*H131,2)</f>
        <v>0</v>
      </c>
      <c r="BL131" s="14" t="s">
        <v>122</v>
      </c>
      <c r="BM131" s="219" t="s">
        <v>151</v>
      </c>
    </row>
    <row r="132" spans="1:65" s="2" customFormat="1" ht="16.5" customHeight="1">
      <c r="A132" s="35"/>
      <c r="B132" s="36"/>
      <c r="C132" s="221" t="s">
        <v>152</v>
      </c>
      <c r="D132" s="221" t="s">
        <v>153</v>
      </c>
      <c r="E132" s="222" t="s">
        <v>154</v>
      </c>
      <c r="F132" s="223" t="s">
        <v>155</v>
      </c>
      <c r="G132" s="224" t="s">
        <v>156</v>
      </c>
      <c r="H132" s="225">
        <v>6.428</v>
      </c>
      <c r="I132" s="226"/>
      <c r="J132" s="227">
        <f>ROUND(I132*H132,2)</f>
        <v>0</v>
      </c>
      <c r="K132" s="223" t="s">
        <v>121</v>
      </c>
      <c r="L132" s="228"/>
      <c r="M132" s="229" t="s">
        <v>1</v>
      </c>
      <c r="N132" s="230" t="s">
        <v>42</v>
      </c>
      <c r="O132" s="88"/>
      <c r="P132" s="217">
        <f>O132*H132</f>
        <v>0</v>
      </c>
      <c r="Q132" s="217">
        <v>0.001</v>
      </c>
      <c r="R132" s="217">
        <f>Q132*H132</f>
        <v>0.006428</v>
      </c>
      <c r="S132" s="217">
        <v>0</v>
      </c>
      <c r="T132" s="21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9" t="s">
        <v>148</v>
      </c>
      <c r="AT132" s="219" t="s">
        <v>153</v>
      </c>
      <c r="AU132" s="219" t="s">
        <v>84</v>
      </c>
      <c r="AY132" s="14" t="s">
        <v>115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4" t="s">
        <v>82</v>
      </c>
      <c r="BK132" s="220">
        <f>ROUND(I132*H132,2)</f>
        <v>0</v>
      </c>
      <c r="BL132" s="14" t="s">
        <v>122</v>
      </c>
      <c r="BM132" s="219" t="s">
        <v>157</v>
      </c>
    </row>
    <row r="133" spans="1:63" s="12" customFormat="1" ht="22.8" customHeight="1">
      <c r="A133" s="12"/>
      <c r="B133" s="192"/>
      <c r="C133" s="193"/>
      <c r="D133" s="194" t="s">
        <v>76</v>
      </c>
      <c r="E133" s="206" t="s">
        <v>135</v>
      </c>
      <c r="F133" s="206" t="s">
        <v>158</v>
      </c>
      <c r="G133" s="193"/>
      <c r="H133" s="193"/>
      <c r="I133" s="196"/>
      <c r="J133" s="207">
        <f>BK133</f>
        <v>0</v>
      </c>
      <c r="K133" s="193"/>
      <c r="L133" s="198"/>
      <c r="M133" s="199"/>
      <c r="N133" s="200"/>
      <c r="O133" s="200"/>
      <c r="P133" s="201">
        <f>SUM(P134:P139)</f>
        <v>0</v>
      </c>
      <c r="Q133" s="200"/>
      <c r="R133" s="201">
        <f>SUM(R134:R139)</f>
        <v>37.37195439999999</v>
      </c>
      <c r="S133" s="200"/>
      <c r="T133" s="202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3" t="s">
        <v>82</v>
      </c>
      <c r="AT133" s="204" t="s">
        <v>76</v>
      </c>
      <c r="AU133" s="204" t="s">
        <v>82</v>
      </c>
      <c r="AY133" s="203" t="s">
        <v>115</v>
      </c>
      <c r="BK133" s="205">
        <f>SUM(BK134:BK139)</f>
        <v>0</v>
      </c>
    </row>
    <row r="134" spans="1:65" s="2" customFormat="1" ht="12">
      <c r="A134" s="35"/>
      <c r="B134" s="36"/>
      <c r="C134" s="208" t="s">
        <v>159</v>
      </c>
      <c r="D134" s="208" t="s">
        <v>117</v>
      </c>
      <c r="E134" s="209" t="s">
        <v>160</v>
      </c>
      <c r="F134" s="210" t="s">
        <v>161</v>
      </c>
      <c r="G134" s="211" t="s">
        <v>120</v>
      </c>
      <c r="H134" s="212">
        <v>133.72</v>
      </c>
      <c r="I134" s="213"/>
      <c r="J134" s="214">
        <f>ROUND(I134*H134,2)</f>
        <v>0</v>
      </c>
      <c r="K134" s="210" t="s">
        <v>121</v>
      </c>
      <c r="L134" s="41"/>
      <c r="M134" s="215" t="s">
        <v>1</v>
      </c>
      <c r="N134" s="216" t="s">
        <v>42</v>
      </c>
      <c r="O134" s="88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9" t="s">
        <v>122</v>
      </c>
      <c r="AT134" s="219" t="s">
        <v>117</v>
      </c>
      <c r="AU134" s="219" t="s">
        <v>84</v>
      </c>
      <c r="AY134" s="14" t="s">
        <v>115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82</v>
      </c>
      <c r="BK134" s="220">
        <f>ROUND(I134*H134,2)</f>
        <v>0</v>
      </c>
      <c r="BL134" s="14" t="s">
        <v>122</v>
      </c>
      <c r="BM134" s="219" t="s">
        <v>162</v>
      </c>
    </row>
    <row r="135" spans="1:65" s="2" customFormat="1" ht="16.5" customHeight="1">
      <c r="A135" s="35"/>
      <c r="B135" s="36"/>
      <c r="C135" s="208" t="s">
        <v>163</v>
      </c>
      <c r="D135" s="208" t="s">
        <v>117</v>
      </c>
      <c r="E135" s="209" t="s">
        <v>164</v>
      </c>
      <c r="F135" s="210" t="s">
        <v>165</v>
      </c>
      <c r="G135" s="211" t="s">
        <v>120</v>
      </c>
      <c r="H135" s="212">
        <v>133.72</v>
      </c>
      <c r="I135" s="213"/>
      <c r="J135" s="214">
        <f>ROUND(I135*H135,2)</f>
        <v>0</v>
      </c>
      <c r="K135" s="210" t="s">
        <v>121</v>
      </c>
      <c r="L135" s="41"/>
      <c r="M135" s="215" t="s">
        <v>1</v>
      </c>
      <c r="N135" s="216" t="s">
        <v>42</v>
      </c>
      <c r="O135" s="88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9" t="s">
        <v>122</v>
      </c>
      <c r="AT135" s="219" t="s">
        <v>117</v>
      </c>
      <c r="AU135" s="219" t="s">
        <v>84</v>
      </c>
      <c r="AY135" s="14" t="s">
        <v>115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82</v>
      </c>
      <c r="BK135" s="220">
        <f>ROUND(I135*H135,2)</f>
        <v>0</v>
      </c>
      <c r="BL135" s="14" t="s">
        <v>122</v>
      </c>
      <c r="BM135" s="219" t="s">
        <v>166</v>
      </c>
    </row>
    <row r="136" spans="1:65" s="2" customFormat="1" ht="12">
      <c r="A136" s="35"/>
      <c r="B136" s="36"/>
      <c r="C136" s="208" t="s">
        <v>167</v>
      </c>
      <c r="D136" s="208" t="s">
        <v>117</v>
      </c>
      <c r="E136" s="209" t="s">
        <v>168</v>
      </c>
      <c r="F136" s="210" t="s">
        <v>169</v>
      </c>
      <c r="G136" s="211" t="s">
        <v>120</v>
      </c>
      <c r="H136" s="212">
        <v>133.72</v>
      </c>
      <c r="I136" s="213"/>
      <c r="J136" s="214">
        <f>ROUND(I136*H136,2)</f>
        <v>0</v>
      </c>
      <c r="K136" s="210" t="s">
        <v>138</v>
      </c>
      <c r="L136" s="41"/>
      <c r="M136" s="215" t="s">
        <v>1</v>
      </c>
      <c r="N136" s="216" t="s">
        <v>42</v>
      </c>
      <c r="O136" s="88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9" t="s">
        <v>122</v>
      </c>
      <c r="AT136" s="219" t="s">
        <v>117</v>
      </c>
      <c r="AU136" s="219" t="s">
        <v>84</v>
      </c>
      <c r="AY136" s="14" t="s">
        <v>115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4" t="s">
        <v>82</v>
      </c>
      <c r="BK136" s="220">
        <f>ROUND(I136*H136,2)</f>
        <v>0</v>
      </c>
      <c r="BL136" s="14" t="s">
        <v>122</v>
      </c>
      <c r="BM136" s="219" t="s">
        <v>170</v>
      </c>
    </row>
    <row r="137" spans="1:65" s="2" customFormat="1" ht="12">
      <c r="A137" s="35"/>
      <c r="B137" s="36"/>
      <c r="C137" s="208" t="s">
        <v>171</v>
      </c>
      <c r="D137" s="208" t="s">
        <v>117</v>
      </c>
      <c r="E137" s="209" t="s">
        <v>172</v>
      </c>
      <c r="F137" s="210" t="s">
        <v>173</v>
      </c>
      <c r="G137" s="211" t="s">
        <v>120</v>
      </c>
      <c r="H137" s="212">
        <v>133.72</v>
      </c>
      <c r="I137" s="213"/>
      <c r="J137" s="214">
        <f>ROUND(I137*H137,2)</f>
        <v>0</v>
      </c>
      <c r="K137" s="210" t="s">
        <v>121</v>
      </c>
      <c r="L137" s="41"/>
      <c r="M137" s="215" t="s">
        <v>1</v>
      </c>
      <c r="N137" s="216" t="s">
        <v>42</v>
      </c>
      <c r="O137" s="88"/>
      <c r="P137" s="217">
        <f>O137*H137</f>
        <v>0</v>
      </c>
      <c r="Q137" s="217">
        <v>0.10362</v>
      </c>
      <c r="R137" s="217">
        <f>Q137*H137</f>
        <v>13.8560664</v>
      </c>
      <c r="S137" s="217">
        <v>0</v>
      </c>
      <c r="T137" s="21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9" t="s">
        <v>122</v>
      </c>
      <c r="AT137" s="219" t="s">
        <v>117</v>
      </c>
      <c r="AU137" s="219" t="s">
        <v>84</v>
      </c>
      <c r="AY137" s="14" t="s">
        <v>115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4" t="s">
        <v>82</v>
      </c>
      <c r="BK137" s="220">
        <f>ROUND(I137*H137,2)</f>
        <v>0</v>
      </c>
      <c r="BL137" s="14" t="s">
        <v>122</v>
      </c>
      <c r="BM137" s="219" t="s">
        <v>174</v>
      </c>
    </row>
    <row r="138" spans="1:65" s="2" customFormat="1" ht="16.5" customHeight="1">
      <c r="A138" s="35"/>
      <c r="B138" s="36"/>
      <c r="C138" s="221" t="s">
        <v>175</v>
      </c>
      <c r="D138" s="221" t="s">
        <v>153</v>
      </c>
      <c r="E138" s="222" t="s">
        <v>176</v>
      </c>
      <c r="F138" s="223" t="s">
        <v>177</v>
      </c>
      <c r="G138" s="224" t="s">
        <v>120</v>
      </c>
      <c r="H138" s="225">
        <v>128.264</v>
      </c>
      <c r="I138" s="226"/>
      <c r="J138" s="227">
        <f>ROUND(I138*H138,2)</f>
        <v>0</v>
      </c>
      <c r="K138" s="223" t="s">
        <v>1</v>
      </c>
      <c r="L138" s="228"/>
      <c r="M138" s="229" t="s">
        <v>1</v>
      </c>
      <c r="N138" s="230" t="s">
        <v>42</v>
      </c>
      <c r="O138" s="88"/>
      <c r="P138" s="217">
        <f>O138*H138</f>
        <v>0</v>
      </c>
      <c r="Q138" s="217">
        <v>0.176</v>
      </c>
      <c r="R138" s="217">
        <f>Q138*H138</f>
        <v>22.574464</v>
      </c>
      <c r="S138" s="217">
        <v>0</v>
      </c>
      <c r="T138" s="218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9" t="s">
        <v>148</v>
      </c>
      <c r="AT138" s="219" t="s">
        <v>153</v>
      </c>
      <c r="AU138" s="219" t="s">
        <v>84</v>
      </c>
      <c r="AY138" s="14" t="s">
        <v>115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4" t="s">
        <v>82</v>
      </c>
      <c r="BK138" s="220">
        <f>ROUND(I138*H138,2)</f>
        <v>0</v>
      </c>
      <c r="BL138" s="14" t="s">
        <v>122</v>
      </c>
      <c r="BM138" s="219" t="s">
        <v>178</v>
      </c>
    </row>
    <row r="139" spans="1:65" s="2" customFormat="1" ht="16.5" customHeight="1">
      <c r="A139" s="35"/>
      <c r="B139" s="36"/>
      <c r="C139" s="221" t="s">
        <v>8</v>
      </c>
      <c r="D139" s="221" t="s">
        <v>153</v>
      </c>
      <c r="E139" s="222" t="s">
        <v>179</v>
      </c>
      <c r="F139" s="223" t="s">
        <v>180</v>
      </c>
      <c r="G139" s="224" t="s">
        <v>120</v>
      </c>
      <c r="H139" s="225">
        <v>5.349</v>
      </c>
      <c r="I139" s="226"/>
      <c r="J139" s="227">
        <f>ROUND(I139*H139,2)</f>
        <v>0</v>
      </c>
      <c r="K139" s="223" t="s">
        <v>1</v>
      </c>
      <c r="L139" s="228"/>
      <c r="M139" s="229" t="s">
        <v>1</v>
      </c>
      <c r="N139" s="230" t="s">
        <v>42</v>
      </c>
      <c r="O139" s="88"/>
      <c r="P139" s="217">
        <f>O139*H139</f>
        <v>0</v>
      </c>
      <c r="Q139" s="217">
        <v>0.176</v>
      </c>
      <c r="R139" s="217">
        <f>Q139*H139</f>
        <v>0.9414239999999999</v>
      </c>
      <c r="S139" s="217">
        <v>0</v>
      </c>
      <c r="T139" s="21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9" t="s">
        <v>148</v>
      </c>
      <c r="AT139" s="219" t="s">
        <v>153</v>
      </c>
      <c r="AU139" s="219" t="s">
        <v>84</v>
      </c>
      <c r="AY139" s="14" t="s">
        <v>115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82</v>
      </c>
      <c r="BK139" s="220">
        <f>ROUND(I139*H139,2)</f>
        <v>0</v>
      </c>
      <c r="BL139" s="14" t="s">
        <v>122</v>
      </c>
      <c r="BM139" s="219" t="s">
        <v>181</v>
      </c>
    </row>
    <row r="140" spans="1:63" s="12" customFormat="1" ht="22.8" customHeight="1">
      <c r="A140" s="12"/>
      <c r="B140" s="192"/>
      <c r="C140" s="193"/>
      <c r="D140" s="194" t="s">
        <v>76</v>
      </c>
      <c r="E140" s="206" t="s">
        <v>152</v>
      </c>
      <c r="F140" s="206" t="s">
        <v>182</v>
      </c>
      <c r="G140" s="193"/>
      <c r="H140" s="193"/>
      <c r="I140" s="196"/>
      <c r="J140" s="207">
        <f>BK140</f>
        <v>0</v>
      </c>
      <c r="K140" s="193"/>
      <c r="L140" s="198"/>
      <c r="M140" s="199"/>
      <c r="N140" s="200"/>
      <c r="O140" s="200"/>
      <c r="P140" s="201">
        <f>SUM(P141:P145)</f>
        <v>0</v>
      </c>
      <c r="Q140" s="200"/>
      <c r="R140" s="201">
        <f>SUM(R141:R145)</f>
        <v>31.875424000000002</v>
      </c>
      <c r="S140" s="200"/>
      <c r="T140" s="202">
        <f>SUM(T141:T145)</f>
        <v>1.3464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3" t="s">
        <v>82</v>
      </c>
      <c r="AT140" s="204" t="s">
        <v>76</v>
      </c>
      <c r="AU140" s="204" t="s">
        <v>82</v>
      </c>
      <c r="AY140" s="203" t="s">
        <v>115</v>
      </c>
      <c r="BK140" s="205">
        <f>SUM(BK141:BK145)</f>
        <v>0</v>
      </c>
    </row>
    <row r="141" spans="1:65" s="2" customFormat="1" ht="12">
      <c r="A141" s="35"/>
      <c r="B141" s="36"/>
      <c r="C141" s="208" t="s">
        <v>183</v>
      </c>
      <c r="D141" s="208" t="s">
        <v>117</v>
      </c>
      <c r="E141" s="209" t="s">
        <v>184</v>
      </c>
      <c r="F141" s="210" t="s">
        <v>185</v>
      </c>
      <c r="G141" s="211" t="s">
        <v>186</v>
      </c>
      <c r="H141" s="212">
        <v>4</v>
      </c>
      <c r="I141" s="213"/>
      <c r="J141" s="214">
        <f>ROUND(I141*H141,2)</f>
        <v>0</v>
      </c>
      <c r="K141" s="210" t="s">
        <v>121</v>
      </c>
      <c r="L141" s="41"/>
      <c r="M141" s="215" t="s">
        <v>1</v>
      </c>
      <c r="N141" s="216" t="s">
        <v>42</v>
      </c>
      <c r="O141" s="88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9" t="s">
        <v>122</v>
      </c>
      <c r="AT141" s="219" t="s">
        <v>117</v>
      </c>
      <c r="AU141" s="219" t="s">
        <v>84</v>
      </c>
      <c r="AY141" s="14" t="s">
        <v>115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82</v>
      </c>
      <c r="BK141" s="220">
        <f>ROUND(I141*H141,2)</f>
        <v>0</v>
      </c>
      <c r="BL141" s="14" t="s">
        <v>122</v>
      </c>
      <c r="BM141" s="219" t="s">
        <v>187</v>
      </c>
    </row>
    <row r="142" spans="1:65" s="2" customFormat="1" ht="12">
      <c r="A142" s="35"/>
      <c r="B142" s="36"/>
      <c r="C142" s="208" t="s">
        <v>188</v>
      </c>
      <c r="D142" s="208" t="s">
        <v>117</v>
      </c>
      <c r="E142" s="209" t="s">
        <v>189</v>
      </c>
      <c r="F142" s="210" t="s">
        <v>190</v>
      </c>
      <c r="G142" s="211" t="s">
        <v>186</v>
      </c>
      <c r="H142" s="212">
        <v>20</v>
      </c>
      <c r="I142" s="213"/>
      <c r="J142" s="214">
        <f>ROUND(I142*H142,2)</f>
        <v>0</v>
      </c>
      <c r="K142" s="210" t="s">
        <v>121</v>
      </c>
      <c r="L142" s="41"/>
      <c r="M142" s="215" t="s">
        <v>1</v>
      </c>
      <c r="N142" s="216" t="s">
        <v>42</v>
      </c>
      <c r="O142" s="88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9" t="s">
        <v>122</v>
      </c>
      <c r="AT142" s="219" t="s">
        <v>117</v>
      </c>
      <c r="AU142" s="219" t="s">
        <v>84</v>
      </c>
      <c r="AY142" s="14" t="s">
        <v>115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4" t="s">
        <v>82</v>
      </c>
      <c r="BK142" s="220">
        <f>ROUND(I142*H142,2)</f>
        <v>0</v>
      </c>
      <c r="BL142" s="14" t="s">
        <v>122</v>
      </c>
      <c r="BM142" s="219" t="s">
        <v>191</v>
      </c>
    </row>
    <row r="143" spans="1:65" s="2" customFormat="1" ht="33" customHeight="1">
      <c r="A143" s="35"/>
      <c r="B143" s="36"/>
      <c r="C143" s="208" t="s">
        <v>192</v>
      </c>
      <c r="D143" s="208" t="s">
        <v>117</v>
      </c>
      <c r="E143" s="209" t="s">
        <v>193</v>
      </c>
      <c r="F143" s="210" t="s">
        <v>194</v>
      </c>
      <c r="G143" s="211" t="s">
        <v>133</v>
      </c>
      <c r="H143" s="212">
        <v>188.3</v>
      </c>
      <c r="I143" s="213"/>
      <c r="J143" s="214">
        <f>ROUND(I143*H143,2)</f>
        <v>0</v>
      </c>
      <c r="K143" s="210" t="s">
        <v>121</v>
      </c>
      <c r="L143" s="41"/>
      <c r="M143" s="215" t="s">
        <v>1</v>
      </c>
      <c r="N143" s="216" t="s">
        <v>42</v>
      </c>
      <c r="O143" s="88"/>
      <c r="P143" s="217">
        <f>O143*H143</f>
        <v>0</v>
      </c>
      <c r="Q143" s="217">
        <v>0.1295</v>
      </c>
      <c r="R143" s="217">
        <f>Q143*H143</f>
        <v>24.384850000000004</v>
      </c>
      <c r="S143" s="217">
        <v>0</v>
      </c>
      <c r="T143" s="21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9" t="s">
        <v>122</v>
      </c>
      <c r="AT143" s="219" t="s">
        <v>117</v>
      </c>
      <c r="AU143" s="219" t="s">
        <v>84</v>
      </c>
      <c r="AY143" s="14" t="s">
        <v>115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4" t="s">
        <v>82</v>
      </c>
      <c r="BK143" s="220">
        <f>ROUND(I143*H143,2)</f>
        <v>0</v>
      </c>
      <c r="BL143" s="14" t="s">
        <v>122</v>
      </c>
      <c r="BM143" s="219" t="s">
        <v>195</v>
      </c>
    </row>
    <row r="144" spans="1:65" s="2" customFormat="1" ht="12">
      <c r="A144" s="35"/>
      <c r="B144" s="36"/>
      <c r="C144" s="221" t="s">
        <v>196</v>
      </c>
      <c r="D144" s="221" t="s">
        <v>153</v>
      </c>
      <c r="E144" s="222" t="s">
        <v>197</v>
      </c>
      <c r="F144" s="223" t="s">
        <v>198</v>
      </c>
      <c r="G144" s="224" t="s">
        <v>186</v>
      </c>
      <c r="H144" s="225">
        <v>192.066</v>
      </c>
      <c r="I144" s="226"/>
      <c r="J144" s="227">
        <f>ROUND(I144*H144,2)</f>
        <v>0</v>
      </c>
      <c r="K144" s="223" t="s">
        <v>1</v>
      </c>
      <c r="L144" s="228"/>
      <c r="M144" s="229" t="s">
        <v>1</v>
      </c>
      <c r="N144" s="230" t="s">
        <v>42</v>
      </c>
      <c r="O144" s="88"/>
      <c r="P144" s="217">
        <f>O144*H144</f>
        <v>0</v>
      </c>
      <c r="Q144" s="217">
        <v>0.039</v>
      </c>
      <c r="R144" s="217">
        <f>Q144*H144</f>
        <v>7.4905740000000005</v>
      </c>
      <c r="S144" s="217">
        <v>0</v>
      </c>
      <c r="T144" s="21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9" t="s">
        <v>148</v>
      </c>
      <c r="AT144" s="219" t="s">
        <v>153</v>
      </c>
      <c r="AU144" s="219" t="s">
        <v>84</v>
      </c>
      <c r="AY144" s="14" t="s">
        <v>115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4" t="s">
        <v>82</v>
      </c>
      <c r="BK144" s="220">
        <f>ROUND(I144*H144,2)</f>
        <v>0</v>
      </c>
      <c r="BL144" s="14" t="s">
        <v>122</v>
      </c>
      <c r="BM144" s="219" t="s">
        <v>199</v>
      </c>
    </row>
    <row r="145" spans="1:65" s="2" customFormat="1" ht="12">
      <c r="A145" s="35"/>
      <c r="B145" s="36"/>
      <c r="C145" s="208" t="s">
        <v>200</v>
      </c>
      <c r="D145" s="208" t="s">
        <v>117</v>
      </c>
      <c r="E145" s="209" t="s">
        <v>201</v>
      </c>
      <c r="F145" s="210" t="s">
        <v>202</v>
      </c>
      <c r="G145" s="211" t="s">
        <v>203</v>
      </c>
      <c r="H145" s="212">
        <v>0.612</v>
      </c>
      <c r="I145" s="213"/>
      <c r="J145" s="214">
        <f>ROUND(I145*H145,2)</f>
        <v>0</v>
      </c>
      <c r="K145" s="210" t="s">
        <v>138</v>
      </c>
      <c r="L145" s="41"/>
      <c r="M145" s="215" t="s">
        <v>1</v>
      </c>
      <c r="N145" s="216" t="s">
        <v>42</v>
      </c>
      <c r="O145" s="88"/>
      <c r="P145" s="217">
        <f>O145*H145</f>
        <v>0</v>
      </c>
      <c r="Q145" s="217">
        <v>0</v>
      </c>
      <c r="R145" s="217">
        <f>Q145*H145</f>
        <v>0</v>
      </c>
      <c r="S145" s="217">
        <v>2.2</v>
      </c>
      <c r="T145" s="218">
        <f>S145*H145</f>
        <v>1.3464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9" t="s">
        <v>122</v>
      </c>
      <c r="AT145" s="219" t="s">
        <v>117</v>
      </c>
      <c r="AU145" s="219" t="s">
        <v>84</v>
      </c>
      <c r="AY145" s="14" t="s">
        <v>115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4" t="s">
        <v>82</v>
      </c>
      <c r="BK145" s="220">
        <f>ROUND(I145*H145,2)</f>
        <v>0</v>
      </c>
      <c r="BL145" s="14" t="s">
        <v>122</v>
      </c>
      <c r="BM145" s="219" t="s">
        <v>204</v>
      </c>
    </row>
    <row r="146" spans="1:63" s="12" customFormat="1" ht="22.8" customHeight="1">
      <c r="A146" s="12"/>
      <c r="B146" s="192"/>
      <c r="C146" s="193"/>
      <c r="D146" s="194" t="s">
        <v>76</v>
      </c>
      <c r="E146" s="206" t="s">
        <v>205</v>
      </c>
      <c r="F146" s="206" t="s">
        <v>206</v>
      </c>
      <c r="G146" s="193"/>
      <c r="H146" s="193"/>
      <c r="I146" s="196"/>
      <c r="J146" s="207">
        <f>BK146</f>
        <v>0</v>
      </c>
      <c r="K146" s="193"/>
      <c r="L146" s="198"/>
      <c r="M146" s="199"/>
      <c r="N146" s="200"/>
      <c r="O146" s="200"/>
      <c r="P146" s="201">
        <f>SUM(P147:P151)</f>
        <v>0</v>
      </c>
      <c r="Q146" s="200"/>
      <c r="R146" s="201">
        <f>SUM(R147:R151)</f>
        <v>0</v>
      </c>
      <c r="S146" s="200"/>
      <c r="T146" s="202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3" t="s">
        <v>82</v>
      </c>
      <c r="AT146" s="204" t="s">
        <v>76</v>
      </c>
      <c r="AU146" s="204" t="s">
        <v>82</v>
      </c>
      <c r="AY146" s="203" t="s">
        <v>115</v>
      </c>
      <c r="BK146" s="205">
        <f>SUM(BK147:BK151)</f>
        <v>0</v>
      </c>
    </row>
    <row r="147" spans="1:65" s="2" customFormat="1" ht="12">
      <c r="A147" s="35"/>
      <c r="B147" s="36"/>
      <c r="C147" s="208" t="s">
        <v>7</v>
      </c>
      <c r="D147" s="208" t="s">
        <v>117</v>
      </c>
      <c r="E147" s="209" t="s">
        <v>207</v>
      </c>
      <c r="F147" s="210" t="s">
        <v>208</v>
      </c>
      <c r="G147" s="211" t="s">
        <v>209</v>
      </c>
      <c r="H147" s="212">
        <v>1.346</v>
      </c>
      <c r="I147" s="213"/>
      <c r="J147" s="214">
        <f>ROUND(I147*H147,2)</f>
        <v>0</v>
      </c>
      <c r="K147" s="210" t="s">
        <v>138</v>
      </c>
      <c r="L147" s="41"/>
      <c r="M147" s="215" t="s">
        <v>1</v>
      </c>
      <c r="N147" s="216" t="s">
        <v>42</v>
      </c>
      <c r="O147" s="88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9" t="s">
        <v>122</v>
      </c>
      <c r="AT147" s="219" t="s">
        <v>117</v>
      </c>
      <c r="AU147" s="219" t="s">
        <v>84</v>
      </c>
      <c r="AY147" s="14" t="s">
        <v>115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82</v>
      </c>
      <c r="BK147" s="220">
        <f>ROUND(I147*H147,2)</f>
        <v>0</v>
      </c>
      <c r="BL147" s="14" t="s">
        <v>122</v>
      </c>
      <c r="BM147" s="219" t="s">
        <v>210</v>
      </c>
    </row>
    <row r="148" spans="1:65" s="2" customFormat="1" ht="21.75" customHeight="1">
      <c r="A148" s="35"/>
      <c r="B148" s="36"/>
      <c r="C148" s="208" t="s">
        <v>211</v>
      </c>
      <c r="D148" s="208" t="s">
        <v>117</v>
      </c>
      <c r="E148" s="209" t="s">
        <v>212</v>
      </c>
      <c r="F148" s="210" t="s">
        <v>213</v>
      </c>
      <c r="G148" s="211" t="s">
        <v>209</v>
      </c>
      <c r="H148" s="212">
        <v>127.432</v>
      </c>
      <c r="I148" s="213"/>
      <c r="J148" s="214">
        <f>ROUND(I148*H148,2)</f>
        <v>0</v>
      </c>
      <c r="K148" s="210" t="s">
        <v>138</v>
      </c>
      <c r="L148" s="41"/>
      <c r="M148" s="215" t="s">
        <v>1</v>
      </c>
      <c r="N148" s="216" t="s">
        <v>42</v>
      </c>
      <c r="O148" s="88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9" t="s">
        <v>122</v>
      </c>
      <c r="AT148" s="219" t="s">
        <v>117</v>
      </c>
      <c r="AU148" s="219" t="s">
        <v>84</v>
      </c>
      <c r="AY148" s="14" t="s">
        <v>115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4" t="s">
        <v>82</v>
      </c>
      <c r="BK148" s="220">
        <f>ROUND(I148*H148,2)</f>
        <v>0</v>
      </c>
      <c r="BL148" s="14" t="s">
        <v>122</v>
      </c>
      <c r="BM148" s="219" t="s">
        <v>214</v>
      </c>
    </row>
    <row r="149" spans="1:65" s="2" customFormat="1" ht="12">
      <c r="A149" s="35"/>
      <c r="B149" s="36"/>
      <c r="C149" s="208" t="s">
        <v>215</v>
      </c>
      <c r="D149" s="208" t="s">
        <v>117</v>
      </c>
      <c r="E149" s="209" t="s">
        <v>216</v>
      </c>
      <c r="F149" s="210" t="s">
        <v>217</v>
      </c>
      <c r="G149" s="211" t="s">
        <v>209</v>
      </c>
      <c r="H149" s="212">
        <v>1529.184</v>
      </c>
      <c r="I149" s="213"/>
      <c r="J149" s="214">
        <f>ROUND(I149*H149,2)</f>
        <v>0</v>
      </c>
      <c r="K149" s="210" t="s">
        <v>138</v>
      </c>
      <c r="L149" s="41"/>
      <c r="M149" s="215" t="s">
        <v>1</v>
      </c>
      <c r="N149" s="216" t="s">
        <v>42</v>
      </c>
      <c r="O149" s="88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9" t="s">
        <v>122</v>
      </c>
      <c r="AT149" s="219" t="s">
        <v>117</v>
      </c>
      <c r="AU149" s="219" t="s">
        <v>84</v>
      </c>
      <c r="AY149" s="14" t="s">
        <v>115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4" t="s">
        <v>82</v>
      </c>
      <c r="BK149" s="220">
        <f>ROUND(I149*H149,2)</f>
        <v>0</v>
      </c>
      <c r="BL149" s="14" t="s">
        <v>122</v>
      </c>
      <c r="BM149" s="219" t="s">
        <v>218</v>
      </c>
    </row>
    <row r="150" spans="1:65" s="2" customFormat="1" ht="12">
      <c r="A150" s="35"/>
      <c r="B150" s="36"/>
      <c r="C150" s="208" t="s">
        <v>219</v>
      </c>
      <c r="D150" s="208" t="s">
        <v>117</v>
      </c>
      <c r="E150" s="209" t="s">
        <v>220</v>
      </c>
      <c r="F150" s="210" t="s">
        <v>221</v>
      </c>
      <c r="G150" s="211" t="s">
        <v>209</v>
      </c>
      <c r="H150" s="212">
        <v>127.432</v>
      </c>
      <c r="I150" s="213"/>
      <c r="J150" s="214">
        <f>ROUND(I150*H150,2)</f>
        <v>0</v>
      </c>
      <c r="K150" s="210" t="s">
        <v>121</v>
      </c>
      <c r="L150" s="41"/>
      <c r="M150" s="215" t="s">
        <v>1</v>
      </c>
      <c r="N150" s="216" t="s">
        <v>42</v>
      </c>
      <c r="O150" s="88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9" t="s">
        <v>122</v>
      </c>
      <c r="AT150" s="219" t="s">
        <v>117</v>
      </c>
      <c r="AU150" s="219" t="s">
        <v>84</v>
      </c>
      <c r="AY150" s="14" t="s">
        <v>115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4" t="s">
        <v>82</v>
      </c>
      <c r="BK150" s="220">
        <f>ROUND(I150*H150,2)</f>
        <v>0</v>
      </c>
      <c r="BL150" s="14" t="s">
        <v>122</v>
      </c>
      <c r="BM150" s="219" t="s">
        <v>222</v>
      </c>
    </row>
    <row r="151" spans="1:65" s="2" customFormat="1" ht="12">
      <c r="A151" s="35"/>
      <c r="B151" s="36"/>
      <c r="C151" s="208" t="s">
        <v>223</v>
      </c>
      <c r="D151" s="208" t="s">
        <v>117</v>
      </c>
      <c r="E151" s="209" t="s">
        <v>224</v>
      </c>
      <c r="F151" s="210" t="s">
        <v>225</v>
      </c>
      <c r="G151" s="211" t="s">
        <v>209</v>
      </c>
      <c r="H151" s="212">
        <v>127.432</v>
      </c>
      <c r="I151" s="213"/>
      <c r="J151" s="214">
        <f>ROUND(I151*H151,2)</f>
        <v>0</v>
      </c>
      <c r="K151" s="210" t="s">
        <v>121</v>
      </c>
      <c r="L151" s="41"/>
      <c r="M151" s="215" t="s">
        <v>1</v>
      </c>
      <c r="N151" s="216" t="s">
        <v>42</v>
      </c>
      <c r="O151" s="88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9" t="s">
        <v>122</v>
      </c>
      <c r="AT151" s="219" t="s">
        <v>117</v>
      </c>
      <c r="AU151" s="219" t="s">
        <v>84</v>
      </c>
      <c r="AY151" s="14" t="s">
        <v>115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4" t="s">
        <v>82</v>
      </c>
      <c r="BK151" s="220">
        <f>ROUND(I151*H151,2)</f>
        <v>0</v>
      </c>
      <c r="BL151" s="14" t="s">
        <v>122</v>
      </c>
      <c r="BM151" s="219" t="s">
        <v>226</v>
      </c>
    </row>
    <row r="152" spans="1:63" s="12" customFormat="1" ht="22.8" customHeight="1">
      <c r="A152" s="12"/>
      <c r="B152" s="192"/>
      <c r="C152" s="193"/>
      <c r="D152" s="194" t="s">
        <v>76</v>
      </c>
      <c r="E152" s="206" t="s">
        <v>227</v>
      </c>
      <c r="F152" s="206" t="s">
        <v>228</v>
      </c>
      <c r="G152" s="193"/>
      <c r="H152" s="193"/>
      <c r="I152" s="196"/>
      <c r="J152" s="207">
        <f>BK152</f>
        <v>0</v>
      </c>
      <c r="K152" s="193"/>
      <c r="L152" s="198"/>
      <c r="M152" s="199"/>
      <c r="N152" s="200"/>
      <c r="O152" s="200"/>
      <c r="P152" s="201">
        <f>P153</f>
        <v>0</v>
      </c>
      <c r="Q152" s="200"/>
      <c r="R152" s="201">
        <f>R153</f>
        <v>0</v>
      </c>
      <c r="S152" s="200"/>
      <c r="T152" s="202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3" t="s">
        <v>82</v>
      </c>
      <c r="AT152" s="204" t="s">
        <v>76</v>
      </c>
      <c r="AU152" s="204" t="s">
        <v>82</v>
      </c>
      <c r="AY152" s="203" t="s">
        <v>115</v>
      </c>
      <c r="BK152" s="205">
        <f>BK153</f>
        <v>0</v>
      </c>
    </row>
    <row r="153" spans="1:65" s="2" customFormat="1" ht="12">
      <c r="A153" s="35"/>
      <c r="B153" s="36"/>
      <c r="C153" s="208" t="s">
        <v>229</v>
      </c>
      <c r="D153" s="208" t="s">
        <v>117</v>
      </c>
      <c r="E153" s="209" t="s">
        <v>230</v>
      </c>
      <c r="F153" s="210" t="s">
        <v>231</v>
      </c>
      <c r="G153" s="211" t="s">
        <v>209</v>
      </c>
      <c r="H153" s="212">
        <v>69.254</v>
      </c>
      <c r="I153" s="213"/>
      <c r="J153" s="214">
        <f>ROUND(I153*H153,2)</f>
        <v>0</v>
      </c>
      <c r="K153" s="210" t="s">
        <v>121</v>
      </c>
      <c r="L153" s="41"/>
      <c r="M153" s="215" t="s">
        <v>1</v>
      </c>
      <c r="N153" s="216" t="s">
        <v>42</v>
      </c>
      <c r="O153" s="88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9" t="s">
        <v>122</v>
      </c>
      <c r="AT153" s="219" t="s">
        <v>117</v>
      </c>
      <c r="AU153" s="219" t="s">
        <v>84</v>
      </c>
      <c r="AY153" s="14" t="s">
        <v>115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4" t="s">
        <v>82</v>
      </c>
      <c r="BK153" s="220">
        <f>ROUND(I153*H153,2)</f>
        <v>0</v>
      </c>
      <c r="BL153" s="14" t="s">
        <v>122</v>
      </c>
      <c r="BM153" s="219" t="s">
        <v>232</v>
      </c>
    </row>
    <row r="154" spans="1:63" s="12" customFormat="1" ht="25.9" customHeight="1">
      <c r="A154" s="12"/>
      <c r="B154" s="192"/>
      <c r="C154" s="193"/>
      <c r="D154" s="194" t="s">
        <v>76</v>
      </c>
      <c r="E154" s="195" t="s">
        <v>233</v>
      </c>
      <c r="F154" s="195" t="s">
        <v>234</v>
      </c>
      <c r="G154" s="193"/>
      <c r="H154" s="193"/>
      <c r="I154" s="196"/>
      <c r="J154" s="197">
        <f>BK154</f>
        <v>0</v>
      </c>
      <c r="K154" s="193"/>
      <c r="L154" s="198"/>
      <c r="M154" s="199"/>
      <c r="N154" s="200"/>
      <c r="O154" s="200"/>
      <c r="P154" s="201">
        <f>P155+P157</f>
        <v>0</v>
      </c>
      <c r="Q154" s="200"/>
      <c r="R154" s="201">
        <f>R155+R157</f>
        <v>0</v>
      </c>
      <c r="S154" s="200"/>
      <c r="T154" s="202">
        <f>T155+T157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3" t="s">
        <v>135</v>
      </c>
      <c r="AT154" s="204" t="s">
        <v>76</v>
      </c>
      <c r="AU154" s="204" t="s">
        <v>77</v>
      </c>
      <c r="AY154" s="203" t="s">
        <v>115</v>
      </c>
      <c r="BK154" s="205">
        <f>BK155+BK157</f>
        <v>0</v>
      </c>
    </row>
    <row r="155" spans="1:63" s="12" customFormat="1" ht="22.8" customHeight="1">
      <c r="A155" s="12"/>
      <c r="B155" s="192"/>
      <c r="C155" s="193"/>
      <c r="D155" s="194" t="s">
        <v>76</v>
      </c>
      <c r="E155" s="206" t="s">
        <v>235</v>
      </c>
      <c r="F155" s="206" t="s">
        <v>236</v>
      </c>
      <c r="G155" s="193"/>
      <c r="H155" s="193"/>
      <c r="I155" s="196"/>
      <c r="J155" s="207">
        <f>BK155</f>
        <v>0</v>
      </c>
      <c r="K155" s="193"/>
      <c r="L155" s="198"/>
      <c r="M155" s="199"/>
      <c r="N155" s="200"/>
      <c r="O155" s="200"/>
      <c r="P155" s="201">
        <f>P156</f>
        <v>0</v>
      </c>
      <c r="Q155" s="200"/>
      <c r="R155" s="201">
        <f>R156</f>
        <v>0</v>
      </c>
      <c r="S155" s="200"/>
      <c r="T155" s="202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3" t="s">
        <v>135</v>
      </c>
      <c r="AT155" s="204" t="s">
        <v>76</v>
      </c>
      <c r="AU155" s="204" t="s">
        <v>82</v>
      </c>
      <c r="AY155" s="203" t="s">
        <v>115</v>
      </c>
      <c r="BK155" s="205">
        <f>BK156</f>
        <v>0</v>
      </c>
    </row>
    <row r="156" spans="1:65" s="2" customFormat="1" ht="16.5" customHeight="1">
      <c r="A156" s="35"/>
      <c r="B156" s="36"/>
      <c r="C156" s="208" t="s">
        <v>237</v>
      </c>
      <c r="D156" s="208" t="s">
        <v>117</v>
      </c>
      <c r="E156" s="209" t="s">
        <v>238</v>
      </c>
      <c r="F156" s="210" t="s">
        <v>236</v>
      </c>
      <c r="G156" s="211" t="s">
        <v>239</v>
      </c>
      <c r="H156" s="212">
        <v>1</v>
      </c>
      <c r="I156" s="213"/>
      <c r="J156" s="214">
        <f>ROUND(I156*H156,2)</f>
        <v>0</v>
      </c>
      <c r="K156" s="210" t="s">
        <v>121</v>
      </c>
      <c r="L156" s="41"/>
      <c r="M156" s="215" t="s">
        <v>1</v>
      </c>
      <c r="N156" s="216" t="s">
        <v>42</v>
      </c>
      <c r="O156" s="88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9" t="s">
        <v>240</v>
      </c>
      <c r="AT156" s="219" t="s">
        <v>117</v>
      </c>
      <c r="AU156" s="219" t="s">
        <v>84</v>
      </c>
      <c r="AY156" s="14" t="s">
        <v>115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4" t="s">
        <v>82</v>
      </c>
      <c r="BK156" s="220">
        <f>ROUND(I156*H156,2)</f>
        <v>0</v>
      </c>
      <c r="BL156" s="14" t="s">
        <v>240</v>
      </c>
      <c r="BM156" s="219" t="s">
        <v>241</v>
      </c>
    </row>
    <row r="157" spans="1:63" s="12" customFormat="1" ht="22.8" customHeight="1">
      <c r="A157" s="12"/>
      <c r="B157" s="192"/>
      <c r="C157" s="193"/>
      <c r="D157" s="194" t="s">
        <v>76</v>
      </c>
      <c r="E157" s="206" t="s">
        <v>242</v>
      </c>
      <c r="F157" s="206" t="s">
        <v>243</v>
      </c>
      <c r="G157" s="193"/>
      <c r="H157" s="193"/>
      <c r="I157" s="196"/>
      <c r="J157" s="207">
        <f>BK157</f>
        <v>0</v>
      </c>
      <c r="K157" s="193"/>
      <c r="L157" s="198"/>
      <c r="M157" s="199"/>
      <c r="N157" s="200"/>
      <c r="O157" s="200"/>
      <c r="P157" s="201">
        <f>SUM(P158:P159)</f>
        <v>0</v>
      </c>
      <c r="Q157" s="200"/>
      <c r="R157" s="201">
        <f>SUM(R158:R159)</f>
        <v>0</v>
      </c>
      <c r="S157" s="200"/>
      <c r="T157" s="202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3" t="s">
        <v>135</v>
      </c>
      <c r="AT157" s="204" t="s">
        <v>76</v>
      </c>
      <c r="AU157" s="204" t="s">
        <v>82</v>
      </c>
      <c r="AY157" s="203" t="s">
        <v>115</v>
      </c>
      <c r="BK157" s="205">
        <f>SUM(BK158:BK159)</f>
        <v>0</v>
      </c>
    </row>
    <row r="158" spans="1:65" s="2" customFormat="1" ht="16.5" customHeight="1">
      <c r="A158" s="35"/>
      <c r="B158" s="36"/>
      <c r="C158" s="208" t="s">
        <v>244</v>
      </c>
      <c r="D158" s="208" t="s">
        <v>117</v>
      </c>
      <c r="E158" s="209" t="s">
        <v>245</v>
      </c>
      <c r="F158" s="210" t="s">
        <v>246</v>
      </c>
      <c r="G158" s="211" t="s">
        <v>239</v>
      </c>
      <c r="H158" s="212">
        <v>1</v>
      </c>
      <c r="I158" s="213"/>
      <c r="J158" s="214">
        <f>ROUND(I158*H158,2)</f>
        <v>0</v>
      </c>
      <c r="K158" s="210" t="s">
        <v>121</v>
      </c>
      <c r="L158" s="41"/>
      <c r="M158" s="215" t="s">
        <v>1</v>
      </c>
      <c r="N158" s="216" t="s">
        <v>42</v>
      </c>
      <c r="O158" s="88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9" t="s">
        <v>240</v>
      </c>
      <c r="AT158" s="219" t="s">
        <v>117</v>
      </c>
      <c r="AU158" s="219" t="s">
        <v>84</v>
      </c>
      <c r="AY158" s="14" t="s">
        <v>115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4" t="s">
        <v>82</v>
      </c>
      <c r="BK158" s="220">
        <f>ROUND(I158*H158,2)</f>
        <v>0</v>
      </c>
      <c r="BL158" s="14" t="s">
        <v>240</v>
      </c>
      <c r="BM158" s="219" t="s">
        <v>247</v>
      </c>
    </row>
    <row r="159" spans="1:65" s="2" customFormat="1" ht="21.75" customHeight="1">
      <c r="A159" s="35"/>
      <c r="B159" s="36"/>
      <c r="C159" s="208" t="s">
        <v>248</v>
      </c>
      <c r="D159" s="208" t="s">
        <v>117</v>
      </c>
      <c r="E159" s="209" t="s">
        <v>249</v>
      </c>
      <c r="F159" s="210" t="s">
        <v>250</v>
      </c>
      <c r="G159" s="211" t="s">
        <v>251</v>
      </c>
      <c r="H159" s="212">
        <v>1</v>
      </c>
      <c r="I159" s="213"/>
      <c r="J159" s="214">
        <f>ROUND(I159*H159,2)</f>
        <v>0</v>
      </c>
      <c r="K159" s="210" t="s">
        <v>138</v>
      </c>
      <c r="L159" s="41"/>
      <c r="M159" s="231" t="s">
        <v>1</v>
      </c>
      <c r="N159" s="232" t="s">
        <v>42</v>
      </c>
      <c r="O159" s="233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9" t="s">
        <v>240</v>
      </c>
      <c r="AT159" s="219" t="s">
        <v>117</v>
      </c>
      <c r="AU159" s="219" t="s">
        <v>84</v>
      </c>
      <c r="AY159" s="14" t="s">
        <v>115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4" t="s">
        <v>82</v>
      </c>
      <c r="BK159" s="220">
        <f>ROUND(I159*H159,2)</f>
        <v>0</v>
      </c>
      <c r="BL159" s="14" t="s">
        <v>240</v>
      </c>
      <c r="BM159" s="219" t="s">
        <v>252</v>
      </c>
    </row>
    <row r="160" spans="1:31" s="2" customFormat="1" ht="6.95" customHeight="1">
      <c r="A160" s="35"/>
      <c r="B160" s="63"/>
      <c r="C160" s="64"/>
      <c r="D160" s="64"/>
      <c r="E160" s="64"/>
      <c r="F160" s="64"/>
      <c r="G160" s="64"/>
      <c r="H160" s="64"/>
      <c r="I160" s="64"/>
      <c r="J160" s="64"/>
      <c r="K160" s="64"/>
      <c r="L160" s="41"/>
      <c r="M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</sheetData>
  <sheetProtection password="CC35" sheet="1" objects="1" scenarios="1" formatColumns="0" formatRows="0" autoFilter="0"/>
  <autoFilter ref="C120:K159"/>
  <mergeCells count="6">
    <mergeCell ref="E7:H7"/>
    <mergeCell ref="E16:H16"/>
    <mergeCell ref="E25:H25"/>
    <mergeCell ref="E85:H85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Bořivoj - Raeder&amp;Falge</dc:creator>
  <cp:keywords/>
  <dc:description/>
  <cp:lastModifiedBy>Kučera Bořivoj - Raeder&amp;Falge</cp:lastModifiedBy>
  <dcterms:created xsi:type="dcterms:W3CDTF">2021-02-28T17:37:52Z</dcterms:created>
  <dcterms:modified xsi:type="dcterms:W3CDTF">2021-02-28T17:37:54Z</dcterms:modified>
  <cp:category/>
  <cp:version/>
  <cp:contentType/>
  <cp:contentStatus/>
</cp:coreProperties>
</file>