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wojcikova\Desktop\Hotové\Zakázky 2016\16_020 Dubí - Reko chodníku v ulici Ruská\RO_VV_17.02.2021\"/>
    </mc:Choice>
  </mc:AlternateContent>
  <bookViews>
    <workbookView xWindow="0" yWindow="0" windowWidth="0" windowHeight="0"/>
  </bookViews>
  <sheets>
    <sheet name="Rekapitulace stavby" sheetId="1" r:id="rId1"/>
    <sheet name="SO 101 - Parkoviště v areálu" sheetId="2" r:id="rId2"/>
    <sheet name="SO 401 - Veřejné osvětlení" sheetId="3" r:id="rId3"/>
    <sheet name="VON - Vedlejší a ostatní ..." sheetId="4" r:id="rId4"/>
    <sheet name="Seznam figur" sheetId="5" r:id="rId5"/>
    <sheet name="Pokyny pro vyplnění" sheetId="6" r:id="rId6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'SO 101 - Parkoviště v areálu'!$C$88:$K$297</definedName>
    <definedName name="_xlnm.Print_Area" localSheetId="1">'SO 101 - Parkoviště v areálu'!$C$4:$J$39,'SO 101 - Parkoviště v areálu'!$C$45:$J$70,'SO 101 - Parkoviště v areálu'!$C$76:$K$297</definedName>
    <definedName name="_xlnm.Print_Titles" localSheetId="1">'SO 101 - Parkoviště v areálu'!$88:$88</definedName>
    <definedName name="_xlnm._FilterDatabase" localSheetId="2" hidden="1">'SO 401 - Veřejné osvětlení'!$C$86:$K$180</definedName>
    <definedName name="_xlnm.Print_Area" localSheetId="2">'SO 401 - Veřejné osvětlení'!$C$4:$J$39,'SO 401 - Veřejné osvětlení'!$C$45:$J$68,'SO 401 - Veřejné osvětlení'!$C$74:$K$180</definedName>
    <definedName name="_xlnm.Print_Titles" localSheetId="2">'SO 401 - Veřejné osvětlení'!$86:$86</definedName>
    <definedName name="_xlnm._FilterDatabase" localSheetId="3" hidden="1">'VON - Vedlejší a ostatní ...'!$C$82:$K$100</definedName>
    <definedName name="_xlnm.Print_Area" localSheetId="3">'VON - Vedlejší a ostatní ...'!$C$4:$J$39,'VON - Vedlejší a ostatní ...'!$C$45:$J$64,'VON - Vedlejší a ostatní ...'!$C$70:$K$100</definedName>
    <definedName name="_xlnm.Print_Titles" localSheetId="3">'VON - Vedlejší a ostatní ...'!$82:$82</definedName>
    <definedName name="_xlnm.Print_Area" localSheetId="4">'Seznam figur'!$C$4:$G$11</definedName>
    <definedName name="_xlnm.Print_Titles" localSheetId="4">'Seznam figur'!$9:$9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D7"/>
  <c i="4" r="J37"/>
  <c r="J36"/>
  <c i="1" r="AY57"/>
  <c i="4" r="J35"/>
  <c i="1" r="AX57"/>
  <c i="4" r="BI100"/>
  <c r="BH100"/>
  <c r="BG100"/>
  <c r="BF100"/>
  <c r="T100"/>
  <c r="T99"/>
  <c r="R100"/>
  <c r="R99"/>
  <c r="P100"/>
  <c r="P99"/>
  <c r="BI98"/>
  <c r="BH98"/>
  <c r="BG98"/>
  <c r="BF98"/>
  <c r="T98"/>
  <c r="R98"/>
  <c r="P98"/>
  <c r="BI97"/>
  <c r="BH97"/>
  <c r="BG97"/>
  <c r="BF97"/>
  <c r="T97"/>
  <c r="R97"/>
  <c r="P97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3" r="J37"/>
  <c r="J36"/>
  <c i="1" r="AY56"/>
  <c i="3" r="J35"/>
  <c i="1" r="AX56"/>
  <c i="3"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2" r="J37"/>
  <c r="J36"/>
  <c i="1" r="AY55"/>
  <c i="2" r="J35"/>
  <c i="1" r="AX55"/>
  <c i="2" r="BI297"/>
  <c r="BH297"/>
  <c r="BG297"/>
  <c r="BF297"/>
  <c r="T297"/>
  <c r="T296"/>
  <c r="R297"/>
  <c r="R296"/>
  <c r="P297"/>
  <c r="P296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3"/>
  <c r="BH273"/>
  <c r="BG273"/>
  <c r="BF273"/>
  <c r="T273"/>
  <c r="R273"/>
  <c r="P273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09"/>
  <c r="BH109"/>
  <c r="BG109"/>
  <c r="BF109"/>
  <c r="T109"/>
  <c r="R109"/>
  <c r="P109"/>
  <c r="BI104"/>
  <c r="BH104"/>
  <c r="BG104"/>
  <c r="BF104"/>
  <c r="T104"/>
  <c r="R104"/>
  <c r="P104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52"/>
  <c r="E7"/>
  <c r="E79"/>
  <c i="1" r="L50"/>
  <c r="AM50"/>
  <c r="AM49"/>
  <c r="L49"/>
  <c r="AM47"/>
  <c r="L47"/>
  <c r="L45"/>
  <c r="L44"/>
  <c i="4" r="BK97"/>
  <c r="J90"/>
  <c i="3" r="BK180"/>
  <c r="BK178"/>
  <c r="J168"/>
  <c r="J164"/>
  <c r="BK154"/>
  <c r="BK145"/>
  <c r="BK120"/>
  <c r="BK110"/>
  <c r="J105"/>
  <c r="J100"/>
  <c r="J92"/>
  <c i="2" r="J273"/>
  <c r="BK248"/>
  <c r="BK222"/>
  <c r="J217"/>
  <c r="BK201"/>
  <c r="BK193"/>
  <c r="BK172"/>
  <c r="BK155"/>
  <c r="BK135"/>
  <c r="J104"/>
  <c i="4" r="BK100"/>
  <c i="3" r="J177"/>
  <c r="J174"/>
  <c r="BK170"/>
  <c r="BK157"/>
  <c r="BK149"/>
  <c r="BK138"/>
  <c r="BK133"/>
  <c r="BK127"/>
  <c r="BK122"/>
  <c r="BK115"/>
  <c r="J110"/>
  <c r="BK103"/>
  <c r="BK93"/>
  <c i="2" r="J288"/>
  <c r="BK251"/>
  <c r="J241"/>
  <c r="J215"/>
  <c r="BK204"/>
  <c r="J185"/>
  <c r="J155"/>
  <c r="J152"/>
  <c r="J146"/>
  <c r="BK126"/>
  <c r="J100"/>
  <c r="BK94"/>
  <c i="4" r="J94"/>
  <c r="J88"/>
  <c i="3" r="J170"/>
  <c r="J161"/>
  <c r="BK153"/>
  <c r="J149"/>
  <c r="J134"/>
  <c r="J130"/>
  <c r="J118"/>
  <c i="2" r="J258"/>
  <c r="J252"/>
  <c r="BK236"/>
  <c r="J218"/>
  <c r="J205"/>
  <c r="BK185"/>
  <c r="BK164"/>
  <c r="J153"/>
  <c r="J135"/>
  <c r="BK116"/>
  <c i="3" r="J178"/>
  <c r="J163"/>
  <c r="BK147"/>
  <c r="J142"/>
  <c r="J128"/>
  <c r="J116"/>
  <c r="BK108"/>
  <c r="BK100"/>
  <c r="BK95"/>
  <c r="BK91"/>
  <c i="2" r="BK294"/>
  <c r="BK286"/>
  <c r="J259"/>
  <c r="BK244"/>
  <c r="J226"/>
  <c r="J204"/>
  <c r="BK200"/>
  <c r="J197"/>
  <c r="J176"/>
  <c r="J159"/>
  <c r="J151"/>
  <c r="J138"/>
  <c r="BK92"/>
  <c i="4" r="J93"/>
  <c r="BK88"/>
  <c i="3" r="J180"/>
  <c r="BK171"/>
  <c r="BK166"/>
  <c r="BK156"/>
  <c r="BK152"/>
  <c r="J137"/>
  <c r="BK124"/>
  <c r="BK112"/>
  <c r="BK106"/>
  <c r="BK101"/>
  <c r="BK96"/>
  <c r="J89"/>
  <c i="2" r="BK257"/>
  <c r="J228"/>
  <c r="J220"/>
  <c r="BK209"/>
  <c r="BK199"/>
  <c r="BK180"/>
  <c r="J170"/>
  <c r="J164"/>
  <c r="BK140"/>
  <c r="BK120"/>
  <c r="BK98"/>
  <c i="4" r="BK94"/>
  <c i="3" r="BK176"/>
  <c r="BK173"/>
  <c r="BK167"/>
  <c r="BK163"/>
  <c r="BK151"/>
  <c r="BK142"/>
  <c r="BK136"/>
  <c r="BK130"/>
  <c r="J124"/>
  <c r="BK116"/>
  <c r="J111"/>
  <c r="J104"/>
  <c r="BK89"/>
  <c i="2" r="BK259"/>
  <c r="BK250"/>
  <c r="J248"/>
  <c r="J236"/>
  <c r="BK214"/>
  <c r="J203"/>
  <c r="J180"/>
  <c r="BK159"/>
  <c r="BK151"/>
  <c r="BK132"/>
  <c r="J124"/>
  <c r="J98"/>
  <c i="4" r="J98"/>
  <c r="J91"/>
  <c r="BK86"/>
  <c i="3" r="J165"/>
  <c r="BK155"/>
  <c r="BK146"/>
  <c r="J133"/>
  <c r="J127"/>
  <c r="BK117"/>
  <c i="2" r="J280"/>
  <c r="J253"/>
  <c r="BK247"/>
  <c r="BK220"/>
  <c r="BK215"/>
  <c r="J202"/>
  <c r="BK178"/>
  <c r="BK154"/>
  <c r="J140"/>
  <c r="BK118"/>
  <c r="J109"/>
  <c i="3" r="J176"/>
  <c r="J162"/>
  <c r="J146"/>
  <c r="J138"/>
  <c r="BK125"/>
  <c r="J115"/>
  <c r="J106"/>
  <c r="J99"/>
  <c r="J94"/>
  <c r="BK90"/>
  <c i="2" r="J294"/>
  <c r="BK282"/>
  <c r="BK258"/>
  <c r="BK254"/>
  <c r="BK228"/>
  <c r="BK205"/>
  <c r="J201"/>
  <c r="BK195"/>
  <c r="J174"/>
  <c r="BK156"/>
  <c r="BK146"/>
  <c r="BK130"/>
  <c i="4" r="BK91"/>
  <c r="BK87"/>
  <c i="3" r="BK179"/>
  <c r="J169"/>
  <c r="BK165"/>
  <c r="J155"/>
  <c r="J151"/>
  <c r="J136"/>
  <c r="J119"/>
  <c r="BK109"/>
  <c r="BK104"/>
  <c r="BK99"/>
  <c r="J90"/>
  <c i="2" r="BK260"/>
  <c r="J249"/>
  <c r="BK224"/>
  <c r="BK218"/>
  <c r="J206"/>
  <c r="J195"/>
  <c r="BK176"/>
  <c r="BK166"/>
  <c r="BK138"/>
  <c r="J116"/>
  <c i="1" r="AS54"/>
  <c i="3" r="J154"/>
  <c r="J143"/>
  <c r="BK131"/>
  <c r="BK126"/>
  <c r="BK118"/>
  <c r="BK114"/>
  <c r="J108"/>
  <c r="BK94"/>
  <c i="2" r="J290"/>
  <c r="J255"/>
  <c r="BK249"/>
  <c r="J244"/>
  <c r="J224"/>
  <c r="J209"/>
  <c r="BK189"/>
  <c r="J172"/>
  <c r="J154"/>
  <c r="J150"/>
  <c r="J130"/>
  <c r="J120"/>
  <c r="J96"/>
  <c i="4" r="J100"/>
  <c r="BK90"/>
  <c i="3" r="J179"/>
  <c r="BK168"/>
  <c r="BK158"/>
  <c r="J152"/>
  <c r="J141"/>
  <c r="BK132"/>
  <c r="J126"/>
  <c i="2" r="J286"/>
  <c r="J254"/>
  <c r="J251"/>
  <c r="BK234"/>
  <c r="J216"/>
  <c r="BK206"/>
  <c r="J193"/>
  <c r="BK161"/>
  <c r="BK150"/>
  <c r="J132"/>
  <c r="BK109"/>
  <c i="3" r="BK177"/>
  <c r="BK164"/>
  <c r="BK150"/>
  <c r="BK143"/>
  <c r="J132"/>
  <c r="BK119"/>
  <c r="J109"/>
  <c r="BK105"/>
  <c r="J98"/>
  <c r="J93"/>
  <c i="2" r="BK297"/>
  <c r="BK288"/>
  <c r="BK273"/>
  <c r="BK255"/>
  <c r="J234"/>
  <c r="J214"/>
  <c r="BK203"/>
  <c r="J199"/>
  <c r="J166"/>
  <c r="J157"/>
  <c r="BK143"/>
  <c r="BK96"/>
  <c i="4" r="BK98"/>
  <c r="J89"/>
  <c r="J86"/>
  <c i="3" r="J173"/>
  <c r="J167"/>
  <c r="J158"/>
  <c r="J153"/>
  <c r="BK141"/>
  <c r="J125"/>
  <c r="J114"/>
  <c r="J107"/>
  <c r="J103"/>
  <c r="BK98"/>
  <c i="2" r="J282"/>
  <c r="BK253"/>
  <c r="BK226"/>
  <c r="BK216"/>
  <c r="J200"/>
  <c r="J178"/>
  <c r="J156"/>
  <c r="BK124"/>
  <c r="BK100"/>
  <c i="4" r="J97"/>
  <c r="J87"/>
  <c i="3" r="J171"/>
  <c r="J166"/>
  <c r="J156"/>
  <c r="J147"/>
  <c r="BK137"/>
  <c r="J135"/>
  <c r="BK128"/>
  <c r="J117"/>
  <c r="J112"/>
  <c r="BK107"/>
  <c r="J95"/>
  <c r="J91"/>
  <c i="2" r="BK284"/>
  <c r="BK252"/>
  <c r="J247"/>
  <c r="J230"/>
  <c r="BK207"/>
  <c r="BK197"/>
  <c r="BK174"/>
  <c r="BK153"/>
  <c r="J143"/>
  <c r="J118"/>
  <c r="J92"/>
  <c i="4" r="BK93"/>
  <c r="BK89"/>
  <c i="3" r="BK174"/>
  <c r="BK162"/>
  <c r="J157"/>
  <c r="J150"/>
  <c r="BK135"/>
  <c r="J131"/>
  <c r="J120"/>
  <c i="2" r="J284"/>
  <c r="J260"/>
  <c r="J250"/>
  <c r="BK230"/>
  <c r="BK217"/>
  <c r="J207"/>
  <c r="BK198"/>
  <c r="BK170"/>
  <c r="BK157"/>
  <c r="BK142"/>
  <c r="J126"/>
  <c r="BK104"/>
  <c i="3" r="BK169"/>
  <c r="BK161"/>
  <c r="J145"/>
  <c r="BK134"/>
  <c r="J122"/>
  <c r="BK111"/>
  <c r="J101"/>
  <c r="J96"/>
  <c r="BK92"/>
  <c i="2" r="J297"/>
  <c r="BK290"/>
  <c r="BK280"/>
  <c r="J257"/>
  <c r="BK241"/>
  <c r="J222"/>
  <c r="BK202"/>
  <c r="J198"/>
  <c r="J189"/>
  <c r="J161"/>
  <c r="BK152"/>
  <c r="J142"/>
  <c r="J94"/>
  <c l="1" r="P91"/>
  <c r="BK137"/>
  <c r="J137"/>
  <c r="J62"/>
  <c r="R137"/>
  <c r="BK145"/>
  <c r="J145"/>
  <c r="J63"/>
  <c r="T145"/>
  <c r="BK163"/>
  <c r="J163"/>
  <c r="J65"/>
  <c r="T163"/>
  <c r="BK208"/>
  <c r="J208"/>
  <c r="J67"/>
  <c r="P208"/>
  <c r="BK272"/>
  <c r="J272"/>
  <c r="J68"/>
  <c r="P272"/>
  <c i="3" r="T88"/>
  <c r="T97"/>
  <c r="T140"/>
  <c r="BK148"/>
  <c r="J148"/>
  <c r="J64"/>
  <c r="R160"/>
  <c r="R159"/>
  <c r="T172"/>
  <c r="BK88"/>
  <c r="BK97"/>
  <c r="J97"/>
  <c r="J61"/>
  <c r="BK140"/>
  <c r="J140"/>
  <c r="J62"/>
  <c r="R140"/>
  <c r="R144"/>
  <c r="T148"/>
  <c r="P160"/>
  <c r="P159"/>
  <c r="R172"/>
  <c i="2" r="BK91"/>
  <c r="J91"/>
  <c r="J61"/>
  <c r="T91"/>
  <c r="P137"/>
  <c r="T137"/>
  <c r="R145"/>
  <c r="BK158"/>
  <c r="J158"/>
  <c r="J64"/>
  <c r="P158"/>
  <c r="R158"/>
  <c r="T158"/>
  <c r="R163"/>
  <c r="BK192"/>
  <c r="J192"/>
  <c r="J66"/>
  <c r="R192"/>
  <c r="T192"/>
  <c r="T208"/>
  <c r="T272"/>
  <c i="3" r="P88"/>
  <c r="R97"/>
  <c r="P140"/>
  <c r="P144"/>
  <c r="P148"/>
  <c r="BK160"/>
  <c r="J160"/>
  <c r="J66"/>
  <c r="BK172"/>
  <c r="J172"/>
  <c r="J67"/>
  <c i="4" r="T85"/>
  <c i="2" r="R91"/>
  <c r="P145"/>
  <c r="P163"/>
  <c r="P192"/>
  <c r="R208"/>
  <c r="R272"/>
  <c i="3" r="R88"/>
  <c r="P97"/>
  <c r="BK144"/>
  <c r="J144"/>
  <c r="J63"/>
  <c r="T144"/>
  <c r="R148"/>
  <c r="T160"/>
  <c r="T159"/>
  <c r="P172"/>
  <c i="4" r="BK85"/>
  <c r="J85"/>
  <c r="J61"/>
  <c r="P85"/>
  <c r="R85"/>
  <c r="BK96"/>
  <c r="J96"/>
  <c r="J62"/>
  <c r="P96"/>
  <c r="R96"/>
  <c r="T96"/>
  <c i="2" r="E48"/>
  <c r="F55"/>
  <c r="J83"/>
  <c r="BE100"/>
  <c r="BE109"/>
  <c r="BE116"/>
  <c r="BE118"/>
  <c r="BE124"/>
  <c r="BE132"/>
  <c r="BE138"/>
  <c r="BE150"/>
  <c r="BE153"/>
  <c r="BE154"/>
  <c r="BE156"/>
  <c r="BE166"/>
  <c r="BE170"/>
  <c r="BE178"/>
  <c r="BE180"/>
  <c r="BE206"/>
  <c r="BE207"/>
  <c r="BE214"/>
  <c r="BE215"/>
  <c r="BE216"/>
  <c r="BE217"/>
  <c r="BE222"/>
  <c r="BE228"/>
  <c r="BE247"/>
  <c r="BE248"/>
  <c r="BE251"/>
  <c r="BE252"/>
  <c r="BE259"/>
  <c r="BE284"/>
  <c r="BE294"/>
  <c r="BE297"/>
  <c i="3" r="E48"/>
  <c r="F55"/>
  <c r="J81"/>
  <c r="BE89"/>
  <c r="BE90"/>
  <c r="BE91"/>
  <c r="BE104"/>
  <c r="BE107"/>
  <c r="BE109"/>
  <c r="BE110"/>
  <c r="BE116"/>
  <c r="BE126"/>
  <c r="BE130"/>
  <c r="BE131"/>
  <c r="BE132"/>
  <c r="BE135"/>
  <c r="BE136"/>
  <c r="BE151"/>
  <c r="BE153"/>
  <c r="BE154"/>
  <c r="BE155"/>
  <c r="BE157"/>
  <c r="BE162"/>
  <c r="BE165"/>
  <c r="BE167"/>
  <c r="BE170"/>
  <c r="BE173"/>
  <c i="4" r="F55"/>
  <c r="BE86"/>
  <c i="2" r="BE92"/>
  <c r="BE96"/>
  <c r="BE98"/>
  <c r="BE104"/>
  <c r="BE120"/>
  <c r="BE130"/>
  <c r="BE151"/>
  <c r="BE155"/>
  <c r="BE159"/>
  <c r="BE172"/>
  <c r="BE174"/>
  <c r="BE189"/>
  <c r="BE195"/>
  <c r="BE200"/>
  <c r="BE203"/>
  <c r="BE209"/>
  <c r="BE224"/>
  <c r="BE241"/>
  <c r="BE249"/>
  <c r="BE255"/>
  <c r="BE257"/>
  <c r="BE258"/>
  <c r="BE282"/>
  <c r="BE290"/>
  <c i="3" r="BE112"/>
  <c r="BE114"/>
  <c r="BE115"/>
  <c r="BE118"/>
  <c r="BE122"/>
  <c r="BE124"/>
  <c r="BE137"/>
  <c r="BE141"/>
  <c r="BE142"/>
  <c r="BE143"/>
  <c r="BE145"/>
  <c r="BE150"/>
  <c r="BE156"/>
  <c r="BE163"/>
  <c r="BE166"/>
  <c r="BE171"/>
  <c r="BE176"/>
  <c r="BE177"/>
  <c i="4" r="J52"/>
  <c r="BE88"/>
  <c r="BE97"/>
  <c i="2" r="BE135"/>
  <c r="BE140"/>
  <c r="BE161"/>
  <c r="BE164"/>
  <c r="BE176"/>
  <c r="BE193"/>
  <c r="BE198"/>
  <c r="BE199"/>
  <c r="BE201"/>
  <c r="BE205"/>
  <c r="BE218"/>
  <c r="BE220"/>
  <c r="BE226"/>
  <c r="BE253"/>
  <c r="BE260"/>
  <c r="BE280"/>
  <c r="BE288"/>
  <c i="3" r="BE92"/>
  <c r="BE94"/>
  <c r="BE95"/>
  <c r="BE96"/>
  <c r="BE99"/>
  <c r="BE101"/>
  <c r="BE106"/>
  <c r="BE119"/>
  <c r="BE134"/>
  <c r="BE152"/>
  <c r="BE158"/>
  <c r="BE164"/>
  <c r="BE168"/>
  <c r="BE169"/>
  <c r="BE178"/>
  <c i="4" r="E73"/>
  <c r="BE87"/>
  <c r="BE89"/>
  <c r="BE90"/>
  <c r="BE91"/>
  <c r="BE93"/>
  <c r="BE98"/>
  <c i="2" r="BE94"/>
  <c r="BE126"/>
  <c r="BE142"/>
  <c r="BE143"/>
  <c r="BE146"/>
  <c r="BE152"/>
  <c r="BE157"/>
  <c r="BE185"/>
  <c r="BE197"/>
  <c r="BE202"/>
  <c r="BE204"/>
  <c r="BE230"/>
  <c r="BE234"/>
  <c r="BE236"/>
  <c r="BE244"/>
  <c r="BE250"/>
  <c r="BE254"/>
  <c r="BE273"/>
  <c r="BE286"/>
  <c r="BK296"/>
  <c r="J296"/>
  <c r="J69"/>
  <c i="3" r="BE93"/>
  <c r="BE98"/>
  <c r="BE100"/>
  <c r="BE103"/>
  <c r="BE105"/>
  <c r="BE108"/>
  <c r="BE111"/>
  <c r="BE117"/>
  <c r="BE120"/>
  <c r="BE125"/>
  <c r="BE127"/>
  <c r="BE128"/>
  <c r="BE133"/>
  <c r="BE138"/>
  <c r="BE146"/>
  <c r="BE147"/>
  <c r="BE149"/>
  <c r="BE161"/>
  <c r="BE174"/>
  <c r="BE179"/>
  <c r="BE180"/>
  <c i="4" r="BE94"/>
  <c r="BE100"/>
  <c r="BK99"/>
  <c r="J99"/>
  <c r="J63"/>
  <c i="2" r="F35"/>
  <c i="1" r="BB55"/>
  <c i="3" r="J34"/>
  <c i="1" r="AW56"/>
  <c i="4" r="F36"/>
  <c i="1" r="BC57"/>
  <c i="3" r="F37"/>
  <c i="1" r="BD56"/>
  <c i="2" r="F37"/>
  <c i="1" r="BD55"/>
  <c i="4" r="J34"/>
  <c i="1" r="AW57"/>
  <c i="3" r="F34"/>
  <c i="1" r="BA56"/>
  <c i="3" r="F35"/>
  <c i="1" r="BB56"/>
  <c i="2" r="J34"/>
  <c i="1" r="AW55"/>
  <c i="4" r="F35"/>
  <c i="1" r="BB57"/>
  <c i="4" r="F34"/>
  <c i="1" r="BA57"/>
  <c i="4" r="F37"/>
  <c i="1" r="BD57"/>
  <c i="3" r="F36"/>
  <c i="1" r="BC56"/>
  <c i="2" r="F34"/>
  <c i="1" r="BA55"/>
  <c i="2" r="F36"/>
  <c i="1" r="BC55"/>
  <c i="2" l="1" r="R90"/>
  <c r="R89"/>
  <c r="T90"/>
  <c r="T89"/>
  <c i="3" r="T87"/>
  <c i="4" r="R84"/>
  <c r="R83"/>
  <c r="T84"/>
  <c r="T83"/>
  <c i="2" r="P90"/>
  <c r="P89"/>
  <c i="1" r="AU55"/>
  <c i="3" r="R87"/>
  <c i="4" r="P84"/>
  <c r="P83"/>
  <c i="1" r="AU57"/>
  <c i="3" r="P87"/>
  <c i="1" r="AU56"/>
  <c i="2" r="BK90"/>
  <c r="J90"/>
  <c r="J60"/>
  <c i="3" r="BK159"/>
  <c r="J159"/>
  <c r="J65"/>
  <c r="J88"/>
  <c r="J60"/>
  <c i="4" r="BK84"/>
  <c r="J84"/>
  <c r="J60"/>
  <c i="3" r="F33"/>
  <c i="1" r="AZ56"/>
  <c r="BB54"/>
  <c r="W31"/>
  <c i="3" r="J33"/>
  <c i="1" r="AV56"/>
  <c r="AT56"/>
  <c r="BA54"/>
  <c r="W30"/>
  <c i="4" r="F33"/>
  <c i="1" r="AZ57"/>
  <c r="BD54"/>
  <c r="W33"/>
  <c i="4" r="J33"/>
  <c i="1" r="AV57"/>
  <c r="AT57"/>
  <c r="BC54"/>
  <c r="AY54"/>
  <c i="2" r="J33"/>
  <c i="1" r="AV55"/>
  <c r="AT55"/>
  <c i="2" r="F33"/>
  <c i="1" r="AZ55"/>
  <c i="3" l="1" r="BK87"/>
  <c r="J87"/>
  <c r="J59"/>
  <c i="2" r="BK89"/>
  <c r="J89"/>
  <c r="J59"/>
  <c i="4" r="BK83"/>
  <c r="J83"/>
  <c i="1" r="AZ54"/>
  <c r="AV54"/>
  <c r="AK29"/>
  <c r="AU54"/>
  <c r="AW54"/>
  <c r="AK30"/>
  <c i="4" r="J30"/>
  <c i="1" r="AG57"/>
  <c r="AN57"/>
  <c r="W32"/>
  <c r="AX54"/>
  <c i="4" l="1" r="J59"/>
  <c r="J39"/>
  <c i="1" r="W29"/>
  <c r="AT54"/>
  <c i="3" r="J30"/>
  <c i="1" r="AG56"/>
  <c r="AN56"/>
  <c i="2" r="J30"/>
  <c i="1" r="AG55"/>
  <c r="AN55"/>
  <c i="2" l="1" r="J39"/>
  <c i="3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<sst xmlns="http://schemas.openxmlformats.org/spreadsheetml/2006/main">
  <si>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</si>
  <si>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</si>
  <si>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</si>
  <si>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</si>
  <si>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</si>
  <si>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{879437bb-6eb8-42de-9363-823c2bf6d66e}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</si>
  <si>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</si>
  <si>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</si>
  <si>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</si>
  <si>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</si>
  <si>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</si>
  <si>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</si>
  <si>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</si>
  <si>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</si>
  <si>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17_078_A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</si>
  <si>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</si>
  <si>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</si>
  <si>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Bílina - parkovací plochy u zimního stadionu</t>
  </si>
  <si>
    <t>KSO:</t>
  </si>
  <si>
    <t/>
  </si>
  <si>
    <t>CC-CZ:</t>
  </si>
  <si>
    <t>Místo:</t>
  </si>
  <si>
    <t>Bílina</t>
  </si>
  <si>
    <t>Datum:</t>
  </si>
  <si>
    <t>16. 5. 2018</t>
  </si>
  <si>
    <t>Zadavatel:</t>
  </si>
  <si>
    <t>IČ:</t>
  </si>
  <si>
    <t>Město Bílina</t>
  </si>
  <si>
    <t>DIČ:</t>
  </si>
  <si>
    <t>Uchazeč:</t>
  </si>
  <si>
    <t>Vyplň údaj</t>
  </si>
  <si>
    <t>Projektant:</t>
  </si>
  <si>
    <t>AZ Consult spol s r.o.</t>
  </si>
  <si>
    <t>True</t>
  </si>
  <si>
    <t>Zpracovatel:</t>
  </si>
  <si>
    <t>Lucie Wojčiková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</si>
  <si>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</si>
  <si>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</si>
  <si>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</si>
  <si>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</si>
  <si>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</si>
  <si>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</si>
  <si>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</si>
  <si>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</si>
  <si>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</si>
  <si>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</si>
  <si>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</si>
  <si>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</si>
  <si>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</si>
  <si>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</si>
  <si>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</si>
  <si>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</si>
  <si>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</si>
  <si>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</si>
  <si>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</si>
  <si>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</si>
  <si>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</si>
  <si>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</si>
  <si>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</si>
  <si>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</si>
  <si>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</si>
  <si>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</si>
  <si>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</si>
  <si>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</si>
  <si>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</si>
  <si>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</si>
  <si>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</si>
  <si>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</si>
  <si>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</si>
  <si>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</si>
  <si>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</si>
  <si>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</si>
  <si>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</si>
  <si>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</si>
  <si>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</si>
  <si>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</si>
  <si>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</si>
  <si>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</si>
  <si>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Parkoviště v areálu</t>
  </si>
  <si>
    <t>STA</t>
  </si>
  <si>
    <t>1</t>
  </si>
  <si>
    <t>{43a016eb-a052-4fda-80ca-328a373de856}</t>
  </si>
  <si>
    <t>2</t>
  </si>
  <si>
    <t>SO 401</t>
  </si>
  <si>
    <t>Veřejné osvětlení</t>
  </si>
  <si>
    <t>{73694fc0-43b3-4e0d-8ce2-1c5670035786}</t>
  </si>
  <si>
    <t>VON</t>
  </si>
  <si>
    <t>Vedlejší a ostatní náklady</t>
  </si>
  <si>
    <t>{e28980bf-7f4a-4daf-b0d1-f7fa5adcb9a3}</t>
  </si>
  <si>
    <t>KRYCÍ LIST SOUPISU PRACÍ</t>
  </si>
  <si>
    <t>Objekt:</t>
  </si>
  <si>
    <t>SO 101 - Parkoviště v areálu</t>
  </si>
  <si>
    <t>AZ Consult spol. s r.o.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</si>
  <si>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</si>
  <si>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</si>
  <si>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</si>
  <si>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</si>
  <si>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</si>
  <si>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</si>
  <si>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</si>
  <si>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</si>
  <si>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</si>
  <si>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</si>
  <si>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</si>
  <si>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</si>
  <si>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</si>
  <si>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</si>
  <si>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</si>
  <si>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</si>
  <si>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</si>
  <si>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</si>
  <si>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</si>
  <si>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</si>
  <si>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</si>
  <si>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</si>
  <si>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</si>
  <si>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</si>
  <si>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</si>
  <si>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</si>
  <si>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</si>
  <si>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</si>
  <si>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</si>
  <si>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</si>
  <si>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</si>
  <si>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</si>
  <si>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111251101</t>
  </si>
  <si>
    <t>Odstranění křovin a stromů s odstraněním kořenů strojně průměru kmene do 100 mm v rovině nebo ve svahu sklonu terénu do 1:5, při celkové ploše do 100 m2</t>
  </si>
  <si>
    <t>m2</t>
  </si>
  <si>
    <t>CS ÚRS 2021 01</t>
  </si>
  <si>
    <t>4</t>
  </si>
  <si>
    <t>-929116625</t>
  </si>
  <si>
    <t>VV</t>
  </si>
  <si>
    <t>30-5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</si>
  <si>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</si>
  <si>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</si>
  <si>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-926379209</t>
  </si>
  <si>
    <t>340 "stávající zpevněná plocha - štěrk tl. 250mm</t>
  </si>
  <si>
    <t>3</t>
  </si>
  <si>
    <t>113107232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</si>
  <si>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</si>
  <si>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1473331816</t>
  </si>
  <si>
    <t>340 "stávající zpevněná plocha tl. 200mm</t>
  </si>
  <si>
    <t>121151123</t>
  </si>
  <si>
    <t>Sejmutí ornice strojně při souvislé ploše přes 500 m2, tl. vrstvy do 200 mm</t>
  </si>
  <si>
    <t>586115271</t>
  </si>
  <si>
    <t>50+460-6</t>
  </si>
  <si>
    <t>5</t>
  </si>
  <si>
    <t>122351105</t>
  </si>
  <si>
    <t>Odkopávky a prokopávky nezapažené strojně v hornině třídy těžitelnosti II skupiny 4 přes 500 do 1 000 m3</t>
  </si>
  <si>
    <t>m3</t>
  </si>
  <si>
    <t>-390611722</t>
  </si>
  <si>
    <t>50+460*0,45 "odstranění zeminy tl. 45cm</t>
  </si>
  <si>
    <t>(0,5*1211)-(270*0,5) "výkop aktivní zóny</t>
  </si>
  <si>
    <t>Součet</t>
  </si>
  <si>
    <t>6</t>
  </si>
  <si>
    <t>132351252</t>
  </si>
  <si>
    <t>Hloubení nezapažených rýh šířky přes 800 do 2 000 mm strojně s urovnáním dna do předepsaného profilu a spádu v hornině třídy těžitelnosti II skupiny 4 přes 20 do 50 m3</t>
  </si>
  <si>
    <t>-363904855</t>
  </si>
  <si>
    <t>(2,2*1,6*1,5)*1 "výkop pro lapoly</t>
  </si>
  <si>
    <t>3,0*0,9*1,0 "přípojky lapolů</t>
  </si>
  <si>
    <t xml:space="preserve">38,0*0,4*0,8 "drenáž DN 150 </t>
  </si>
  <si>
    <t>7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</si>
  <si>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</si>
  <si>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</si>
  <si>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-1796569778</t>
  </si>
  <si>
    <t>8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</si>
  <si>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</si>
  <si>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</si>
  <si>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-1013418669</t>
  </si>
  <si>
    <t>747,64*10 'Přepočtené koeficientem množství</t>
  </si>
  <si>
    <t>9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</si>
  <si>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</si>
  <si>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</si>
  <si>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-1063289705</t>
  </si>
  <si>
    <t>(1211*0,5)-153</t>
  </si>
  <si>
    <t>10</t>
  </si>
  <si>
    <t>M</t>
  </si>
  <si>
    <t>58331212R</t>
  </si>
  <si>
    <t>materiál vhodný do aktivní zony nenamrzavý dle TP 146 a ČSN 73 6133</t>
  </si>
  <si>
    <t>t</t>
  </si>
  <si>
    <t>1772644529</t>
  </si>
  <si>
    <t>P</t>
  </si>
  <si>
    <t>Poznámka k položce:_x000d_
cena dle URS, frakce upřesněna v PD</t>
  </si>
  <si>
    <t>452,5*1,8 'Přepočtené koeficientem množství</t>
  </si>
  <si>
    <t>11</t>
  </si>
  <si>
    <t>171201211.</t>
  </si>
  <si>
    <t>Poplatek za uložení stavebního odpadu na skládce (skládkovné) zeminy a kameniva zatříděného do Katalogu odpadů pod kódem 170 504</t>
  </si>
  <si>
    <t>-1644987122</t>
  </si>
  <si>
    <t>747,64*1,8 'Přepočtené koeficientem množství</t>
  </si>
  <si>
    <t>12</t>
  </si>
  <si>
    <t>174101101</t>
  </si>
  <si>
    <t>Zásyp sypaninou z jakékoliv horniny strojně s uložením výkopku ve vrstvách se zhutněním jam, šachet, rýh nebo kolem objektů v těchto vykopávkách</t>
  </si>
  <si>
    <t>388396587</t>
  </si>
  <si>
    <t>414,5-394,5 "dorovnání terénu pod parkovací plochy</t>
  </si>
  <si>
    <t>3,0*0,9*(1,0-0,1-0,425) "přípojky lapolů</t>
  </si>
  <si>
    <t>13</t>
  </si>
  <si>
    <t>58331202R</t>
  </si>
  <si>
    <t>zemina nesedavá nenamrzavá vhodná do zásypu dle ČSN 73 6133</t>
  </si>
  <si>
    <t>-289579326</t>
  </si>
  <si>
    <t>21,283*1,8 'Přepočtené koeficientem množství</t>
  </si>
  <si>
    <t>14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</si>
  <si>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</si>
  <si>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</si>
  <si>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-1360596318</t>
  </si>
  <si>
    <t>3,0*0,9*0,425 "přípojky lapolů</t>
  </si>
  <si>
    <t>58337302</t>
  </si>
  <si>
    <t>štěrkopísek frakce 0/16</t>
  </si>
  <si>
    <t>1745358765</t>
  </si>
  <si>
    <t>1,148*2 'Přepočtené koeficientem množství</t>
  </si>
  <si>
    <t>Zakládání</t>
  </si>
  <si>
    <t>16</t>
  </si>
  <si>
    <t>211531111R</t>
  </si>
  <si>
    <t>Výplň kamenivem do rýh odvodňovacích žeber nebo trativodů bez zhutnění, s úpravou povrchu výplně kamenivem hrubým drceným frakce 22 až 32 mm</t>
  </si>
  <si>
    <t>1469853870</t>
  </si>
  <si>
    <t>38,0*0,4*0,5 "zásyp drenáže</t>
  </si>
  <si>
    <t>17</t>
  </si>
  <si>
    <t>211561111R</t>
  </si>
  <si>
    <t>Výplň kamenivem do rýh odvodňovacích žeber nebo trativodů bez zhutnění, s úpravou povrchu výplně kamenivem hrubým drceným frakce 8 až 16 mm</t>
  </si>
  <si>
    <t>633950386</t>
  </si>
  <si>
    <t xml:space="preserve">38*0,4*0,3 "obsyp drenáže </t>
  </si>
  <si>
    <t>18</t>
  </si>
  <si>
    <t>212752312R</t>
  </si>
  <si>
    <t>Trativody z drenážních trubek bez lože pod trubky v otevřeném výkopu z trubek plastových tuhých SN 8 DN 150</t>
  </si>
  <si>
    <t>m</t>
  </si>
  <si>
    <t>-800915159</t>
  </si>
  <si>
    <t>19</t>
  </si>
  <si>
    <t>27431351R</t>
  </si>
  <si>
    <t>Základy z betonu prostého pasy betonu kamenem neprokládaného tř. C 8/10</t>
  </si>
  <si>
    <t>-1463129173</t>
  </si>
  <si>
    <t>9,1-4,55 "obsyp stěn sušším betonem s malým obsahem cementu</t>
  </si>
  <si>
    <t>Svislé a kompletní konstrukce</t>
  </si>
  <si>
    <t>20</t>
  </si>
  <si>
    <t>338171113R</t>
  </si>
  <si>
    <t xml:space="preserve">Osazování sloupků a vzpěr plotových ocelových trubkových nebo profilovaných výšky do 2,00 m se zabetonováním (tř. C 25/30) do 0,105 m3 do připravených jamek </t>
  </si>
  <si>
    <t>kus</t>
  </si>
  <si>
    <t>-938267826</t>
  </si>
  <si>
    <t>56 "sloupek</t>
  </si>
  <si>
    <t>6 "vzpěra</t>
  </si>
  <si>
    <t>55342270</t>
  </si>
  <si>
    <t>vzpěra plotová 38x1,5mm včetně krytky s uchem 1500mm</t>
  </si>
  <si>
    <t>-128252651</t>
  </si>
  <si>
    <t>22</t>
  </si>
  <si>
    <t>55342260R</t>
  </si>
  <si>
    <t>sloupek plotový komaxitový 2250/48x1,5mm</t>
  </si>
  <si>
    <t>-689214909</t>
  </si>
  <si>
    <t>23</t>
  </si>
  <si>
    <t>348101220</t>
  </si>
  <si>
    <t>Osazení vrat nebo vrátek k oplocení na sloupky ocelové, plochy jednotlivě přes 2 do 4 m2</t>
  </si>
  <si>
    <t>1952601031</t>
  </si>
  <si>
    <t>24</t>
  </si>
  <si>
    <t>5534234R</t>
  </si>
  <si>
    <t>brána pozinkovaná dvoukřídlá 4138 x 1780 mm ze svařovaných sítí vč.2ks sloupků</t>
  </si>
  <si>
    <t>489466906</t>
  </si>
  <si>
    <t>25</t>
  </si>
  <si>
    <t>348401130</t>
  </si>
  <si>
    <t>Montáž oplocení z pletiva strojového s napínacími dráty přes 1,6 do 2,0 m</t>
  </si>
  <si>
    <t>272033142</t>
  </si>
  <si>
    <t>26</t>
  </si>
  <si>
    <t>313275R</t>
  </si>
  <si>
    <t>svařované pletivo poplastované - drát 2,5mm, oko 50x50mm, výška 173cm</t>
  </si>
  <si>
    <t>-1202226097</t>
  </si>
  <si>
    <t>27</t>
  </si>
  <si>
    <t>386130102</t>
  </si>
  <si>
    <t>Montáž odlučovačů ropných látek polyetylenových, průtoku 6 l/s</t>
  </si>
  <si>
    <t>1514182443</t>
  </si>
  <si>
    <t>28</t>
  </si>
  <si>
    <t>56241533</t>
  </si>
  <si>
    <t xml:space="preserve">odlučovač ropných látek plastový  (PE) průtok 6L/s objem jímky 660L provedení základní</t>
  </si>
  <si>
    <t>1372231768</t>
  </si>
  <si>
    <t>Vodorovné konstrukce</t>
  </si>
  <si>
    <t>29</t>
  </si>
  <si>
    <t>45131511R</t>
  </si>
  <si>
    <t>Podkladní a výplňové vrstvy z betonu prostého tloušťky do 100 mm, z betonu C 8/10</t>
  </si>
  <si>
    <t>1576946676</t>
  </si>
  <si>
    <t>1,32 "vyrovnávka z betonové směsi s cementem tl. 50mm</t>
  </si>
  <si>
    <t>30</t>
  </si>
  <si>
    <t>451573111</t>
  </si>
  <si>
    <t>Lože pod potrubí, stoky a drobné objekty v otevřeném výkopu z písku a štěrkopísku do 63 mm</t>
  </si>
  <si>
    <t>-1824901419</t>
  </si>
  <si>
    <t>3,0*0,9*0,1 "přípojky lapolů</t>
  </si>
  <si>
    <t>Komunikace pozemní</t>
  </si>
  <si>
    <t>31</t>
  </si>
  <si>
    <t>564851111</t>
  </si>
  <si>
    <t>Podklad ze štěrkodrti ŠD s rozprostřením a zhutněním, po zhutnění tl. 150 mm</t>
  </si>
  <si>
    <t>-1487559432</t>
  </si>
  <si>
    <t>565-269 "skladba B - parkoviště</t>
  </si>
  <si>
    <t>32</t>
  </si>
  <si>
    <t>564861111</t>
  </si>
  <si>
    <t>Podklad ze štěrkodrti ŠD s rozprostřením a zhutněním, po zhutnění tl. 200 mm</t>
  </si>
  <si>
    <t>2125546350</t>
  </si>
  <si>
    <t xml:space="preserve">825-115,5 "skladba A - komunikace </t>
  </si>
  <si>
    <t>33</t>
  </si>
  <si>
    <t>567122111</t>
  </si>
  <si>
    <t>Podklad ze směsi stmelené cementem SC bez dilatačních spár, s rozprostřením a zhutněním SC C 8/10 (KSC I), po zhutnění tl. 120 mm</t>
  </si>
  <si>
    <t>1184622838</t>
  </si>
  <si>
    <t>825-115,5 "skladba A - komunikace</t>
  </si>
  <si>
    <t>34</t>
  </si>
  <si>
    <t>573111111</t>
  </si>
  <si>
    <t>Postřik infiltrační PI z asfaltu silničního s posypem kamenivem, v množství 0,60 kg/m2</t>
  </si>
  <si>
    <t>1177042508</t>
  </si>
  <si>
    <t>35</t>
  </si>
  <si>
    <t>573231107</t>
  </si>
  <si>
    <t>Postřik spojovací PS bez posypu kamenivem ze silniční emulze, v množství 0,40 kg/m2</t>
  </si>
  <si>
    <t>-1397648314</t>
  </si>
  <si>
    <t>825-115,5 "skladba A - komunikace 0,35 kg/m2</t>
  </si>
  <si>
    <t>36</t>
  </si>
  <si>
    <t>577134121</t>
  </si>
  <si>
    <t>Asfaltový beton vrstva obrusná ACO 11 (ABS) s rozprostřením a se zhutněním z nemodifikovaného asfaltu v pruhu šířky přes 3 m tř. I, po zhutnění tl. 40 mm</t>
  </si>
  <si>
    <t>-1524674617</t>
  </si>
  <si>
    <t>37</t>
  </si>
  <si>
    <t>565145121</t>
  </si>
  <si>
    <t>Asfaltový beton vrstva podkladní ACP 16 (obalované kamenivo střednězrnné - OKS) s rozprostřením a zhutněním v pruhu šířky přes 3 m, po zhutnění tl. 60 mm</t>
  </si>
  <si>
    <t>-1588970918</t>
  </si>
  <si>
    <t>38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</si>
  <si>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</si>
  <si>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</si>
  <si>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-1077243484</t>
  </si>
  <si>
    <t>skladba B - parkoviště</t>
  </si>
  <si>
    <t>565-269-10,5 "dlažba přírodní</t>
  </si>
  <si>
    <t>(41*5)*0,1-10 "dlažba červená</t>
  </si>
  <si>
    <t>39</t>
  </si>
  <si>
    <t>59245005</t>
  </si>
  <si>
    <t>dlažba tvar obdélník betonová 200x100x80mm barevná</t>
  </si>
  <si>
    <t>710392116</t>
  </si>
  <si>
    <t>(41*5)*0,1-10 "červená - oddělení jednotlivých parkovacích stání</t>
  </si>
  <si>
    <t>10,5*1,03 'Přepočtené koeficientem množství</t>
  </si>
  <si>
    <t>40</t>
  </si>
  <si>
    <t>59245020</t>
  </si>
  <si>
    <t>dlažba tvar obdélník betonová 200x100x80mm přírodní</t>
  </si>
  <si>
    <t>-1607366380</t>
  </si>
  <si>
    <t>565-269-10,5 "skladba B - parkoviště</t>
  </si>
  <si>
    <t>285,5*1,02 'Přepočtené koeficientem množství</t>
  </si>
  <si>
    <t>Trubní vedení</t>
  </si>
  <si>
    <t>41</t>
  </si>
  <si>
    <t>871275211</t>
  </si>
  <si>
    <t>Kanalizační potrubí z tvrdého PVC v otevřeném výkopu ve sklonu do 20 %, hladkého plnostěnného jednovrstvého, tuhost třídy SN 4 DN 125</t>
  </si>
  <si>
    <t>-872620241</t>
  </si>
  <si>
    <t>3,0 "přípojky lapolů</t>
  </si>
  <si>
    <t>42</t>
  </si>
  <si>
    <t>871315221</t>
  </si>
  <si>
    <t>Kanalizační potrubí z tvrdého PVC v otevřeném výkopu ve sklonu do 20 %, hladkého plnostěnného jednovrstvého, tuhost třídy SN 8 DN 160</t>
  </si>
  <si>
    <t>-1445921670</t>
  </si>
  <si>
    <t>2,0 "odvodné potrubí drenáže</t>
  </si>
  <si>
    <t>43</t>
  </si>
  <si>
    <t>877315211</t>
  </si>
  <si>
    <t>Montáž tvarovek na kanalizačním potrubí z trub z plastu z tvrdého PVC nebo z polypropylenu v otevřeném výkopu jednoosých DN 160</t>
  </si>
  <si>
    <t>-1997035288</t>
  </si>
  <si>
    <t>44</t>
  </si>
  <si>
    <t>28611360</t>
  </si>
  <si>
    <t>koleno kanalizace PVC KG 160x30°</t>
  </si>
  <si>
    <t>998290388</t>
  </si>
  <si>
    <t>45</t>
  </si>
  <si>
    <t>877315221</t>
  </si>
  <si>
    <t>Montáž tvarovek na kanalizačním potrubí z trub z plastu z tvrdého PVC nebo z polypropylenu v otevřeném výkopu dvouosých DN 160</t>
  </si>
  <si>
    <t>1676567715</t>
  </si>
  <si>
    <t>46</t>
  </si>
  <si>
    <t>28611391</t>
  </si>
  <si>
    <t>odbočka kanalizační plastová s hrdlem KG 150/125/45°</t>
  </si>
  <si>
    <t>699329002</t>
  </si>
  <si>
    <t>47</t>
  </si>
  <si>
    <t>877375121</t>
  </si>
  <si>
    <t>Výřez a montáž odbočné tvarovky na potrubí z trub z tvrdého PVC DN 300</t>
  </si>
  <si>
    <t>1189271550</t>
  </si>
  <si>
    <t>48</t>
  </si>
  <si>
    <t>DF792500W</t>
  </si>
  <si>
    <t>Odbočka přípojná kanalizace plastové KG 300/160</t>
  </si>
  <si>
    <t>ks</t>
  </si>
  <si>
    <t>-2129524824</t>
  </si>
  <si>
    <t>49</t>
  </si>
  <si>
    <t>892312121</t>
  </si>
  <si>
    <t>Tlakové zkoušky vzduchem těsnícími vaky ucpávkovými DN 150</t>
  </si>
  <si>
    <t>úsek</t>
  </si>
  <si>
    <t>1018263488</t>
  </si>
  <si>
    <t>50</t>
  </si>
  <si>
    <t>894812203</t>
  </si>
  <si>
    <t>Revizní a čistící šachta z polypropylenu PP pro hladké trouby DN 425 šachtové dno (DN šachty / DN trubního vedení) DN 425/150 s přítokem tvaru T</t>
  </si>
  <si>
    <t>940072775</t>
  </si>
  <si>
    <t>51</t>
  </si>
  <si>
    <t>894812231</t>
  </si>
  <si>
    <t>Revizní a čistící šachta z polypropylenu PP pro hladké trouby DN 425 roura šachtová korugovaná bez hrdla, světlé hloubky 1500 mm</t>
  </si>
  <si>
    <t>-1789998379</t>
  </si>
  <si>
    <t>52</t>
  </si>
  <si>
    <t>894812249</t>
  </si>
  <si>
    <t>Revizní a čistící šachta z polypropylenu PP pro hladké trouby DN 425 roura šachtová korugovaná Příplatek k cenám 2231 - 2242 za uříznutí šachtové roury</t>
  </si>
  <si>
    <t>-1152231789</t>
  </si>
  <si>
    <t>53</t>
  </si>
  <si>
    <t>894812262</t>
  </si>
  <si>
    <t>Revizní a čistící šachta z polypropylenu PP pro hladké trouby DN 425 poklop litinový (pro třídu zatížení) plný do teleskopické trubky (D400)</t>
  </si>
  <si>
    <t>-525891996</t>
  </si>
  <si>
    <t>Ostatní konstrukce a práce, bourání</t>
  </si>
  <si>
    <t>54</t>
  </si>
  <si>
    <t>914111121</t>
  </si>
  <si>
    <t>Montáž svislé dopravní značky základní velikosti do 2 m2 objímkami na sloupky nebo konzoly</t>
  </si>
  <si>
    <t>-1301217601</t>
  </si>
  <si>
    <t>1 "IP 12 + O1</t>
  </si>
  <si>
    <t>1 "E7b</t>
  </si>
  <si>
    <t>1 "E1</t>
  </si>
  <si>
    <t>55</t>
  </si>
  <si>
    <t>40445253</t>
  </si>
  <si>
    <t>víčko plastové na sloupek D 60mm</t>
  </si>
  <si>
    <t>-1177979514</t>
  </si>
  <si>
    <t>56</t>
  </si>
  <si>
    <t>40445256</t>
  </si>
  <si>
    <t>svorka upínací na sloupek dopravní značky D 60mm</t>
  </si>
  <si>
    <t>893213737</t>
  </si>
  <si>
    <t>57</t>
  </si>
  <si>
    <t>40445225</t>
  </si>
  <si>
    <t>sloupek pro dopravní značku Zn D 60mm v 3,5m</t>
  </si>
  <si>
    <t>1723779549</t>
  </si>
  <si>
    <t>58</t>
  </si>
  <si>
    <t>914511111</t>
  </si>
  <si>
    <t>Montáž sloupku dopravních značek délky do 3,5 m do betonového základu</t>
  </si>
  <si>
    <t>996280219</t>
  </si>
  <si>
    <t>59</t>
  </si>
  <si>
    <t>40445400</t>
  </si>
  <si>
    <t>značka dopravní svislá retroreflexní fólie tř 1 FeZn prolis 500x700mm</t>
  </si>
  <si>
    <t>-404418227</t>
  </si>
  <si>
    <t>60</t>
  </si>
  <si>
    <t>40445402</t>
  </si>
  <si>
    <t>značka dopravní svislá retroreflexní fólie tř 1 FeZn prolis 500x300mm</t>
  </si>
  <si>
    <t>-555723108</t>
  </si>
  <si>
    <t>61</t>
  </si>
  <si>
    <t>40445407</t>
  </si>
  <si>
    <t>značka dopravní svislá retroreflexní fólie tř 1 FeZn prolis 500x500mm</t>
  </si>
  <si>
    <t>-512651004</t>
  </si>
  <si>
    <t>62</t>
  </si>
  <si>
    <t>915211112</t>
  </si>
  <si>
    <t>Vodorovné dopravní značení stříkaným plastem dělící čára šířky 125 mm souvislá bílá retroreflexní</t>
  </si>
  <si>
    <t>1819657100</t>
  </si>
  <si>
    <t>5*5 "V10b</t>
  </si>
  <si>
    <t>63</t>
  </si>
  <si>
    <t>915211116</t>
  </si>
  <si>
    <t>Vodorovné dopravní značení stříkaným plastem dělící čára šířky 125 mm souvislá žlutá retroreflexní</t>
  </si>
  <si>
    <t>1049222179</t>
  </si>
  <si>
    <t>36 "V12b</t>
  </si>
  <si>
    <t>64</t>
  </si>
  <si>
    <t>915231112</t>
  </si>
  <si>
    <t>Vodorovné dopravní značení stříkaným plastem přechody pro chodce, šipky, symboly nápisy bílé retroreflexní</t>
  </si>
  <si>
    <t>-1520756421</t>
  </si>
  <si>
    <t>2*3 "3x V10f</t>
  </si>
  <si>
    <t>65</t>
  </si>
  <si>
    <t>915611111</t>
  </si>
  <si>
    <t>Předznačení pro vodorovné značení stříkané barvou nebo prováděné z nátěrových hmot liniové dělicí čáry, vodicí proužky</t>
  </si>
  <si>
    <t>-385425025</t>
  </si>
  <si>
    <t>66</t>
  </si>
  <si>
    <t>915621111</t>
  </si>
  <si>
    <t>Předznačení pro vodorovné značení stříkané barvou nebo prováděné z nátěrových hmot plošné šipky, symboly, nápisy</t>
  </si>
  <si>
    <t>-2108024627</t>
  </si>
  <si>
    <t>67</t>
  </si>
  <si>
    <t>916131212R</t>
  </si>
  <si>
    <t>Osazení silničního obrubníku betonového se zřízením lože, s vyplněním a zatřením spár cementovou maltou stojatého bez boční opěry, do lože z betonu prostého C 16/20 XF1</t>
  </si>
  <si>
    <t>869937108</t>
  </si>
  <si>
    <t>(860+35+84)-99 "silniční obrub. 150/250/1000</t>
  </si>
  <si>
    <t>2 "náběhový obrub.</t>
  </si>
  <si>
    <t>21+41+15+24 "silniční obrub. 100/250/1000</t>
  </si>
  <si>
    <t>68</t>
  </si>
  <si>
    <t>59217017</t>
  </si>
  <si>
    <t>obrubník betonový chodníkový 1000x100x250mm</t>
  </si>
  <si>
    <t>1001967994</t>
  </si>
  <si>
    <t>21+41+15+24</t>
  </si>
  <si>
    <t>101*1,01 'Přepočtené koeficientem množství</t>
  </si>
  <si>
    <t>69</t>
  </si>
  <si>
    <t>59217031</t>
  </si>
  <si>
    <t>obrubník betonový silniční 1000x150x250mm</t>
  </si>
  <si>
    <t>136562977</t>
  </si>
  <si>
    <t>(860+35+84)-99</t>
  </si>
  <si>
    <t>880*1,02 'Přepočtené koeficientem množství</t>
  </si>
  <si>
    <t>70</t>
  </si>
  <si>
    <t>59217029</t>
  </si>
  <si>
    <t>obrubník betonový silniční nájezdový 1000x150x150mm</t>
  </si>
  <si>
    <t>1771900286</t>
  </si>
  <si>
    <t>71</t>
  </si>
  <si>
    <t>916781R</t>
  </si>
  <si>
    <t>Pryžový parkovací doraz, s reflexními prvky, 550 x 100 x 150 vč. montáže</t>
  </si>
  <si>
    <t>765762590</t>
  </si>
  <si>
    <t>72</t>
  </si>
  <si>
    <t>919112213</t>
  </si>
  <si>
    <t>Řezání dilatačních spár v živičném krytu vytvoření komůrky pro těsnící zálivku šířky 10 mm, hloubky 25 mm</t>
  </si>
  <si>
    <t>-138097213</t>
  </si>
  <si>
    <t>73</t>
  </si>
  <si>
    <t>919122112</t>
  </si>
  <si>
    <t>Utěsnění dilatačních spár zálivkou za tepla v cementobetonovém nebo živičném krytu včetně adhezního nátěru s těsnicím profilem pod zálivkou, pro komůrky šířky 10 mm, hloubky 25 mm</t>
  </si>
  <si>
    <t>-1313574996</t>
  </si>
  <si>
    <t>74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</si>
  <si>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</si>
  <si>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</si>
  <si>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-289273866</t>
  </si>
  <si>
    <t>75</t>
  </si>
  <si>
    <t>919735111</t>
  </si>
  <si>
    <t>Řezání stávajícího živičného krytu nebo podkladu hloubky do 50 mm</t>
  </si>
  <si>
    <t>-29504035</t>
  </si>
  <si>
    <t>76</t>
  </si>
  <si>
    <t>935113111R</t>
  </si>
  <si>
    <t>Osazení odvodňovacího polymerbetonového žlabu s krycím roštem šířky do 200 mm do lože z betonu prostého C 30/37 XF4</t>
  </si>
  <si>
    <t>1554305589</t>
  </si>
  <si>
    <t>77</t>
  </si>
  <si>
    <t>59227036R</t>
  </si>
  <si>
    <t xml:space="preserve">liniový odvodňovací žlab 1000 x 110 x 100 cm </t>
  </si>
  <si>
    <t>-41287754</t>
  </si>
  <si>
    <t>78</t>
  </si>
  <si>
    <t>961044111</t>
  </si>
  <si>
    <t>Bourání základů z betonu prostého</t>
  </si>
  <si>
    <t>-794358711</t>
  </si>
  <si>
    <t>222*0,30*1,0 "podezdívka pod oplocením</t>
  </si>
  <si>
    <t>79</t>
  </si>
  <si>
    <t>966071721</t>
  </si>
  <si>
    <t>Bourání plotových sloupků a vzpěr ocelových trubkových nebo profilovaných výšky do 2,50 m odřezáním</t>
  </si>
  <si>
    <t>157636976</t>
  </si>
  <si>
    <t>80</t>
  </si>
  <si>
    <t>966071822</t>
  </si>
  <si>
    <t>Rozebrání oplocení z pletiva drátěného se čtvercovými oky, výšky přes 1,6 do 2,0 m</t>
  </si>
  <si>
    <t>1776076918</t>
  </si>
  <si>
    <t>81</t>
  </si>
  <si>
    <t>966073812</t>
  </si>
  <si>
    <t>Rozebrání vrat a vrátek k oplocení plochy jednotlivě přes 6 do 10 m2</t>
  </si>
  <si>
    <t>-2136037217</t>
  </si>
  <si>
    <t>82</t>
  </si>
  <si>
    <t>981332111</t>
  </si>
  <si>
    <t>Demolice ocelových konstrukcí hal, sil, technologických zařízení apod. jakýmkoliv způsobem</t>
  </si>
  <si>
    <t>552639694</t>
  </si>
  <si>
    <t>plechová hala s podezdívkou</t>
  </si>
  <si>
    <t>15,08*6,17*3,8/1000 "plechová střecha</t>
  </si>
  <si>
    <t>(15,08+6,17)*2*4,0*3,8/1000 "stěny</t>
  </si>
  <si>
    <t>(15/15*2+6,0/1,5*2)*4,0*13,4/1000*1,2 "nosná konstrukce</t>
  </si>
  <si>
    <t>15/15*7,0*13,4/1000*1,2 "nosná konstrukce</t>
  </si>
  <si>
    <t>(15,08*2+6,0*2)*0,2*1,2 "podezdívka</t>
  </si>
  <si>
    <t>přístřešek pro auto</t>
  </si>
  <si>
    <t>(3,0*5,00+3,0*3,0)*3,8/1000 "boční stěny</t>
  </si>
  <si>
    <t>5,0*3,0*3,8/1000 "střecha</t>
  </si>
  <si>
    <t>200/1000 "nosná konstrukce</t>
  </si>
  <si>
    <t>997</t>
  </si>
  <si>
    <t>Přesun sutě</t>
  </si>
  <si>
    <t>83</t>
  </si>
  <si>
    <t>997013501</t>
  </si>
  <si>
    <t>Odvoz suti a vybouraných hmot na skládku nebo meziskládku se složením, na vzdálenost do 1 km</t>
  </si>
  <si>
    <t>544094572</t>
  </si>
  <si>
    <t>133,200 "základy ze ŽB</t>
  </si>
  <si>
    <t>1,386 "bourání plotových sloupků</t>
  </si>
  <si>
    <t>2,287 "rozebrání pletiva</t>
  </si>
  <si>
    <t>0,570 "rozebrání vrat</t>
  </si>
  <si>
    <t>12,222 "demolice ocelové haly</t>
  </si>
  <si>
    <t>84</t>
  </si>
  <si>
    <t>997013509</t>
  </si>
  <si>
    <t>Odvoz suti a vybouraných hmot na skládku nebo meziskládku se složením, na vzdálenost Příplatek k ceně za každý další i započatý 1 km přes 1 km</t>
  </si>
  <si>
    <t>1912161138</t>
  </si>
  <si>
    <t>149,665*19 'Přepočtené koeficientem množství</t>
  </si>
  <si>
    <t>85</t>
  </si>
  <si>
    <t>997221551</t>
  </si>
  <si>
    <t>Vodorovná doprava suti bez naložení, ale se složením a s hrubým urovnáním ze sypkých materiálů, na vzdálenost do 1 km</t>
  </si>
  <si>
    <t>-916948947</t>
  </si>
  <si>
    <t>149,60 "drcené kamenivo</t>
  </si>
  <si>
    <t>86</t>
  </si>
  <si>
    <t>997221559</t>
  </si>
  <si>
    <t>Vodorovná doprava suti bez naložení, ale se složením a s hrubým urovnáním Příplatek k ceně za každý další i započatý 1 km přes 1 km</t>
  </si>
  <si>
    <t>-1595828818</t>
  </si>
  <si>
    <t>87</t>
  </si>
  <si>
    <t>997221561</t>
  </si>
  <si>
    <t>Vodorovná doprava suti bez naložení, ale se složením a s hrubým urovnáním z kusových materiálů, na vzdálenost do 1 km</t>
  </si>
  <si>
    <t>-1897164956</t>
  </si>
  <si>
    <t>212,500 "beton prostý</t>
  </si>
  <si>
    <t>88</t>
  </si>
  <si>
    <t>997221569</t>
  </si>
  <si>
    <t>-1447775528</t>
  </si>
  <si>
    <t>212,5*19 'Přepočtené koeficientem množství</t>
  </si>
  <si>
    <t>89</t>
  </si>
  <si>
    <t>997221815.</t>
  </si>
  <si>
    <t>Poplatek za uložení stavebního odpadu na skládce (skládkovné) z prostého betonu zatříděného do Katalogu odpadů pod kódem 170 101</t>
  </si>
  <si>
    <t>538016596</t>
  </si>
  <si>
    <t>133,200 "základy z PB</t>
  </si>
  <si>
    <t>90</t>
  </si>
  <si>
    <t>997221855.</t>
  </si>
  <si>
    <t>58491411</t>
  </si>
  <si>
    <t>998</t>
  </si>
  <si>
    <t>Přesun hmot</t>
  </si>
  <si>
    <t>91</t>
  </si>
  <si>
    <t>998225111</t>
  </si>
  <si>
    <t>Přesun hmot pro komunikace s krytem z kameniva, monolitickým betonovým nebo živičným dopravní vzdálenost do 200 m jakékoliv délky objektu</t>
  </si>
  <si>
    <t>-1941218016</t>
  </si>
  <si>
    <t>SO 401 - Veřejné osvětlení</t>
  </si>
  <si>
    <t>138m trasa celkem povrchy: mimo stavbu 3m trasa pod betonovou plochou - 1,5m2 40m výkop v trávníku 6m kačírek, štěrk 17m asfalt, 8,5m2 72m pod povrchy stavby, odstranění a obnova ve stavbě</t>
  </si>
  <si>
    <t>ZPP - Zemní, pomocné práce</t>
  </si>
  <si>
    <t>C46M - ochrana obrubníků,</t>
  </si>
  <si>
    <t>CHR - Chráničky</t>
  </si>
  <si>
    <t>ZS - Základy stožárů</t>
  </si>
  <si>
    <t xml:space="preserve">SS - Stožáry,  svítidla</t>
  </si>
  <si>
    <t xml:space="preserve">KPU - Kabelové propojení, uzemnění,  pilíře, rozvodnice:</t>
  </si>
  <si>
    <t xml:space="preserve">    SK - Silový kabel</t>
  </si>
  <si>
    <t>PDČ - přípravné a doplňující činnosti</t>
  </si>
  <si>
    <t>ZPP</t>
  </si>
  <si>
    <t>Zemní, pomocné práce</t>
  </si>
  <si>
    <t>1001</t>
  </si>
  <si>
    <t>Vynesení vytyčovacího systému do terénu</t>
  </si>
  <si>
    <t>km</t>
  </si>
  <si>
    <t>1002</t>
  </si>
  <si>
    <t>Vytýčení dosavadních podzemních sítí v trase</t>
  </si>
  <si>
    <t>1003</t>
  </si>
  <si>
    <t>Vytýčení trasy v terénu</t>
  </si>
  <si>
    <t>1004</t>
  </si>
  <si>
    <t>Vytýčení pozice osvětlovacího bodu,</t>
  </si>
  <si>
    <t>1005</t>
  </si>
  <si>
    <t>Výkop a zához pro sondy v trasách, 0,5x1m</t>
  </si>
  <si>
    <t>03-0015</t>
  </si>
  <si>
    <t>Čištění, zpřístupnění terénu</t>
  </si>
  <si>
    <t>1006</t>
  </si>
  <si>
    <t>Označení výkopu, dočasné zábrany</t>
  </si>
  <si>
    <t>soub</t>
  </si>
  <si>
    <t>1007</t>
  </si>
  <si>
    <t>Krytí trasy folií výstražnou š.33cm, hl.0,3m</t>
  </si>
  <si>
    <t>C46M</t>
  </si>
  <si>
    <t>ochrana obrubníků,</t>
  </si>
  <si>
    <t>03-0181</t>
  </si>
  <si>
    <t>Řezání spáry v betonu</t>
  </si>
  <si>
    <t>03-0161</t>
  </si>
  <si>
    <t>Odstranění bet.povrchu do tl.15cm</t>
  </si>
  <si>
    <t>03-0042</t>
  </si>
  <si>
    <t>Odstranění podkladu do tl.10cm</t>
  </si>
  <si>
    <t>20-0133</t>
  </si>
  <si>
    <t>Výkop rýhy do hl. 75cm = š.35, hl.50cm, z.tř.3</t>
  </si>
  <si>
    <t>Poznámka k položce:_x000d_
3m trasa pod betonovou plochou - 1,5m2_x000d_
řezání spáry oboustranné, odbourání betonu do š. 0,5m</t>
  </si>
  <si>
    <t>1008</t>
  </si>
  <si>
    <t>Urovnání, úprava dna, vyházení kamenů do š.0,35m</t>
  </si>
  <si>
    <t>56-0133</t>
  </si>
  <si>
    <t>Zához rýhy s hutněním, š.35, hl.50cm, z.tř.3</t>
  </si>
  <si>
    <t>65-0061</t>
  </si>
  <si>
    <t>Podkladní vrstva z kameniva tl.10cm, š.0,5m, hutnění</t>
  </si>
  <si>
    <t>65-0082</t>
  </si>
  <si>
    <t>Povrch chodníku z betonu, tl do 15cm, š.0,5m + 8m2</t>
  </si>
  <si>
    <t>62-0028p</t>
  </si>
  <si>
    <t>Zajištění obrubníků pevně v trase podél asf. vozovky</t>
  </si>
  <si>
    <t>03-0092</t>
  </si>
  <si>
    <t>Vytrhání obrub stojatých</t>
  </si>
  <si>
    <t>62-0028</t>
  </si>
  <si>
    <t>Usazení obrub stojatých</t>
  </si>
  <si>
    <t>1009</t>
  </si>
  <si>
    <t>Sejmutí ornice do 15cm, tř.2, 40x0,35x0,15m</t>
  </si>
  <si>
    <t>1010</t>
  </si>
  <si>
    <t>Zpětné uložení ornice do 15cm, tř.2,</t>
  </si>
  <si>
    <t>1011</t>
  </si>
  <si>
    <t>Výkop a zához v trase po odstranění ornice, hutnění, š.0,35m, hl.0,60m. Krytí kabelu v rouře 0,7m</t>
  </si>
  <si>
    <t>Poznámka k položce:_x000d_
40m výkop v trávníku, krytí kabelu 70cm, dno výkopu -75cm,</t>
  </si>
  <si>
    <t>1012</t>
  </si>
  <si>
    <t>1013</t>
  </si>
  <si>
    <t>Úprava terénu zeminou 40 x1</t>
  </si>
  <si>
    <t>1014</t>
  </si>
  <si>
    <t>Zatravnění povrchu</t>
  </si>
  <si>
    <t>1015</t>
  </si>
  <si>
    <t>Odstranění kameniva v trase do š.1,4m,tl 15cm, L=6m</t>
  </si>
  <si>
    <t>1016</t>
  </si>
  <si>
    <t>Uložení kameniva ke zpětnému použití</t>
  </si>
  <si>
    <t>1017</t>
  </si>
  <si>
    <t>Obnova povrchu s kamenivem v trase š.1,4,tl.0,15, l=6m</t>
  </si>
  <si>
    <t>1018</t>
  </si>
  <si>
    <t>Výkop a zához v trase po odstranění kačírku, hutnění, š.0,35m, hl.0,60m. Krytí kabelu v rouře 0,7m</t>
  </si>
  <si>
    <t>Poznámka k položce:_x000d_
6m překop plochy s kačírkem, odložený materiál zpět</t>
  </si>
  <si>
    <t>1019</t>
  </si>
  <si>
    <t>Poznámka k položce:_x000d_
výkop pod asfaltem š.35 x hl.55cm</t>
  </si>
  <si>
    <t>1020</t>
  </si>
  <si>
    <t>Řezání spáry v asfaltu silnice</t>
  </si>
  <si>
    <t>03-0171</t>
  </si>
  <si>
    <t>Bourání asf. povrchu tl.5cm v š.profilu do 0,5m</t>
  </si>
  <si>
    <t>1021</t>
  </si>
  <si>
    <t>Odstranění bet.povrchu do tl.15cm v š.50cm, 17m</t>
  </si>
  <si>
    <t>1022</t>
  </si>
  <si>
    <t>Odstranění podkladu do tl.10cm, š.50cm, 17m</t>
  </si>
  <si>
    <t>20-0143</t>
  </si>
  <si>
    <t>Výkop rýhy do hl. 75cm = š.50cm, hl.55cm, z.tř.3</t>
  </si>
  <si>
    <t xml:space="preserve">Poznámka k položce:_x000d_
17m  překop asfalt ve vjezdu, obnova ploch 8,5m2_x000d_
výkop pod asfaltem š.35 x hl.55cm</t>
  </si>
  <si>
    <t>1023</t>
  </si>
  <si>
    <t>Urovnání, úprava dna, vyházení kamenů do š.0,5m</t>
  </si>
  <si>
    <t>56-0143</t>
  </si>
  <si>
    <t>Zához rýhy s hutněním, š.50, hl.55cm, z.tř.3</t>
  </si>
  <si>
    <t>65-0133</t>
  </si>
  <si>
    <t>Povrch vjezdu ze živice válcované, tl.5cm, š.0,5m</t>
  </si>
  <si>
    <t>1024</t>
  </si>
  <si>
    <t>1025</t>
  </si>
  <si>
    <t>1026</t>
  </si>
  <si>
    <t>Ošetření spáry teplou zálivkou a posypem</t>
  </si>
  <si>
    <t>1027</t>
  </si>
  <si>
    <t>Odvoz odpadu do 20km</t>
  </si>
  <si>
    <t>1028</t>
  </si>
  <si>
    <t>Výkop a zához 72m v trase pod odstraněnými povrchy stavbou, hutnění, š.0,35m, hl.0,60m. Krytí kabelu v rouře 0,7m</t>
  </si>
  <si>
    <t>Poznámka k položce:_x000d_
konečné povrchy ve stavbě</t>
  </si>
  <si>
    <t>CHR</t>
  </si>
  <si>
    <t>Chráničky</t>
  </si>
  <si>
    <t>1029</t>
  </si>
  <si>
    <t>Trubka HDPE 90,</t>
  </si>
  <si>
    <t>1030</t>
  </si>
  <si>
    <t>Obetonování trubky 6,5x0,5x0,2m (silnice)</t>
  </si>
  <si>
    <t>92</t>
  </si>
  <si>
    <t>1031</t>
  </si>
  <si>
    <t>Dočasné přemostění výkopu v cestách a vjezdech deskami, po dobu ukládání chráničky a zásypu</t>
  </si>
  <si>
    <t>94</t>
  </si>
  <si>
    <t>ZS</t>
  </si>
  <si>
    <t>Základy stožárů</t>
  </si>
  <si>
    <t>1032</t>
  </si>
  <si>
    <t>Výkop jámy pro základ stožáru 6m, do 0,5x0,5x0,9m/2ks</t>
  </si>
  <si>
    <t>96</t>
  </si>
  <si>
    <t>1033</t>
  </si>
  <si>
    <t>Bet.základ dělený s otvorem pro stožár, 2-3 kabely, zemnič, pouzdrový základ, 0,5x0,5x0,9m/2ks</t>
  </si>
  <si>
    <t>98</t>
  </si>
  <si>
    <t>1034</t>
  </si>
  <si>
    <t>Odvoz přebytečné zeminy do 20km</t>
  </si>
  <si>
    <t>100</t>
  </si>
  <si>
    <t>SS</t>
  </si>
  <si>
    <t xml:space="preserve">Stožáry,  svítidla</t>
  </si>
  <si>
    <t>1035</t>
  </si>
  <si>
    <t>Demontáž a sestavení stávajících dvířek a výzbroje stožárů pro zavedení nového kabelu, sekání otvoru</t>
  </si>
  <si>
    <t>102</t>
  </si>
  <si>
    <t>1036</t>
  </si>
  <si>
    <t>Doplnění svorkovnice do 4x RS16 s nosníkem</t>
  </si>
  <si>
    <t>104</t>
  </si>
  <si>
    <t>1037</t>
  </si>
  <si>
    <t>Osvětlovací stožár pozinkovaný, bezpaticový, třístupňový, 0,8m v zemi, 6m nad zemí, celková délka 6,8m, d1-114,; d2-76mm, d3-60mms otvory pro kabely a elektrovýzbroj, ; zemnící svorka, dvířka kovová, např. KKL6</t>
  </si>
  <si>
    <t>106</t>
  </si>
  <si>
    <t>1038</t>
  </si>
  <si>
    <t>Ochranná manžeta OMP</t>
  </si>
  <si>
    <t>108</t>
  </si>
  <si>
    <t>1039</t>
  </si>
  <si>
    <t>Elektrovýzbroj stožáru pro 3 kabely, 1 svítidlo 4x2xRS16, 1xřad.poj./2A, propojení CYKY 3Cx1,5</t>
  </si>
  <si>
    <t>110</t>
  </si>
  <si>
    <t>1040</t>
  </si>
  <si>
    <t>Svítidlo VOLTANA3 LED, neutral bílá,</t>
  </si>
  <si>
    <t>112</t>
  </si>
  <si>
    <t>1041</t>
  </si>
  <si>
    <t>Číslovací štítek z nerezu, gravírované číslo, lepení</t>
  </si>
  <si>
    <t>114</t>
  </si>
  <si>
    <t>1042</t>
  </si>
  <si>
    <t>Kompletace stožáru, výstražný štítek, číslování</t>
  </si>
  <si>
    <t>116</t>
  </si>
  <si>
    <t>1043</t>
  </si>
  <si>
    <t>Demontáž a sestavení stávající patice stožáru pro odpojení a připojení vedení VO</t>
  </si>
  <si>
    <t>118</t>
  </si>
  <si>
    <t>1044</t>
  </si>
  <si>
    <t>Odpojení a připojení vedení VO pro demontážní práce</t>
  </si>
  <si>
    <t>hod</t>
  </si>
  <si>
    <t>120</t>
  </si>
  <si>
    <t>KPU</t>
  </si>
  <si>
    <t xml:space="preserve">Kabelové propojení, uzemnění,  pilíře, rozvodnice:</t>
  </si>
  <si>
    <t>SK</t>
  </si>
  <si>
    <t>Silový kabel</t>
  </si>
  <si>
    <t>1045</t>
  </si>
  <si>
    <t>CYKY 4B x 16 (138m x1,03)+12m=153m</t>
  </si>
  <si>
    <t>124</t>
  </si>
  <si>
    <t>1046</t>
  </si>
  <si>
    <t>Ukončení kabelů do 4 x 16, koncovka SKELDO</t>
  </si>
  <si>
    <t>126</t>
  </si>
  <si>
    <t>1047</t>
  </si>
  <si>
    <t>Trubka KOPODUR 50/41, na kabely v celé trase</t>
  </si>
  <si>
    <t>128</t>
  </si>
  <si>
    <t>1048</t>
  </si>
  <si>
    <t>Vodič uzemňovací FeZn d10</t>
  </si>
  <si>
    <t>130</t>
  </si>
  <si>
    <t>1049</t>
  </si>
  <si>
    <t>Svorka na uzemňovací vodič-dvojtě</t>
  </si>
  <si>
    <t>132</t>
  </si>
  <si>
    <t>1050</t>
  </si>
  <si>
    <t>Izolování spojů na uzemnění v zemi</t>
  </si>
  <si>
    <t>134</t>
  </si>
  <si>
    <t>1051</t>
  </si>
  <si>
    <t>Ukončení vodiče FeZn</t>
  </si>
  <si>
    <t>136</t>
  </si>
  <si>
    <t>1052</t>
  </si>
  <si>
    <t>Zprovoznění a převzetí rozvodu VO provozovatelem</t>
  </si>
  <si>
    <t>138</t>
  </si>
  <si>
    <t>1053</t>
  </si>
  <si>
    <t>Plastový pilíř PR 1S s montovaným základem š.280/hl.200/v. nad zemí 1180 mm, v zemi 600,</t>
  </si>
  <si>
    <t>140</t>
  </si>
  <si>
    <t>1054</t>
  </si>
  <si>
    <t>Výkop a zához pro pilíř</t>
  </si>
  <si>
    <t>142</t>
  </si>
  <si>
    <t>1055</t>
  </si>
  <si>
    <t>Elektrovýzbroj do pilíře pro 3 kabely, 4x2xRS16, 1xřad.poj./2A, propojení CYKY 3Cx1,5</t>
  </si>
  <si>
    <t>144</t>
  </si>
  <si>
    <t>PDČ</t>
  </si>
  <si>
    <t>přípravné a doplňující činnosti</t>
  </si>
  <si>
    <t>1056</t>
  </si>
  <si>
    <t>Doprava a manipulace s materiálem, odpady</t>
  </si>
  <si>
    <t>146</t>
  </si>
  <si>
    <t>1057</t>
  </si>
  <si>
    <t>Použití jeřábu, mechanismy</t>
  </si>
  <si>
    <t>148</t>
  </si>
  <si>
    <t>Poznámka k položce:_x000d_
Dopravní značení je ve stavbě</t>
  </si>
  <si>
    <t>1058</t>
  </si>
  <si>
    <t>Dokumentace skutečného provedení</t>
  </si>
  <si>
    <t>150</t>
  </si>
  <si>
    <t>1059</t>
  </si>
  <si>
    <t>Zaměření v digitální podobě a místmí kóty</t>
  </si>
  <si>
    <t>152</t>
  </si>
  <si>
    <t>1060</t>
  </si>
  <si>
    <t>Koordinační činnosti</t>
  </si>
  <si>
    <t>154</t>
  </si>
  <si>
    <t>1061</t>
  </si>
  <si>
    <t>Kompletační práce</t>
  </si>
  <si>
    <t>156</t>
  </si>
  <si>
    <t>1062</t>
  </si>
  <si>
    <t>Výchozí revize, měření sítě, zem.odporu, osvětlení</t>
  </si>
  <si>
    <t>158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</si>
  <si>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</si>
  <si>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</si>
  <si>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</si>
  <si>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</si>
  <si>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</si>
  <si>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</si>
  <si>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</si>
  <si>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</si>
  <si>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</si>
  <si>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</si>
  <si>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</si>
  <si>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Kč</t>
  </si>
  <si>
    <t>93981963</t>
  </si>
  <si>
    <t>012203000</t>
  </si>
  <si>
    <t>Geodetické práce při provádění stavby</t>
  </si>
  <si>
    <t>-1332451061</t>
  </si>
  <si>
    <t>012303000</t>
  </si>
  <si>
    <t>Geodetické práce po výstavbě</t>
  </si>
  <si>
    <t>1388470053</t>
  </si>
  <si>
    <t>013203001</t>
  </si>
  <si>
    <t>Fotodokumentace stavby</t>
  </si>
  <si>
    <t>-1423460554</t>
  </si>
  <si>
    <t>013203002</t>
  </si>
  <si>
    <t>Pasportizace staveb a pozemků dotčených výstavbou</t>
  </si>
  <si>
    <t>-1918889318</t>
  </si>
  <si>
    <t>013244000</t>
  </si>
  <si>
    <t>Dokumentace pro provádění stavby</t>
  </si>
  <si>
    <t>-115984315</t>
  </si>
  <si>
    <t>1 "na SO 201</t>
  </si>
  <si>
    <t>013254000</t>
  </si>
  <si>
    <t>Dokumentace skutečného provedení stavby</t>
  </si>
  <si>
    <t>-1279193742</t>
  </si>
  <si>
    <t>013294000</t>
  </si>
  <si>
    <t>Ostatní dokumentace</t>
  </si>
  <si>
    <t>776006456</t>
  </si>
  <si>
    <t>1 "provozní a manipulační řád na ORL</t>
  </si>
  <si>
    <t>VRN3</t>
  </si>
  <si>
    <t>Zařízení staveniště</t>
  </si>
  <si>
    <t>030001000</t>
  </si>
  <si>
    <t>1611999718</t>
  </si>
  <si>
    <t>034303000</t>
  </si>
  <si>
    <t>Dopravní značení na staveništi</t>
  </si>
  <si>
    <t>-2095849072</t>
  </si>
  <si>
    <t>VRN4</t>
  </si>
  <si>
    <t>Inženýrská činnost</t>
  </si>
  <si>
    <t>043002000</t>
  </si>
  <si>
    <t>Zkoušky a ostatní měření</t>
  </si>
  <si>
    <t>796052799</t>
  </si>
  <si>
    <t>SEZNAM FIGUR</t>
  </si>
  <si>
    <t>Výměra</t>
  </si>
  <si>
    <t xml:space="preserve"> SO 101</t>
  </si>
  <si>
    <t>akz</t>
  </si>
  <si>
    <t>aktivní zona zásypu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</si>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</sst>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/>
    </xf>
    <xf numFmtId="167" fontId="38" fillId="0" borderId="19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17_078_A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Bílina - parkovací plochy u zimního stadionu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Bílina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16. 5. 2018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Bílina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AZ Consult spol s r.o.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Lucie Wojčiková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101 - Parkoviště v areálu'!J30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'SO 101 - Parkoviště v areálu'!P89</f>
        <v>0</v>
      </c>
      <c r="AV55" s="121">
        <f>'SO 101 - Parkoviště v areálu'!J33</f>
        <v>0</v>
      </c>
      <c r="AW55" s="121">
        <f>'SO 101 - Parkoviště v areálu'!J34</f>
        <v>0</v>
      </c>
      <c r="AX55" s="121">
        <f>'SO 101 - Parkoviště v areálu'!J35</f>
        <v>0</v>
      </c>
      <c r="AY55" s="121">
        <f>'SO 101 - Parkoviště v areálu'!J36</f>
        <v>0</v>
      </c>
      <c r="AZ55" s="121">
        <f>'SO 101 - Parkoviště v areálu'!F33</f>
        <v>0</v>
      </c>
      <c r="BA55" s="121">
        <f>'SO 101 - Parkoviště v areálu'!F34</f>
        <v>0</v>
      </c>
      <c r="BB55" s="121">
        <f>'SO 101 - Parkoviště v areálu'!F35</f>
        <v>0</v>
      </c>
      <c r="BC55" s="121">
        <f>'SO 101 - Parkoviště v areálu'!F36</f>
        <v>0</v>
      </c>
      <c r="BD55" s="123">
        <f>'SO 101 - Parkoviště v areálu'!F37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401 - Veřejné osvětlení'!J30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'SO 401 - Veřejné osvětlení'!P87</f>
        <v>0</v>
      </c>
      <c r="AV56" s="121">
        <f>'SO 401 - Veřejné osvětlení'!J33</f>
        <v>0</v>
      </c>
      <c r="AW56" s="121">
        <f>'SO 401 - Veřejné osvětlení'!J34</f>
        <v>0</v>
      </c>
      <c r="AX56" s="121">
        <f>'SO 401 - Veřejné osvětlení'!J35</f>
        <v>0</v>
      </c>
      <c r="AY56" s="121">
        <f>'SO 401 - Veřejné osvětlení'!J36</f>
        <v>0</v>
      </c>
      <c r="AZ56" s="121">
        <f>'SO 401 - Veřejné osvětlení'!F33</f>
        <v>0</v>
      </c>
      <c r="BA56" s="121">
        <f>'SO 401 - Veřejné osvětlení'!F34</f>
        <v>0</v>
      </c>
      <c r="BB56" s="121">
        <f>'SO 401 - Veřejné osvětlení'!F35</f>
        <v>0</v>
      </c>
      <c r="BC56" s="121">
        <f>'SO 401 - Veřejné osvětlení'!F36</f>
        <v>0</v>
      </c>
      <c r="BD56" s="123">
        <f>'SO 401 - Veřejné osvětlení'!F37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7" customFormat="1" ht="16.5" customHeight="1">
      <c r="A57" s="112" t="s">
        <v>76</v>
      </c>
      <c r="B57" s="113"/>
      <c r="C57" s="114"/>
      <c r="D57" s="115" t="s">
        <v>86</v>
      </c>
      <c r="E57" s="115"/>
      <c r="F57" s="115"/>
      <c r="G57" s="115"/>
      <c r="H57" s="115"/>
      <c r="I57" s="116"/>
      <c r="J57" s="115" t="s">
        <v>87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'VON - Vedlejší a ostatní 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86</v>
      </c>
      <c r="AR57" s="119"/>
      <c r="AS57" s="125">
        <v>0</v>
      </c>
      <c r="AT57" s="126">
        <f>ROUND(SUM(AV57:AW57),2)</f>
        <v>0</v>
      </c>
      <c r="AU57" s="127">
        <f>'VON - Vedlejší a ostatní ...'!P83</f>
        <v>0</v>
      </c>
      <c r="AV57" s="126">
        <f>'VON - Vedlejší a ostatní ...'!J33</f>
        <v>0</v>
      </c>
      <c r="AW57" s="126">
        <f>'VON - Vedlejší a ostatní ...'!J34</f>
        <v>0</v>
      </c>
      <c r="AX57" s="126">
        <f>'VON - Vedlejší a ostatní ...'!J35</f>
        <v>0</v>
      </c>
      <c r="AY57" s="126">
        <f>'VON - Vedlejší a ostatní ...'!J36</f>
        <v>0</v>
      </c>
      <c r="AZ57" s="126">
        <f>'VON - Vedlejší a ostatní ...'!F33</f>
        <v>0</v>
      </c>
      <c r="BA57" s="126">
        <f>'VON - Vedlejší a ostatní ...'!F34</f>
        <v>0</v>
      </c>
      <c r="BB57" s="126">
        <f>'VON - Vedlejší a ostatní ...'!F35</f>
        <v>0</v>
      </c>
      <c r="BC57" s="126">
        <f>'VON - Vedlejší a ostatní ...'!F36</f>
        <v>0</v>
      </c>
      <c r="BD57" s="128">
        <f>'VON - Vedlejší a ostatní ...'!F37</f>
        <v>0</v>
      </c>
      <c r="BE57" s="7"/>
      <c r="BT57" s="124" t="s">
        <v>80</v>
      </c>
      <c r="BV57" s="124" t="s">
        <v>74</v>
      </c>
      <c r="BW57" s="124" t="s">
        <v>88</v>
      </c>
      <c r="BX57" s="124" t="s">
        <v>5</v>
      </c>
      <c r="CL57" s="124" t="s">
        <v>19</v>
      </c>
      <c r="CM57" s="124" t="s">
        <v>82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nmFgXitv6hnyBrpADQHS3wFo//JggKtBssSEzjKV6m38qYxnMn6gc2X6UXWl3AULQq9WJj1N8rUVngpUHZaXxA==" hashValue="C3se2vytm7i5egMuDQtml2lEGzhGKQ2+uHj9Q8EYlKxyZFPFwXwFHxTzJVEEHe7GhY/qPcVBUK3AMdiWGgdZi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SO 101 - Parkoviště v areálu'!C2" display="/"/>
    <hyperlink ref="A56" location="'SO 401 - Veřejné osvětlení'!C2" display="/"/>
    <hyperlink ref="A57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Bílina - parkovací plochy u zimního stadionu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16. 5. 2018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92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ROUND((SUM(BE89:BE297)),  2)</f>
        <v>0</v>
      </c>
      <c r="G33" s="39"/>
      <c r="H33" s="39"/>
      <c r="I33" s="149">
        <v>0.20999999999999999</v>
      </c>
      <c r="J33" s="148">
        <f>ROUND(((SUM(BE89:BE297))*I33),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ROUND((SUM(BF89:BF297)),  2)</f>
        <v>0</v>
      </c>
      <c r="G34" s="39"/>
      <c r="H34" s="39"/>
      <c r="I34" s="149">
        <v>0.14999999999999999</v>
      </c>
      <c r="J34" s="148">
        <f>ROUND(((SUM(BF89:BF297))*I34),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ROUND((SUM(BG89:BG297)),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ROUND((SUM(BH89:BH297)),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ROUND((SUM(BI89:BI297)),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Bílina - parkovací plochy u zimního stadionu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101 - Parkoviště v areálu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Bílina</v>
      </c>
      <c r="G52" s="41"/>
      <c r="H52" s="41"/>
      <c r="I52" s="33" t="s">
        <v>23</v>
      </c>
      <c r="J52" s="73" t="str">
        <f>IF(J12="","",J12)</f>
        <v>16. 5. 2018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Bílina</v>
      </c>
      <c r="G54" s="41"/>
      <c r="H54" s="41"/>
      <c r="I54" s="33" t="s">
        <v>31</v>
      </c>
      <c r="J54" s="37" t="str">
        <f>E21</f>
        <v>AZ Consult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Lucie Wojčiková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94</v>
      </c>
      <c r="D57" s="163"/>
      <c r="E57" s="163"/>
      <c r="F57" s="163"/>
      <c r="G57" s="163"/>
      <c r="H57" s="163"/>
      <c r="I57" s="163"/>
      <c r="J57" s="164" t="s">
        <v>95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96</v>
      </c>
    </row>
    <row r="60" s="9" customFormat="1" ht="24.96" customHeight="1">
      <c r="A60" s="9"/>
      <c r="B60" s="166"/>
      <c r="C60" s="167"/>
      <c r="D60" s="168" t="s">
        <v>97</v>
      </c>
      <c r="E60" s="169"/>
      <c r="F60" s="169"/>
      <c r="G60" s="169"/>
      <c r="H60" s="169"/>
      <c r="I60" s="169"/>
      <c r="J60" s="170">
        <f>J90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98</v>
      </c>
      <c r="E61" s="175"/>
      <c r="F61" s="175"/>
      <c r="G61" s="175"/>
      <c r="H61" s="175"/>
      <c r="I61" s="175"/>
      <c r="J61" s="176">
        <f>J91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99</v>
      </c>
      <c r="E62" s="175"/>
      <c r="F62" s="175"/>
      <c r="G62" s="175"/>
      <c r="H62" s="175"/>
      <c r="I62" s="175"/>
      <c r="J62" s="176">
        <f>J137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100</v>
      </c>
      <c r="E63" s="175"/>
      <c r="F63" s="175"/>
      <c r="G63" s="175"/>
      <c r="H63" s="175"/>
      <c r="I63" s="175"/>
      <c r="J63" s="176">
        <f>J145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101</v>
      </c>
      <c r="E64" s="175"/>
      <c r="F64" s="175"/>
      <c r="G64" s="175"/>
      <c r="H64" s="175"/>
      <c r="I64" s="175"/>
      <c r="J64" s="176">
        <f>J158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102</v>
      </c>
      <c r="E65" s="175"/>
      <c r="F65" s="175"/>
      <c r="G65" s="175"/>
      <c r="H65" s="175"/>
      <c r="I65" s="175"/>
      <c r="J65" s="176">
        <f>J163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103</v>
      </c>
      <c r="E66" s="175"/>
      <c r="F66" s="175"/>
      <c r="G66" s="175"/>
      <c r="H66" s="175"/>
      <c r="I66" s="175"/>
      <c r="J66" s="176">
        <f>J192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104</v>
      </c>
      <c r="E67" s="175"/>
      <c r="F67" s="175"/>
      <c r="G67" s="175"/>
      <c r="H67" s="175"/>
      <c r="I67" s="175"/>
      <c r="J67" s="176">
        <f>J208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105</v>
      </c>
      <c r="E68" s="175"/>
      <c r="F68" s="175"/>
      <c r="G68" s="175"/>
      <c r="H68" s="175"/>
      <c r="I68" s="175"/>
      <c r="J68" s="176">
        <f>J272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106</v>
      </c>
      <c r="E69" s="175"/>
      <c r="F69" s="175"/>
      <c r="G69" s="175"/>
      <c r="H69" s="175"/>
      <c r="I69" s="175"/>
      <c r="J69" s="176">
        <f>J296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107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61" t="str">
        <f>E7</f>
        <v>Bílina - parkovací plochy u zimního stadionu</v>
      </c>
      <c r="F79" s="33"/>
      <c r="G79" s="33"/>
      <c r="H79" s="33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90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SO 101 - Parkoviště v areálu</v>
      </c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>Bílina</v>
      </c>
      <c r="G83" s="41"/>
      <c r="H83" s="41"/>
      <c r="I83" s="33" t="s">
        <v>23</v>
      </c>
      <c r="J83" s="73" t="str">
        <f>IF(J12="","",J12)</f>
        <v>16. 5. 2018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5.65" customHeight="1">
      <c r="A85" s="39"/>
      <c r="B85" s="40"/>
      <c r="C85" s="33" t="s">
        <v>25</v>
      </c>
      <c r="D85" s="41"/>
      <c r="E85" s="41"/>
      <c r="F85" s="28" t="str">
        <f>E15</f>
        <v>Město Bílina</v>
      </c>
      <c r="G85" s="41"/>
      <c r="H85" s="41"/>
      <c r="I85" s="33" t="s">
        <v>31</v>
      </c>
      <c r="J85" s="37" t="str">
        <f>E21</f>
        <v>AZ Consult spol. s r.o.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IF(E18="","",E18)</f>
        <v>Vyplň údaj</v>
      </c>
      <c r="G86" s="41"/>
      <c r="H86" s="41"/>
      <c r="I86" s="33" t="s">
        <v>34</v>
      </c>
      <c r="J86" s="37" t="str">
        <f>E24</f>
        <v>Lucie Wojčiková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8"/>
      <c r="B88" s="179"/>
      <c r="C88" s="180" t="s">
        <v>108</v>
      </c>
      <c r="D88" s="181" t="s">
        <v>57</v>
      </c>
      <c r="E88" s="181" t="s">
        <v>53</v>
      </c>
      <c r="F88" s="181" t="s">
        <v>54</v>
      </c>
      <c r="G88" s="181" t="s">
        <v>109</v>
      </c>
      <c r="H88" s="181" t="s">
        <v>110</v>
      </c>
      <c r="I88" s="181" t="s">
        <v>111</v>
      </c>
      <c r="J88" s="181" t="s">
        <v>95</v>
      </c>
      <c r="K88" s="182" t="s">
        <v>112</v>
      </c>
      <c r="L88" s="183"/>
      <c r="M88" s="93" t="s">
        <v>19</v>
      </c>
      <c r="N88" s="94" t="s">
        <v>42</v>
      </c>
      <c r="O88" s="94" t="s">
        <v>113</v>
      </c>
      <c r="P88" s="94" t="s">
        <v>114</v>
      </c>
      <c r="Q88" s="94" t="s">
        <v>115</v>
      </c>
      <c r="R88" s="94" t="s">
        <v>116</v>
      </c>
      <c r="S88" s="94" t="s">
        <v>117</v>
      </c>
      <c r="T88" s="95" t="s">
        <v>118</v>
      </c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="2" customFormat="1" ht="22.8" customHeight="1">
      <c r="A89" s="39"/>
      <c r="B89" s="40"/>
      <c r="C89" s="100" t="s">
        <v>119</v>
      </c>
      <c r="D89" s="41"/>
      <c r="E89" s="41"/>
      <c r="F89" s="41"/>
      <c r="G89" s="41"/>
      <c r="H89" s="41"/>
      <c r="I89" s="41"/>
      <c r="J89" s="184">
        <f>BK89</f>
        <v>0</v>
      </c>
      <c r="K89" s="41"/>
      <c r="L89" s="45"/>
      <c r="M89" s="96"/>
      <c r="N89" s="185"/>
      <c r="O89" s="97"/>
      <c r="P89" s="186">
        <f>P90</f>
        <v>0</v>
      </c>
      <c r="Q89" s="97"/>
      <c r="R89" s="186">
        <f>R90</f>
        <v>377.58955200820003</v>
      </c>
      <c r="S89" s="97"/>
      <c r="T89" s="187">
        <f>T90</f>
        <v>512.22656000000006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71</v>
      </c>
      <c r="AU89" s="18" t="s">
        <v>96</v>
      </c>
      <c r="BK89" s="188">
        <f>BK90</f>
        <v>0</v>
      </c>
    </row>
    <row r="90" s="12" customFormat="1" ht="25.92" customHeight="1">
      <c r="A90" s="12"/>
      <c r="B90" s="189"/>
      <c r="C90" s="190"/>
      <c r="D90" s="191" t="s">
        <v>71</v>
      </c>
      <c r="E90" s="192" t="s">
        <v>120</v>
      </c>
      <c r="F90" s="192" t="s">
        <v>121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P91+P137+P145+P158+P163+P192+P208+P272+P296</f>
        <v>0</v>
      </c>
      <c r="Q90" s="197"/>
      <c r="R90" s="198">
        <f>R91+R137+R145+R158+R163+R192+R208+R272+R296</f>
        <v>377.58955200820003</v>
      </c>
      <c r="S90" s="197"/>
      <c r="T90" s="199">
        <f>T91+T137+T145+T158+T163+T192+T208+T272+T296</f>
        <v>512.22656000000006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80</v>
      </c>
      <c r="AT90" s="201" t="s">
        <v>71</v>
      </c>
      <c r="AU90" s="201" t="s">
        <v>72</v>
      </c>
      <c r="AY90" s="200" t="s">
        <v>122</v>
      </c>
      <c r="BK90" s="202">
        <f>BK91+BK137+BK145+BK158+BK163+BK192+BK208+BK272+BK296</f>
        <v>0</v>
      </c>
    </row>
    <row r="91" s="12" customFormat="1" ht="22.8" customHeight="1">
      <c r="A91" s="12"/>
      <c r="B91" s="189"/>
      <c r="C91" s="190"/>
      <c r="D91" s="191" t="s">
        <v>71</v>
      </c>
      <c r="E91" s="203" t="s">
        <v>80</v>
      </c>
      <c r="F91" s="203" t="s">
        <v>123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SUM(P92:P136)</f>
        <v>0</v>
      </c>
      <c r="Q91" s="197"/>
      <c r="R91" s="198">
        <f>SUM(R92:R136)</f>
        <v>40.604999999999997</v>
      </c>
      <c r="S91" s="197"/>
      <c r="T91" s="199">
        <f>SUM(T92:T136)</f>
        <v>362.10000000000002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80</v>
      </c>
      <c r="AT91" s="201" t="s">
        <v>71</v>
      </c>
      <c r="AU91" s="201" t="s">
        <v>80</v>
      </c>
      <c r="AY91" s="200" t="s">
        <v>122</v>
      </c>
      <c r="BK91" s="202">
        <f>SUM(BK92:BK136)</f>
        <v>0</v>
      </c>
    </row>
    <row r="92" s="2" customFormat="1">
      <c r="A92" s="39"/>
      <c r="B92" s="40"/>
      <c r="C92" s="205" t="s">
        <v>80</v>
      </c>
      <c r="D92" s="205" t="s">
        <v>124</v>
      </c>
      <c r="E92" s="206" t="s">
        <v>125</v>
      </c>
      <c r="F92" s="207" t="s">
        <v>126</v>
      </c>
      <c r="G92" s="208" t="s">
        <v>127</v>
      </c>
      <c r="H92" s="209">
        <v>25</v>
      </c>
      <c r="I92" s="210"/>
      <c r="J92" s="211">
        <f>ROUND(I92*H92,2)</f>
        <v>0</v>
      </c>
      <c r="K92" s="207" t="s">
        <v>128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129</v>
      </c>
      <c r="AT92" s="216" t="s">
        <v>124</v>
      </c>
      <c r="AU92" s="216" t="s">
        <v>82</v>
      </c>
      <c r="AY92" s="18" t="s">
        <v>122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129</v>
      </c>
      <c r="BM92" s="216" t="s">
        <v>130</v>
      </c>
    </row>
    <row r="93" s="13" customFormat="1">
      <c r="A93" s="13"/>
      <c r="B93" s="218"/>
      <c r="C93" s="219"/>
      <c r="D93" s="220" t="s">
        <v>131</v>
      </c>
      <c r="E93" s="221" t="s">
        <v>19</v>
      </c>
      <c r="F93" s="222" t="s">
        <v>132</v>
      </c>
      <c r="G93" s="219"/>
      <c r="H93" s="223">
        <v>25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9" t="s">
        <v>131</v>
      </c>
      <c r="AU93" s="229" t="s">
        <v>82</v>
      </c>
      <c r="AV93" s="13" t="s">
        <v>82</v>
      </c>
      <c r="AW93" s="13" t="s">
        <v>33</v>
      </c>
      <c r="AX93" s="13" t="s">
        <v>80</v>
      </c>
      <c r="AY93" s="229" t="s">
        <v>122</v>
      </c>
    </row>
    <row r="94" s="2" customFormat="1">
      <c r="A94" s="39"/>
      <c r="B94" s="40"/>
      <c r="C94" s="205" t="s">
        <v>82</v>
      </c>
      <c r="D94" s="205" t="s">
        <v>124</v>
      </c>
      <c r="E94" s="206" t="s">
        <v>133</v>
      </c>
      <c r="F94" s="207" t="s">
        <v>134</v>
      </c>
      <c r="G94" s="208" t="s">
        <v>127</v>
      </c>
      <c r="H94" s="209">
        <v>340</v>
      </c>
      <c r="I94" s="210"/>
      <c r="J94" s="211">
        <f>ROUND(I94*H94,2)</f>
        <v>0</v>
      </c>
      <c r="K94" s="207" t="s">
        <v>128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0.44</v>
      </c>
      <c r="T94" s="215">
        <f>S94*H94</f>
        <v>149.59999999999999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129</v>
      </c>
      <c r="AT94" s="216" t="s">
        <v>124</v>
      </c>
      <c r="AU94" s="216" t="s">
        <v>82</v>
      </c>
      <c r="AY94" s="18" t="s">
        <v>122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129</v>
      </c>
      <c r="BM94" s="216" t="s">
        <v>135</v>
      </c>
    </row>
    <row r="95" s="13" customFormat="1">
      <c r="A95" s="13"/>
      <c r="B95" s="218"/>
      <c r="C95" s="219"/>
      <c r="D95" s="220" t="s">
        <v>131</v>
      </c>
      <c r="E95" s="221" t="s">
        <v>19</v>
      </c>
      <c r="F95" s="222" t="s">
        <v>136</v>
      </c>
      <c r="G95" s="219"/>
      <c r="H95" s="223">
        <v>340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9" t="s">
        <v>131</v>
      </c>
      <c r="AU95" s="229" t="s">
        <v>82</v>
      </c>
      <c r="AV95" s="13" t="s">
        <v>82</v>
      </c>
      <c r="AW95" s="13" t="s">
        <v>33</v>
      </c>
      <c r="AX95" s="13" t="s">
        <v>80</v>
      </c>
      <c r="AY95" s="229" t="s">
        <v>122</v>
      </c>
    </row>
    <row r="96" s="2" customFormat="1">
      <c r="A96" s="39"/>
      <c r="B96" s="40"/>
      <c r="C96" s="205" t="s">
        <v>137</v>
      </c>
      <c r="D96" s="205" t="s">
        <v>124</v>
      </c>
      <c r="E96" s="206" t="s">
        <v>138</v>
      </c>
      <c r="F96" s="207" t="s">
        <v>139</v>
      </c>
      <c r="G96" s="208" t="s">
        <v>127</v>
      </c>
      <c r="H96" s="209">
        <v>340</v>
      </c>
      <c r="I96" s="210"/>
      <c r="J96" s="211">
        <f>ROUND(I96*H96,2)</f>
        <v>0</v>
      </c>
      <c r="K96" s="207" t="s">
        <v>128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0.625</v>
      </c>
      <c r="T96" s="215">
        <f>S96*H96</f>
        <v>212.5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129</v>
      </c>
      <c r="AT96" s="216" t="s">
        <v>124</v>
      </c>
      <c r="AU96" s="216" t="s">
        <v>82</v>
      </c>
      <c r="AY96" s="18" t="s">
        <v>122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129</v>
      </c>
      <c r="BM96" s="216" t="s">
        <v>140</v>
      </c>
    </row>
    <row r="97" s="13" customFormat="1">
      <c r="A97" s="13"/>
      <c r="B97" s="218"/>
      <c r="C97" s="219"/>
      <c r="D97" s="220" t="s">
        <v>131</v>
      </c>
      <c r="E97" s="221" t="s">
        <v>19</v>
      </c>
      <c r="F97" s="222" t="s">
        <v>141</v>
      </c>
      <c r="G97" s="219"/>
      <c r="H97" s="223">
        <v>340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9" t="s">
        <v>131</v>
      </c>
      <c r="AU97" s="229" t="s">
        <v>82</v>
      </c>
      <c r="AV97" s="13" t="s">
        <v>82</v>
      </c>
      <c r="AW97" s="13" t="s">
        <v>33</v>
      </c>
      <c r="AX97" s="13" t="s">
        <v>80</v>
      </c>
      <c r="AY97" s="229" t="s">
        <v>122</v>
      </c>
    </row>
    <row r="98" s="2" customFormat="1" ht="16.5" customHeight="1">
      <c r="A98" s="39"/>
      <c r="B98" s="40"/>
      <c r="C98" s="205" t="s">
        <v>129</v>
      </c>
      <c r="D98" s="205" t="s">
        <v>124</v>
      </c>
      <c r="E98" s="206" t="s">
        <v>142</v>
      </c>
      <c r="F98" s="207" t="s">
        <v>143</v>
      </c>
      <c r="G98" s="208" t="s">
        <v>127</v>
      </c>
      <c r="H98" s="209">
        <v>504</v>
      </c>
      <c r="I98" s="210"/>
      <c r="J98" s="211">
        <f>ROUND(I98*H98,2)</f>
        <v>0</v>
      </c>
      <c r="K98" s="207" t="s">
        <v>128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129</v>
      </c>
      <c r="AT98" s="216" t="s">
        <v>124</v>
      </c>
      <c r="AU98" s="216" t="s">
        <v>82</v>
      </c>
      <c r="AY98" s="18" t="s">
        <v>122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129</v>
      </c>
      <c r="BM98" s="216" t="s">
        <v>144</v>
      </c>
    </row>
    <row r="99" s="13" customFormat="1">
      <c r="A99" s="13"/>
      <c r="B99" s="218"/>
      <c r="C99" s="219"/>
      <c r="D99" s="220" t="s">
        <v>131</v>
      </c>
      <c r="E99" s="221" t="s">
        <v>19</v>
      </c>
      <c r="F99" s="222" t="s">
        <v>145</v>
      </c>
      <c r="G99" s="219"/>
      <c r="H99" s="223">
        <v>504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131</v>
      </c>
      <c r="AU99" s="229" t="s">
        <v>82</v>
      </c>
      <c r="AV99" s="13" t="s">
        <v>82</v>
      </c>
      <c r="AW99" s="13" t="s">
        <v>33</v>
      </c>
      <c r="AX99" s="13" t="s">
        <v>80</v>
      </c>
      <c r="AY99" s="229" t="s">
        <v>122</v>
      </c>
    </row>
    <row r="100" s="2" customFormat="1" ht="21.75" customHeight="1">
      <c r="A100" s="39"/>
      <c r="B100" s="40"/>
      <c r="C100" s="205" t="s">
        <v>146</v>
      </c>
      <c r="D100" s="205" t="s">
        <v>124</v>
      </c>
      <c r="E100" s="206" t="s">
        <v>147</v>
      </c>
      <c r="F100" s="207" t="s">
        <v>148</v>
      </c>
      <c r="G100" s="208" t="s">
        <v>149</v>
      </c>
      <c r="H100" s="209">
        <v>727.5</v>
      </c>
      <c r="I100" s="210"/>
      <c r="J100" s="211">
        <f>ROUND(I100*H100,2)</f>
        <v>0</v>
      </c>
      <c r="K100" s="207" t="s">
        <v>128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129</v>
      </c>
      <c r="AT100" s="216" t="s">
        <v>124</v>
      </c>
      <c r="AU100" s="216" t="s">
        <v>82</v>
      </c>
      <c r="AY100" s="18" t="s">
        <v>122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129</v>
      </c>
      <c r="BM100" s="216" t="s">
        <v>150</v>
      </c>
    </row>
    <row r="101" s="13" customFormat="1">
      <c r="A101" s="13"/>
      <c r="B101" s="218"/>
      <c r="C101" s="219"/>
      <c r="D101" s="220" t="s">
        <v>131</v>
      </c>
      <c r="E101" s="221" t="s">
        <v>19</v>
      </c>
      <c r="F101" s="222" t="s">
        <v>151</v>
      </c>
      <c r="G101" s="219"/>
      <c r="H101" s="223">
        <v>257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9" t="s">
        <v>131</v>
      </c>
      <c r="AU101" s="229" t="s">
        <v>82</v>
      </c>
      <c r="AV101" s="13" t="s">
        <v>82</v>
      </c>
      <c r="AW101" s="13" t="s">
        <v>33</v>
      </c>
      <c r="AX101" s="13" t="s">
        <v>72</v>
      </c>
      <c r="AY101" s="229" t="s">
        <v>122</v>
      </c>
    </row>
    <row r="102" s="13" customFormat="1">
      <c r="A102" s="13"/>
      <c r="B102" s="218"/>
      <c r="C102" s="219"/>
      <c r="D102" s="220" t="s">
        <v>131</v>
      </c>
      <c r="E102" s="221" t="s">
        <v>19</v>
      </c>
      <c r="F102" s="222" t="s">
        <v>152</v>
      </c>
      <c r="G102" s="219"/>
      <c r="H102" s="223">
        <v>470.5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9" t="s">
        <v>131</v>
      </c>
      <c r="AU102" s="229" t="s">
        <v>82</v>
      </c>
      <c r="AV102" s="13" t="s">
        <v>82</v>
      </c>
      <c r="AW102" s="13" t="s">
        <v>33</v>
      </c>
      <c r="AX102" s="13" t="s">
        <v>72</v>
      </c>
      <c r="AY102" s="229" t="s">
        <v>122</v>
      </c>
    </row>
    <row r="103" s="14" customFormat="1">
      <c r="A103" s="14"/>
      <c r="B103" s="230"/>
      <c r="C103" s="231"/>
      <c r="D103" s="220" t="s">
        <v>131</v>
      </c>
      <c r="E103" s="232" t="s">
        <v>19</v>
      </c>
      <c r="F103" s="233" t="s">
        <v>153</v>
      </c>
      <c r="G103" s="231"/>
      <c r="H103" s="234">
        <v>727.5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0" t="s">
        <v>131</v>
      </c>
      <c r="AU103" s="240" t="s">
        <v>82</v>
      </c>
      <c r="AV103" s="14" t="s">
        <v>129</v>
      </c>
      <c r="AW103" s="14" t="s">
        <v>33</v>
      </c>
      <c r="AX103" s="14" t="s">
        <v>80</v>
      </c>
      <c r="AY103" s="240" t="s">
        <v>122</v>
      </c>
    </row>
    <row r="104" s="2" customFormat="1">
      <c r="A104" s="39"/>
      <c r="B104" s="40"/>
      <c r="C104" s="205" t="s">
        <v>154</v>
      </c>
      <c r="D104" s="205" t="s">
        <v>124</v>
      </c>
      <c r="E104" s="206" t="s">
        <v>155</v>
      </c>
      <c r="F104" s="207" t="s">
        <v>156</v>
      </c>
      <c r="G104" s="208" t="s">
        <v>149</v>
      </c>
      <c r="H104" s="209">
        <v>20.140000000000001</v>
      </c>
      <c r="I104" s="210"/>
      <c r="J104" s="211">
        <f>ROUND(I104*H104,2)</f>
        <v>0</v>
      </c>
      <c r="K104" s="207" t="s">
        <v>128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129</v>
      </c>
      <c r="AT104" s="216" t="s">
        <v>124</v>
      </c>
      <c r="AU104" s="216" t="s">
        <v>82</v>
      </c>
      <c r="AY104" s="18" t="s">
        <v>122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129</v>
      </c>
      <c r="BM104" s="216" t="s">
        <v>157</v>
      </c>
    </row>
    <row r="105" s="13" customFormat="1">
      <c r="A105" s="13"/>
      <c r="B105" s="218"/>
      <c r="C105" s="219"/>
      <c r="D105" s="220" t="s">
        <v>131</v>
      </c>
      <c r="E105" s="221" t="s">
        <v>19</v>
      </c>
      <c r="F105" s="222" t="s">
        <v>158</v>
      </c>
      <c r="G105" s="219"/>
      <c r="H105" s="223">
        <v>5.2800000000000002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9" t="s">
        <v>131</v>
      </c>
      <c r="AU105" s="229" t="s">
        <v>82</v>
      </c>
      <c r="AV105" s="13" t="s">
        <v>82</v>
      </c>
      <c r="AW105" s="13" t="s">
        <v>33</v>
      </c>
      <c r="AX105" s="13" t="s">
        <v>72</v>
      </c>
      <c r="AY105" s="229" t="s">
        <v>122</v>
      </c>
    </row>
    <row r="106" s="13" customFormat="1">
      <c r="A106" s="13"/>
      <c r="B106" s="218"/>
      <c r="C106" s="219"/>
      <c r="D106" s="220" t="s">
        <v>131</v>
      </c>
      <c r="E106" s="221" t="s">
        <v>19</v>
      </c>
      <c r="F106" s="222" t="s">
        <v>159</v>
      </c>
      <c r="G106" s="219"/>
      <c r="H106" s="223">
        <v>2.7000000000000002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9" t="s">
        <v>131</v>
      </c>
      <c r="AU106" s="229" t="s">
        <v>82</v>
      </c>
      <c r="AV106" s="13" t="s">
        <v>82</v>
      </c>
      <c r="AW106" s="13" t="s">
        <v>33</v>
      </c>
      <c r="AX106" s="13" t="s">
        <v>72</v>
      </c>
      <c r="AY106" s="229" t="s">
        <v>122</v>
      </c>
    </row>
    <row r="107" s="13" customFormat="1">
      <c r="A107" s="13"/>
      <c r="B107" s="218"/>
      <c r="C107" s="219"/>
      <c r="D107" s="220" t="s">
        <v>131</v>
      </c>
      <c r="E107" s="221" t="s">
        <v>19</v>
      </c>
      <c r="F107" s="222" t="s">
        <v>160</v>
      </c>
      <c r="G107" s="219"/>
      <c r="H107" s="223">
        <v>12.16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9" t="s">
        <v>131</v>
      </c>
      <c r="AU107" s="229" t="s">
        <v>82</v>
      </c>
      <c r="AV107" s="13" t="s">
        <v>82</v>
      </c>
      <c r="AW107" s="13" t="s">
        <v>33</v>
      </c>
      <c r="AX107" s="13" t="s">
        <v>72</v>
      </c>
      <c r="AY107" s="229" t="s">
        <v>122</v>
      </c>
    </row>
    <row r="108" s="14" customFormat="1">
      <c r="A108" s="14"/>
      <c r="B108" s="230"/>
      <c r="C108" s="231"/>
      <c r="D108" s="220" t="s">
        <v>131</v>
      </c>
      <c r="E108" s="232" t="s">
        <v>19</v>
      </c>
      <c r="F108" s="233" t="s">
        <v>153</v>
      </c>
      <c r="G108" s="231"/>
      <c r="H108" s="234">
        <v>20.140000000000001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0" t="s">
        <v>131</v>
      </c>
      <c r="AU108" s="240" t="s">
        <v>82</v>
      </c>
      <c r="AV108" s="14" t="s">
        <v>129</v>
      </c>
      <c r="AW108" s="14" t="s">
        <v>33</v>
      </c>
      <c r="AX108" s="14" t="s">
        <v>80</v>
      </c>
      <c r="AY108" s="240" t="s">
        <v>122</v>
      </c>
    </row>
    <row r="109" s="2" customFormat="1">
      <c r="A109" s="39"/>
      <c r="B109" s="40"/>
      <c r="C109" s="205" t="s">
        <v>161</v>
      </c>
      <c r="D109" s="205" t="s">
        <v>124</v>
      </c>
      <c r="E109" s="206" t="s">
        <v>162</v>
      </c>
      <c r="F109" s="207" t="s">
        <v>163</v>
      </c>
      <c r="G109" s="208" t="s">
        <v>149</v>
      </c>
      <c r="H109" s="209">
        <v>747.63999999999999</v>
      </c>
      <c r="I109" s="210"/>
      <c r="J109" s="211">
        <f>ROUND(I109*H109,2)</f>
        <v>0</v>
      </c>
      <c r="K109" s="207" t="s">
        <v>128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129</v>
      </c>
      <c r="AT109" s="216" t="s">
        <v>124</v>
      </c>
      <c r="AU109" s="216" t="s">
        <v>82</v>
      </c>
      <c r="AY109" s="18" t="s">
        <v>122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129</v>
      </c>
      <c r="BM109" s="216" t="s">
        <v>164</v>
      </c>
    </row>
    <row r="110" s="13" customFormat="1">
      <c r="A110" s="13"/>
      <c r="B110" s="218"/>
      <c r="C110" s="219"/>
      <c r="D110" s="220" t="s">
        <v>131</v>
      </c>
      <c r="E110" s="221" t="s">
        <v>19</v>
      </c>
      <c r="F110" s="222" t="s">
        <v>151</v>
      </c>
      <c r="G110" s="219"/>
      <c r="H110" s="223">
        <v>257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9" t="s">
        <v>131</v>
      </c>
      <c r="AU110" s="229" t="s">
        <v>82</v>
      </c>
      <c r="AV110" s="13" t="s">
        <v>82</v>
      </c>
      <c r="AW110" s="13" t="s">
        <v>33</v>
      </c>
      <c r="AX110" s="13" t="s">
        <v>72</v>
      </c>
      <c r="AY110" s="229" t="s">
        <v>122</v>
      </c>
    </row>
    <row r="111" s="13" customFormat="1">
      <c r="A111" s="13"/>
      <c r="B111" s="218"/>
      <c r="C111" s="219"/>
      <c r="D111" s="220" t="s">
        <v>131</v>
      </c>
      <c r="E111" s="221" t="s">
        <v>19</v>
      </c>
      <c r="F111" s="222" t="s">
        <v>152</v>
      </c>
      <c r="G111" s="219"/>
      <c r="H111" s="223">
        <v>470.5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131</v>
      </c>
      <c r="AU111" s="229" t="s">
        <v>82</v>
      </c>
      <c r="AV111" s="13" t="s">
        <v>82</v>
      </c>
      <c r="AW111" s="13" t="s">
        <v>33</v>
      </c>
      <c r="AX111" s="13" t="s">
        <v>72</v>
      </c>
      <c r="AY111" s="229" t="s">
        <v>122</v>
      </c>
    </row>
    <row r="112" s="13" customFormat="1">
      <c r="A112" s="13"/>
      <c r="B112" s="218"/>
      <c r="C112" s="219"/>
      <c r="D112" s="220" t="s">
        <v>131</v>
      </c>
      <c r="E112" s="221" t="s">
        <v>19</v>
      </c>
      <c r="F112" s="222" t="s">
        <v>158</v>
      </c>
      <c r="G112" s="219"/>
      <c r="H112" s="223">
        <v>5.2800000000000002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9" t="s">
        <v>131</v>
      </c>
      <c r="AU112" s="229" t="s">
        <v>82</v>
      </c>
      <c r="AV112" s="13" t="s">
        <v>82</v>
      </c>
      <c r="AW112" s="13" t="s">
        <v>33</v>
      </c>
      <c r="AX112" s="13" t="s">
        <v>72</v>
      </c>
      <c r="AY112" s="229" t="s">
        <v>122</v>
      </c>
    </row>
    <row r="113" s="13" customFormat="1">
      <c r="A113" s="13"/>
      <c r="B113" s="218"/>
      <c r="C113" s="219"/>
      <c r="D113" s="220" t="s">
        <v>131</v>
      </c>
      <c r="E113" s="221" t="s">
        <v>19</v>
      </c>
      <c r="F113" s="222" t="s">
        <v>159</v>
      </c>
      <c r="G113" s="219"/>
      <c r="H113" s="223">
        <v>2.7000000000000002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9" t="s">
        <v>131</v>
      </c>
      <c r="AU113" s="229" t="s">
        <v>82</v>
      </c>
      <c r="AV113" s="13" t="s">
        <v>82</v>
      </c>
      <c r="AW113" s="13" t="s">
        <v>33</v>
      </c>
      <c r="AX113" s="13" t="s">
        <v>72</v>
      </c>
      <c r="AY113" s="229" t="s">
        <v>122</v>
      </c>
    </row>
    <row r="114" s="13" customFormat="1">
      <c r="A114" s="13"/>
      <c r="B114" s="218"/>
      <c r="C114" s="219"/>
      <c r="D114" s="220" t="s">
        <v>131</v>
      </c>
      <c r="E114" s="221" t="s">
        <v>19</v>
      </c>
      <c r="F114" s="222" t="s">
        <v>160</v>
      </c>
      <c r="G114" s="219"/>
      <c r="H114" s="223">
        <v>12.16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131</v>
      </c>
      <c r="AU114" s="229" t="s">
        <v>82</v>
      </c>
      <c r="AV114" s="13" t="s">
        <v>82</v>
      </c>
      <c r="AW114" s="13" t="s">
        <v>33</v>
      </c>
      <c r="AX114" s="13" t="s">
        <v>72</v>
      </c>
      <c r="AY114" s="229" t="s">
        <v>122</v>
      </c>
    </row>
    <row r="115" s="14" customFormat="1">
      <c r="A115" s="14"/>
      <c r="B115" s="230"/>
      <c r="C115" s="231"/>
      <c r="D115" s="220" t="s">
        <v>131</v>
      </c>
      <c r="E115" s="232" t="s">
        <v>19</v>
      </c>
      <c r="F115" s="233" t="s">
        <v>153</v>
      </c>
      <c r="G115" s="231"/>
      <c r="H115" s="234">
        <v>747.63999999999999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0" t="s">
        <v>131</v>
      </c>
      <c r="AU115" s="240" t="s">
        <v>82</v>
      </c>
      <c r="AV115" s="14" t="s">
        <v>129</v>
      </c>
      <c r="AW115" s="14" t="s">
        <v>33</v>
      </c>
      <c r="AX115" s="14" t="s">
        <v>80</v>
      </c>
      <c r="AY115" s="240" t="s">
        <v>122</v>
      </c>
    </row>
    <row r="116" s="2" customFormat="1">
      <c r="A116" s="39"/>
      <c r="B116" s="40"/>
      <c r="C116" s="205" t="s">
        <v>165</v>
      </c>
      <c r="D116" s="205" t="s">
        <v>124</v>
      </c>
      <c r="E116" s="206" t="s">
        <v>166</v>
      </c>
      <c r="F116" s="207" t="s">
        <v>167</v>
      </c>
      <c r="G116" s="208" t="s">
        <v>149</v>
      </c>
      <c r="H116" s="209">
        <v>7476.3999999999996</v>
      </c>
      <c r="I116" s="210"/>
      <c r="J116" s="211">
        <f>ROUND(I116*H116,2)</f>
        <v>0</v>
      </c>
      <c r="K116" s="207" t="s">
        <v>128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129</v>
      </c>
      <c r="AT116" s="216" t="s">
        <v>124</v>
      </c>
      <c r="AU116" s="216" t="s">
        <v>82</v>
      </c>
      <c r="AY116" s="18" t="s">
        <v>122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129</v>
      </c>
      <c r="BM116" s="216" t="s">
        <v>168</v>
      </c>
    </row>
    <row r="117" s="13" customFormat="1">
      <c r="A117" s="13"/>
      <c r="B117" s="218"/>
      <c r="C117" s="219"/>
      <c r="D117" s="220" t="s">
        <v>131</v>
      </c>
      <c r="E117" s="219"/>
      <c r="F117" s="222" t="s">
        <v>169</v>
      </c>
      <c r="G117" s="219"/>
      <c r="H117" s="223">
        <v>7476.3999999999996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9" t="s">
        <v>131</v>
      </c>
      <c r="AU117" s="229" t="s">
        <v>82</v>
      </c>
      <c r="AV117" s="13" t="s">
        <v>82</v>
      </c>
      <c r="AW117" s="13" t="s">
        <v>4</v>
      </c>
      <c r="AX117" s="13" t="s">
        <v>80</v>
      </c>
      <c r="AY117" s="229" t="s">
        <v>122</v>
      </c>
    </row>
    <row r="118" s="2" customFormat="1" ht="33" customHeight="1">
      <c r="A118" s="39"/>
      <c r="B118" s="40"/>
      <c r="C118" s="205" t="s">
        <v>170</v>
      </c>
      <c r="D118" s="205" t="s">
        <v>124</v>
      </c>
      <c r="E118" s="206" t="s">
        <v>171</v>
      </c>
      <c r="F118" s="207" t="s">
        <v>172</v>
      </c>
      <c r="G118" s="208" t="s">
        <v>149</v>
      </c>
      <c r="H118" s="209">
        <v>452.5</v>
      </c>
      <c r="I118" s="210"/>
      <c r="J118" s="211">
        <f>ROUND(I118*H118,2)</f>
        <v>0</v>
      </c>
      <c r="K118" s="207" t="s">
        <v>128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129</v>
      </c>
      <c r="AT118" s="216" t="s">
        <v>124</v>
      </c>
      <c r="AU118" s="216" t="s">
        <v>82</v>
      </c>
      <c r="AY118" s="18" t="s">
        <v>122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129</v>
      </c>
      <c r="BM118" s="216" t="s">
        <v>173</v>
      </c>
    </row>
    <row r="119" s="13" customFormat="1">
      <c r="A119" s="13"/>
      <c r="B119" s="218"/>
      <c r="C119" s="219"/>
      <c r="D119" s="220" t="s">
        <v>131</v>
      </c>
      <c r="E119" s="221" t="s">
        <v>19</v>
      </c>
      <c r="F119" s="222" t="s">
        <v>174</v>
      </c>
      <c r="G119" s="219"/>
      <c r="H119" s="223">
        <v>452.5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131</v>
      </c>
      <c r="AU119" s="229" t="s">
        <v>82</v>
      </c>
      <c r="AV119" s="13" t="s">
        <v>82</v>
      </c>
      <c r="AW119" s="13" t="s">
        <v>33</v>
      </c>
      <c r="AX119" s="13" t="s">
        <v>80</v>
      </c>
      <c r="AY119" s="229" t="s">
        <v>122</v>
      </c>
    </row>
    <row r="120" s="2" customFormat="1" ht="16.5" customHeight="1">
      <c r="A120" s="39"/>
      <c r="B120" s="40"/>
      <c r="C120" s="241" t="s">
        <v>175</v>
      </c>
      <c r="D120" s="241" t="s">
        <v>176</v>
      </c>
      <c r="E120" s="242" t="s">
        <v>177</v>
      </c>
      <c r="F120" s="243" t="s">
        <v>178</v>
      </c>
      <c r="G120" s="244" t="s">
        <v>179</v>
      </c>
      <c r="H120" s="245">
        <v>814.5</v>
      </c>
      <c r="I120" s="246"/>
      <c r="J120" s="247">
        <f>ROUND(I120*H120,2)</f>
        <v>0</v>
      </c>
      <c r="K120" s="243" t="s">
        <v>19</v>
      </c>
      <c r="L120" s="248"/>
      <c r="M120" s="249" t="s">
        <v>19</v>
      </c>
      <c r="N120" s="250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165</v>
      </c>
      <c r="AT120" s="216" t="s">
        <v>176</v>
      </c>
      <c r="AU120" s="216" t="s">
        <v>82</v>
      </c>
      <c r="AY120" s="18" t="s">
        <v>122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129</v>
      </c>
      <c r="BM120" s="216" t="s">
        <v>180</v>
      </c>
    </row>
    <row r="121" s="2" customFormat="1">
      <c r="A121" s="39"/>
      <c r="B121" s="40"/>
      <c r="C121" s="41"/>
      <c r="D121" s="220" t="s">
        <v>181</v>
      </c>
      <c r="E121" s="41"/>
      <c r="F121" s="251" t="s">
        <v>182</v>
      </c>
      <c r="G121" s="41"/>
      <c r="H121" s="41"/>
      <c r="I121" s="252"/>
      <c r="J121" s="41"/>
      <c r="K121" s="41"/>
      <c r="L121" s="45"/>
      <c r="M121" s="253"/>
      <c r="N121" s="25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181</v>
      </c>
      <c r="AU121" s="18" t="s">
        <v>82</v>
      </c>
    </row>
    <row r="122" s="13" customFormat="1">
      <c r="A122" s="13"/>
      <c r="B122" s="218"/>
      <c r="C122" s="219"/>
      <c r="D122" s="220" t="s">
        <v>131</v>
      </c>
      <c r="E122" s="221" t="s">
        <v>19</v>
      </c>
      <c r="F122" s="222" t="s">
        <v>174</v>
      </c>
      <c r="G122" s="219"/>
      <c r="H122" s="223">
        <v>452.5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9" t="s">
        <v>131</v>
      </c>
      <c r="AU122" s="229" t="s">
        <v>82</v>
      </c>
      <c r="AV122" s="13" t="s">
        <v>82</v>
      </c>
      <c r="AW122" s="13" t="s">
        <v>33</v>
      </c>
      <c r="AX122" s="13" t="s">
        <v>80</v>
      </c>
      <c r="AY122" s="229" t="s">
        <v>122</v>
      </c>
    </row>
    <row r="123" s="13" customFormat="1">
      <c r="A123" s="13"/>
      <c r="B123" s="218"/>
      <c r="C123" s="219"/>
      <c r="D123" s="220" t="s">
        <v>131</v>
      </c>
      <c r="E123" s="219"/>
      <c r="F123" s="222" t="s">
        <v>183</v>
      </c>
      <c r="G123" s="219"/>
      <c r="H123" s="223">
        <v>814.5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9" t="s">
        <v>131</v>
      </c>
      <c r="AU123" s="229" t="s">
        <v>82</v>
      </c>
      <c r="AV123" s="13" t="s">
        <v>82</v>
      </c>
      <c r="AW123" s="13" t="s">
        <v>4</v>
      </c>
      <c r="AX123" s="13" t="s">
        <v>80</v>
      </c>
      <c r="AY123" s="229" t="s">
        <v>122</v>
      </c>
    </row>
    <row r="124" s="2" customFormat="1">
      <c r="A124" s="39"/>
      <c r="B124" s="40"/>
      <c r="C124" s="205" t="s">
        <v>184</v>
      </c>
      <c r="D124" s="205" t="s">
        <v>124</v>
      </c>
      <c r="E124" s="206" t="s">
        <v>185</v>
      </c>
      <c r="F124" s="207" t="s">
        <v>186</v>
      </c>
      <c r="G124" s="208" t="s">
        <v>179</v>
      </c>
      <c r="H124" s="209">
        <v>1345.752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129</v>
      </c>
      <c r="AT124" s="216" t="s">
        <v>124</v>
      </c>
      <c r="AU124" s="216" t="s">
        <v>82</v>
      </c>
      <c r="AY124" s="18" t="s">
        <v>122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129</v>
      </c>
      <c r="BM124" s="216" t="s">
        <v>187</v>
      </c>
    </row>
    <row r="125" s="13" customFormat="1">
      <c r="A125" s="13"/>
      <c r="B125" s="218"/>
      <c r="C125" s="219"/>
      <c r="D125" s="220" t="s">
        <v>131</v>
      </c>
      <c r="E125" s="219"/>
      <c r="F125" s="222" t="s">
        <v>188</v>
      </c>
      <c r="G125" s="219"/>
      <c r="H125" s="223">
        <v>1345.752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9" t="s">
        <v>131</v>
      </c>
      <c r="AU125" s="229" t="s">
        <v>82</v>
      </c>
      <c r="AV125" s="13" t="s">
        <v>82</v>
      </c>
      <c r="AW125" s="13" t="s">
        <v>4</v>
      </c>
      <c r="AX125" s="13" t="s">
        <v>80</v>
      </c>
      <c r="AY125" s="229" t="s">
        <v>122</v>
      </c>
    </row>
    <row r="126" s="2" customFormat="1">
      <c r="A126" s="39"/>
      <c r="B126" s="40"/>
      <c r="C126" s="205" t="s">
        <v>189</v>
      </c>
      <c r="D126" s="205" t="s">
        <v>124</v>
      </c>
      <c r="E126" s="206" t="s">
        <v>190</v>
      </c>
      <c r="F126" s="207" t="s">
        <v>191</v>
      </c>
      <c r="G126" s="208" t="s">
        <v>149</v>
      </c>
      <c r="H126" s="209">
        <v>21.283000000000001</v>
      </c>
      <c r="I126" s="210"/>
      <c r="J126" s="211">
        <f>ROUND(I126*H126,2)</f>
        <v>0</v>
      </c>
      <c r="K126" s="207" t="s">
        <v>128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129</v>
      </c>
      <c r="AT126" s="216" t="s">
        <v>124</v>
      </c>
      <c r="AU126" s="216" t="s">
        <v>82</v>
      </c>
      <c r="AY126" s="18" t="s">
        <v>122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129</v>
      </c>
      <c r="BM126" s="216" t="s">
        <v>192</v>
      </c>
    </row>
    <row r="127" s="13" customFormat="1">
      <c r="A127" s="13"/>
      <c r="B127" s="218"/>
      <c r="C127" s="219"/>
      <c r="D127" s="220" t="s">
        <v>131</v>
      </c>
      <c r="E127" s="221" t="s">
        <v>19</v>
      </c>
      <c r="F127" s="222" t="s">
        <v>193</v>
      </c>
      <c r="G127" s="219"/>
      <c r="H127" s="223">
        <v>20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131</v>
      </c>
      <c r="AU127" s="229" t="s">
        <v>82</v>
      </c>
      <c r="AV127" s="13" t="s">
        <v>82</v>
      </c>
      <c r="AW127" s="13" t="s">
        <v>33</v>
      </c>
      <c r="AX127" s="13" t="s">
        <v>72</v>
      </c>
      <c r="AY127" s="229" t="s">
        <v>122</v>
      </c>
    </row>
    <row r="128" s="13" customFormat="1">
      <c r="A128" s="13"/>
      <c r="B128" s="218"/>
      <c r="C128" s="219"/>
      <c r="D128" s="220" t="s">
        <v>131</v>
      </c>
      <c r="E128" s="221" t="s">
        <v>19</v>
      </c>
      <c r="F128" s="222" t="s">
        <v>194</v>
      </c>
      <c r="G128" s="219"/>
      <c r="H128" s="223">
        <v>1.2829999999999999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131</v>
      </c>
      <c r="AU128" s="229" t="s">
        <v>82</v>
      </c>
      <c r="AV128" s="13" t="s">
        <v>82</v>
      </c>
      <c r="AW128" s="13" t="s">
        <v>33</v>
      </c>
      <c r="AX128" s="13" t="s">
        <v>72</v>
      </c>
      <c r="AY128" s="229" t="s">
        <v>122</v>
      </c>
    </row>
    <row r="129" s="14" customFormat="1">
      <c r="A129" s="14"/>
      <c r="B129" s="230"/>
      <c r="C129" s="231"/>
      <c r="D129" s="220" t="s">
        <v>131</v>
      </c>
      <c r="E129" s="232" t="s">
        <v>19</v>
      </c>
      <c r="F129" s="233" t="s">
        <v>153</v>
      </c>
      <c r="G129" s="231"/>
      <c r="H129" s="234">
        <v>21.283000000000001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0" t="s">
        <v>131</v>
      </c>
      <c r="AU129" s="240" t="s">
        <v>82</v>
      </c>
      <c r="AV129" s="14" t="s">
        <v>129</v>
      </c>
      <c r="AW129" s="14" t="s">
        <v>33</v>
      </c>
      <c r="AX129" s="14" t="s">
        <v>80</v>
      </c>
      <c r="AY129" s="240" t="s">
        <v>122</v>
      </c>
    </row>
    <row r="130" s="2" customFormat="1" ht="16.5" customHeight="1">
      <c r="A130" s="39"/>
      <c r="B130" s="40"/>
      <c r="C130" s="241" t="s">
        <v>195</v>
      </c>
      <c r="D130" s="241" t="s">
        <v>176</v>
      </c>
      <c r="E130" s="242" t="s">
        <v>196</v>
      </c>
      <c r="F130" s="243" t="s">
        <v>197</v>
      </c>
      <c r="G130" s="244" t="s">
        <v>179</v>
      </c>
      <c r="H130" s="245">
        <v>38.308999999999998</v>
      </c>
      <c r="I130" s="246"/>
      <c r="J130" s="247">
        <f>ROUND(I130*H130,2)</f>
        <v>0</v>
      </c>
      <c r="K130" s="243" t="s">
        <v>19</v>
      </c>
      <c r="L130" s="248"/>
      <c r="M130" s="249" t="s">
        <v>19</v>
      </c>
      <c r="N130" s="250" t="s">
        <v>43</v>
      </c>
      <c r="O130" s="85"/>
      <c r="P130" s="214">
        <f>O130*H130</f>
        <v>0</v>
      </c>
      <c r="Q130" s="214">
        <v>1</v>
      </c>
      <c r="R130" s="214">
        <f>Q130*H130</f>
        <v>38.308999999999998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165</v>
      </c>
      <c r="AT130" s="216" t="s">
        <v>176</v>
      </c>
      <c r="AU130" s="216" t="s">
        <v>82</v>
      </c>
      <c r="AY130" s="18" t="s">
        <v>122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129</v>
      </c>
      <c r="BM130" s="216" t="s">
        <v>198</v>
      </c>
    </row>
    <row r="131" s="13" customFormat="1">
      <c r="A131" s="13"/>
      <c r="B131" s="218"/>
      <c r="C131" s="219"/>
      <c r="D131" s="220" t="s">
        <v>131</v>
      </c>
      <c r="E131" s="219"/>
      <c r="F131" s="222" t="s">
        <v>199</v>
      </c>
      <c r="G131" s="219"/>
      <c r="H131" s="223">
        <v>38.308999999999998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9" t="s">
        <v>131</v>
      </c>
      <c r="AU131" s="229" t="s">
        <v>82</v>
      </c>
      <c r="AV131" s="13" t="s">
        <v>82</v>
      </c>
      <c r="AW131" s="13" t="s">
        <v>4</v>
      </c>
      <c r="AX131" s="13" t="s">
        <v>80</v>
      </c>
      <c r="AY131" s="229" t="s">
        <v>122</v>
      </c>
    </row>
    <row r="132" s="2" customFormat="1">
      <c r="A132" s="39"/>
      <c r="B132" s="40"/>
      <c r="C132" s="205" t="s">
        <v>200</v>
      </c>
      <c r="D132" s="205" t="s">
        <v>124</v>
      </c>
      <c r="E132" s="206" t="s">
        <v>201</v>
      </c>
      <c r="F132" s="207" t="s">
        <v>202</v>
      </c>
      <c r="G132" s="208" t="s">
        <v>149</v>
      </c>
      <c r="H132" s="209">
        <v>1.1479999999999999</v>
      </c>
      <c r="I132" s="210"/>
      <c r="J132" s="211">
        <f>ROUND(I132*H132,2)</f>
        <v>0</v>
      </c>
      <c r="K132" s="207" t="s">
        <v>128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129</v>
      </c>
      <c r="AT132" s="216" t="s">
        <v>124</v>
      </c>
      <c r="AU132" s="216" t="s">
        <v>82</v>
      </c>
      <c r="AY132" s="18" t="s">
        <v>122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129</v>
      </c>
      <c r="BM132" s="216" t="s">
        <v>203</v>
      </c>
    </row>
    <row r="133" s="13" customFormat="1">
      <c r="A133" s="13"/>
      <c r="B133" s="218"/>
      <c r="C133" s="219"/>
      <c r="D133" s="220" t="s">
        <v>131</v>
      </c>
      <c r="E133" s="221" t="s">
        <v>19</v>
      </c>
      <c r="F133" s="222" t="s">
        <v>204</v>
      </c>
      <c r="G133" s="219"/>
      <c r="H133" s="223">
        <v>1.1479999999999999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9" t="s">
        <v>131</v>
      </c>
      <c r="AU133" s="229" t="s">
        <v>82</v>
      </c>
      <c r="AV133" s="13" t="s">
        <v>82</v>
      </c>
      <c r="AW133" s="13" t="s">
        <v>33</v>
      </c>
      <c r="AX133" s="13" t="s">
        <v>72</v>
      </c>
      <c r="AY133" s="229" t="s">
        <v>122</v>
      </c>
    </row>
    <row r="134" s="14" customFormat="1">
      <c r="A134" s="14"/>
      <c r="B134" s="230"/>
      <c r="C134" s="231"/>
      <c r="D134" s="220" t="s">
        <v>131</v>
      </c>
      <c r="E134" s="232" t="s">
        <v>19</v>
      </c>
      <c r="F134" s="233" t="s">
        <v>153</v>
      </c>
      <c r="G134" s="231"/>
      <c r="H134" s="234">
        <v>1.1479999999999999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0" t="s">
        <v>131</v>
      </c>
      <c r="AU134" s="240" t="s">
        <v>82</v>
      </c>
      <c r="AV134" s="14" t="s">
        <v>129</v>
      </c>
      <c r="AW134" s="14" t="s">
        <v>33</v>
      </c>
      <c r="AX134" s="14" t="s">
        <v>80</v>
      </c>
      <c r="AY134" s="240" t="s">
        <v>122</v>
      </c>
    </row>
    <row r="135" s="2" customFormat="1" ht="16.5" customHeight="1">
      <c r="A135" s="39"/>
      <c r="B135" s="40"/>
      <c r="C135" s="241" t="s">
        <v>8</v>
      </c>
      <c r="D135" s="241" t="s">
        <v>176</v>
      </c>
      <c r="E135" s="242" t="s">
        <v>205</v>
      </c>
      <c r="F135" s="243" t="s">
        <v>206</v>
      </c>
      <c r="G135" s="244" t="s">
        <v>179</v>
      </c>
      <c r="H135" s="245">
        <v>2.2959999999999998</v>
      </c>
      <c r="I135" s="246"/>
      <c r="J135" s="247">
        <f>ROUND(I135*H135,2)</f>
        <v>0</v>
      </c>
      <c r="K135" s="243" t="s">
        <v>128</v>
      </c>
      <c r="L135" s="248"/>
      <c r="M135" s="249" t="s">
        <v>19</v>
      </c>
      <c r="N135" s="250" t="s">
        <v>43</v>
      </c>
      <c r="O135" s="85"/>
      <c r="P135" s="214">
        <f>O135*H135</f>
        <v>0</v>
      </c>
      <c r="Q135" s="214">
        <v>1</v>
      </c>
      <c r="R135" s="214">
        <f>Q135*H135</f>
        <v>2.2959999999999998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165</v>
      </c>
      <c r="AT135" s="216" t="s">
        <v>176</v>
      </c>
      <c r="AU135" s="216" t="s">
        <v>82</v>
      </c>
      <c r="AY135" s="18" t="s">
        <v>122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129</v>
      </c>
      <c r="BM135" s="216" t="s">
        <v>207</v>
      </c>
    </row>
    <row r="136" s="13" customFormat="1">
      <c r="A136" s="13"/>
      <c r="B136" s="218"/>
      <c r="C136" s="219"/>
      <c r="D136" s="220" t="s">
        <v>131</v>
      </c>
      <c r="E136" s="219"/>
      <c r="F136" s="222" t="s">
        <v>208</v>
      </c>
      <c r="G136" s="219"/>
      <c r="H136" s="223">
        <v>2.2959999999999998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9" t="s">
        <v>131</v>
      </c>
      <c r="AU136" s="229" t="s">
        <v>82</v>
      </c>
      <c r="AV136" s="13" t="s">
        <v>82</v>
      </c>
      <c r="AW136" s="13" t="s">
        <v>4</v>
      </c>
      <c r="AX136" s="13" t="s">
        <v>80</v>
      </c>
      <c r="AY136" s="229" t="s">
        <v>122</v>
      </c>
    </row>
    <row r="137" s="12" customFormat="1" ht="22.8" customHeight="1">
      <c r="A137" s="12"/>
      <c r="B137" s="189"/>
      <c r="C137" s="190"/>
      <c r="D137" s="191" t="s">
        <v>71</v>
      </c>
      <c r="E137" s="203" t="s">
        <v>82</v>
      </c>
      <c r="F137" s="203" t="s">
        <v>209</v>
      </c>
      <c r="G137" s="190"/>
      <c r="H137" s="190"/>
      <c r="I137" s="193"/>
      <c r="J137" s="204">
        <f>BK137</f>
        <v>0</v>
      </c>
      <c r="K137" s="190"/>
      <c r="L137" s="195"/>
      <c r="M137" s="196"/>
      <c r="N137" s="197"/>
      <c r="O137" s="197"/>
      <c r="P137" s="198">
        <f>SUM(P138:P144)</f>
        <v>0</v>
      </c>
      <c r="Q137" s="197"/>
      <c r="R137" s="198">
        <f>SUM(R138:R144)</f>
        <v>19.572357028200003</v>
      </c>
      <c r="S137" s="197"/>
      <c r="T137" s="199">
        <f>SUM(T138:T144)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0" t="s">
        <v>80</v>
      </c>
      <c r="AT137" s="201" t="s">
        <v>71</v>
      </c>
      <c r="AU137" s="201" t="s">
        <v>80</v>
      </c>
      <c r="AY137" s="200" t="s">
        <v>122</v>
      </c>
      <c r="BK137" s="202">
        <f>SUM(BK138:BK144)</f>
        <v>0</v>
      </c>
    </row>
    <row r="138" s="2" customFormat="1">
      <c r="A138" s="39"/>
      <c r="B138" s="40"/>
      <c r="C138" s="205" t="s">
        <v>210</v>
      </c>
      <c r="D138" s="205" t="s">
        <v>124</v>
      </c>
      <c r="E138" s="206" t="s">
        <v>211</v>
      </c>
      <c r="F138" s="207" t="s">
        <v>212</v>
      </c>
      <c r="G138" s="208" t="s">
        <v>149</v>
      </c>
      <c r="H138" s="209">
        <v>7.5999999999999996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129</v>
      </c>
      <c r="AT138" s="216" t="s">
        <v>124</v>
      </c>
      <c r="AU138" s="216" t="s">
        <v>82</v>
      </c>
      <c r="AY138" s="18" t="s">
        <v>122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129</v>
      </c>
      <c r="BM138" s="216" t="s">
        <v>213</v>
      </c>
    </row>
    <row r="139" s="13" customFormat="1">
      <c r="A139" s="13"/>
      <c r="B139" s="218"/>
      <c r="C139" s="219"/>
      <c r="D139" s="220" t="s">
        <v>131</v>
      </c>
      <c r="E139" s="221" t="s">
        <v>19</v>
      </c>
      <c r="F139" s="222" t="s">
        <v>214</v>
      </c>
      <c r="G139" s="219"/>
      <c r="H139" s="223">
        <v>7.5999999999999996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9" t="s">
        <v>131</v>
      </c>
      <c r="AU139" s="229" t="s">
        <v>82</v>
      </c>
      <c r="AV139" s="13" t="s">
        <v>82</v>
      </c>
      <c r="AW139" s="13" t="s">
        <v>33</v>
      </c>
      <c r="AX139" s="13" t="s">
        <v>80</v>
      </c>
      <c r="AY139" s="229" t="s">
        <v>122</v>
      </c>
    </row>
    <row r="140" s="2" customFormat="1">
      <c r="A140" s="39"/>
      <c r="B140" s="40"/>
      <c r="C140" s="205" t="s">
        <v>215</v>
      </c>
      <c r="D140" s="205" t="s">
        <v>124</v>
      </c>
      <c r="E140" s="206" t="s">
        <v>216</v>
      </c>
      <c r="F140" s="207" t="s">
        <v>217</v>
      </c>
      <c r="G140" s="208" t="s">
        <v>149</v>
      </c>
      <c r="H140" s="209">
        <v>4.5599999999999996</v>
      </c>
      <c r="I140" s="210"/>
      <c r="J140" s="211">
        <f>ROUND(I140*H140,2)</f>
        <v>0</v>
      </c>
      <c r="K140" s="207" t="s">
        <v>19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129</v>
      </c>
      <c r="AT140" s="216" t="s">
        <v>124</v>
      </c>
      <c r="AU140" s="216" t="s">
        <v>82</v>
      </c>
      <c r="AY140" s="18" t="s">
        <v>122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129</v>
      </c>
      <c r="BM140" s="216" t="s">
        <v>218</v>
      </c>
    </row>
    <row r="141" s="13" customFormat="1">
      <c r="A141" s="13"/>
      <c r="B141" s="218"/>
      <c r="C141" s="219"/>
      <c r="D141" s="220" t="s">
        <v>131</v>
      </c>
      <c r="E141" s="221" t="s">
        <v>19</v>
      </c>
      <c r="F141" s="222" t="s">
        <v>219</v>
      </c>
      <c r="G141" s="219"/>
      <c r="H141" s="223">
        <v>4.5599999999999996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9" t="s">
        <v>131</v>
      </c>
      <c r="AU141" s="229" t="s">
        <v>82</v>
      </c>
      <c r="AV141" s="13" t="s">
        <v>82</v>
      </c>
      <c r="AW141" s="13" t="s">
        <v>33</v>
      </c>
      <c r="AX141" s="13" t="s">
        <v>80</v>
      </c>
      <c r="AY141" s="229" t="s">
        <v>122</v>
      </c>
    </row>
    <row r="142" s="2" customFormat="1" ht="21.75" customHeight="1">
      <c r="A142" s="39"/>
      <c r="B142" s="40"/>
      <c r="C142" s="205" t="s">
        <v>220</v>
      </c>
      <c r="D142" s="205" t="s">
        <v>124</v>
      </c>
      <c r="E142" s="206" t="s">
        <v>221</v>
      </c>
      <c r="F142" s="207" t="s">
        <v>222</v>
      </c>
      <c r="G142" s="208" t="s">
        <v>223</v>
      </c>
      <c r="H142" s="209">
        <v>36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0.25850000000000001</v>
      </c>
      <c r="R142" s="214">
        <f>Q142*H142</f>
        <v>9.3060000000000009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129</v>
      </c>
      <c r="AT142" s="216" t="s">
        <v>124</v>
      </c>
      <c r="AU142" s="216" t="s">
        <v>82</v>
      </c>
      <c r="AY142" s="18" t="s">
        <v>122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129</v>
      </c>
      <c r="BM142" s="216" t="s">
        <v>224</v>
      </c>
    </row>
    <row r="143" s="2" customFormat="1" ht="16.5" customHeight="1">
      <c r="A143" s="39"/>
      <c r="B143" s="40"/>
      <c r="C143" s="205" t="s">
        <v>225</v>
      </c>
      <c r="D143" s="205" t="s">
        <v>124</v>
      </c>
      <c r="E143" s="206" t="s">
        <v>226</v>
      </c>
      <c r="F143" s="207" t="s">
        <v>227</v>
      </c>
      <c r="G143" s="208" t="s">
        <v>149</v>
      </c>
      <c r="H143" s="209">
        <v>4.5499999999999998</v>
      </c>
      <c r="I143" s="210"/>
      <c r="J143" s="211">
        <f>ROUND(I143*H143,2)</f>
        <v>0</v>
      </c>
      <c r="K143" s="207" t="s">
        <v>19</v>
      </c>
      <c r="L143" s="45"/>
      <c r="M143" s="212" t="s">
        <v>19</v>
      </c>
      <c r="N143" s="213" t="s">
        <v>43</v>
      </c>
      <c r="O143" s="85"/>
      <c r="P143" s="214">
        <f>O143*H143</f>
        <v>0</v>
      </c>
      <c r="Q143" s="214">
        <v>2.2563422040000001</v>
      </c>
      <c r="R143" s="214">
        <f>Q143*H143</f>
        <v>10.2663570282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129</v>
      </c>
      <c r="AT143" s="216" t="s">
        <v>124</v>
      </c>
      <c r="AU143" s="216" t="s">
        <v>82</v>
      </c>
      <c r="AY143" s="18" t="s">
        <v>122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129</v>
      </c>
      <c r="BM143" s="216" t="s">
        <v>228</v>
      </c>
    </row>
    <row r="144" s="13" customFormat="1">
      <c r="A144" s="13"/>
      <c r="B144" s="218"/>
      <c r="C144" s="219"/>
      <c r="D144" s="220" t="s">
        <v>131</v>
      </c>
      <c r="E144" s="221" t="s">
        <v>19</v>
      </c>
      <c r="F144" s="222" t="s">
        <v>229</v>
      </c>
      <c r="G144" s="219"/>
      <c r="H144" s="223">
        <v>4.5499999999999998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9" t="s">
        <v>131</v>
      </c>
      <c r="AU144" s="229" t="s">
        <v>82</v>
      </c>
      <c r="AV144" s="13" t="s">
        <v>82</v>
      </c>
      <c r="AW144" s="13" t="s">
        <v>33</v>
      </c>
      <c r="AX144" s="13" t="s">
        <v>80</v>
      </c>
      <c r="AY144" s="229" t="s">
        <v>122</v>
      </c>
    </row>
    <row r="145" s="12" customFormat="1" ht="22.8" customHeight="1">
      <c r="A145" s="12"/>
      <c r="B145" s="189"/>
      <c r="C145" s="190"/>
      <c r="D145" s="191" t="s">
        <v>71</v>
      </c>
      <c r="E145" s="203" t="s">
        <v>137</v>
      </c>
      <c r="F145" s="203" t="s">
        <v>230</v>
      </c>
      <c r="G145" s="190"/>
      <c r="H145" s="190"/>
      <c r="I145" s="193"/>
      <c r="J145" s="204">
        <f>BK145</f>
        <v>0</v>
      </c>
      <c r="K145" s="190"/>
      <c r="L145" s="195"/>
      <c r="M145" s="196"/>
      <c r="N145" s="197"/>
      <c r="O145" s="197"/>
      <c r="P145" s="198">
        <f>SUM(P146:P157)</f>
        <v>0</v>
      </c>
      <c r="Q145" s="197"/>
      <c r="R145" s="198">
        <f>SUM(R146:R157)</f>
        <v>16.604189999999999</v>
      </c>
      <c r="S145" s="197"/>
      <c r="T145" s="199">
        <f>SUM(T146:T157)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0" t="s">
        <v>80</v>
      </c>
      <c r="AT145" s="201" t="s">
        <v>71</v>
      </c>
      <c r="AU145" s="201" t="s">
        <v>80</v>
      </c>
      <c r="AY145" s="200" t="s">
        <v>122</v>
      </c>
      <c r="BK145" s="202">
        <f>SUM(BK146:BK157)</f>
        <v>0</v>
      </c>
    </row>
    <row r="146" s="2" customFormat="1">
      <c r="A146" s="39"/>
      <c r="B146" s="40"/>
      <c r="C146" s="205" t="s">
        <v>231</v>
      </c>
      <c r="D146" s="205" t="s">
        <v>124</v>
      </c>
      <c r="E146" s="206" t="s">
        <v>232</v>
      </c>
      <c r="F146" s="207" t="s">
        <v>233</v>
      </c>
      <c r="G146" s="208" t="s">
        <v>234</v>
      </c>
      <c r="H146" s="209">
        <v>62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0.25504500000000002</v>
      </c>
      <c r="R146" s="214">
        <f>Q146*H146</f>
        <v>15.812790000000002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129</v>
      </c>
      <c r="AT146" s="216" t="s">
        <v>124</v>
      </c>
      <c r="AU146" s="216" t="s">
        <v>82</v>
      </c>
      <c r="AY146" s="18" t="s">
        <v>122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129</v>
      </c>
      <c r="BM146" s="216" t="s">
        <v>235</v>
      </c>
    </row>
    <row r="147" s="13" customFormat="1">
      <c r="A147" s="13"/>
      <c r="B147" s="218"/>
      <c r="C147" s="219"/>
      <c r="D147" s="220" t="s">
        <v>131</v>
      </c>
      <c r="E147" s="221" t="s">
        <v>19</v>
      </c>
      <c r="F147" s="222" t="s">
        <v>236</v>
      </c>
      <c r="G147" s="219"/>
      <c r="H147" s="223">
        <v>56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9" t="s">
        <v>131</v>
      </c>
      <c r="AU147" s="229" t="s">
        <v>82</v>
      </c>
      <c r="AV147" s="13" t="s">
        <v>82</v>
      </c>
      <c r="AW147" s="13" t="s">
        <v>33</v>
      </c>
      <c r="AX147" s="13" t="s">
        <v>72</v>
      </c>
      <c r="AY147" s="229" t="s">
        <v>122</v>
      </c>
    </row>
    <row r="148" s="13" customFormat="1">
      <c r="A148" s="13"/>
      <c r="B148" s="218"/>
      <c r="C148" s="219"/>
      <c r="D148" s="220" t="s">
        <v>131</v>
      </c>
      <c r="E148" s="221" t="s">
        <v>19</v>
      </c>
      <c r="F148" s="222" t="s">
        <v>237</v>
      </c>
      <c r="G148" s="219"/>
      <c r="H148" s="223">
        <v>6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9" t="s">
        <v>131</v>
      </c>
      <c r="AU148" s="229" t="s">
        <v>82</v>
      </c>
      <c r="AV148" s="13" t="s">
        <v>82</v>
      </c>
      <c r="AW148" s="13" t="s">
        <v>33</v>
      </c>
      <c r="AX148" s="13" t="s">
        <v>72</v>
      </c>
      <c r="AY148" s="229" t="s">
        <v>122</v>
      </c>
    </row>
    <row r="149" s="14" customFormat="1">
      <c r="A149" s="14"/>
      <c r="B149" s="230"/>
      <c r="C149" s="231"/>
      <c r="D149" s="220" t="s">
        <v>131</v>
      </c>
      <c r="E149" s="232" t="s">
        <v>19</v>
      </c>
      <c r="F149" s="233" t="s">
        <v>153</v>
      </c>
      <c r="G149" s="231"/>
      <c r="H149" s="234">
        <v>62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0" t="s">
        <v>131</v>
      </c>
      <c r="AU149" s="240" t="s">
        <v>82</v>
      </c>
      <c r="AV149" s="14" t="s">
        <v>129</v>
      </c>
      <c r="AW149" s="14" t="s">
        <v>33</v>
      </c>
      <c r="AX149" s="14" t="s">
        <v>80</v>
      </c>
      <c r="AY149" s="240" t="s">
        <v>122</v>
      </c>
    </row>
    <row r="150" s="2" customFormat="1" ht="16.5" customHeight="1">
      <c r="A150" s="39"/>
      <c r="B150" s="40"/>
      <c r="C150" s="241" t="s">
        <v>7</v>
      </c>
      <c r="D150" s="241" t="s">
        <v>176</v>
      </c>
      <c r="E150" s="242" t="s">
        <v>238</v>
      </c>
      <c r="F150" s="243" t="s">
        <v>239</v>
      </c>
      <c r="G150" s="244" t="s">
        <v>234</v>
      </c>
      <c r="H150" s="245">
        <v>6</v>
      </c>
      <c r="I150" s="246"/>
      <c r="J150" s="247">
        <f>ROUND(I150*H150,2)</f>
        <v>0</v>
      </c>
      <c r="K150" s="243" t="s">
        <v>128</v>
      </c>
      <c r="L150" s="248"/>
      <c r="M150" s="249" t="s">
        <v>19</v>
      </c>
      <c r="N150" s="250" t="s">
        <v>43</v>
      </c>
      <c r="O150" s="85"/>
      <c r="P150" s="214">
        <f>O150*H150</f>
        <v>0</v>
      </c>
      <c r="Q150" s="214">
        <v>0.002</v>
      </c>
      <c r="R150" s="214">
        <f>Q150*H150</f>
        <v>0.012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165</v>
      </c>
      <c r="AT150" s="216" t="s">
        <v>176</v>
      </c>
      <c r="AU150" s="216" t="s">
        <v>82</v>
      </c>
      <c r="AY150" s="18" t="s">
        <v>122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129</v>
      </c>
      <c r="BM150" s="216" t="s">
        <v>240</v>
      </c>
    </row>
    <row r="151" s="2" customFormat="1" ht="16.5" customHeight="1">
      <c r="A151" s="39"/>
      <c r="B151" s="40"/>
      <c r="C151" s="241" t="s">
        <v>241</v>
      </c>
      <c r="D151" s="241" t="s">
        <v>176</v>
      </c>
      <c r="E151" s="242" t="s">
        <v>242</v>
      </c>
      <c r="F151" s="243" t="s">
        <v>243</v>
      </c>
      <c r="G151" s="244" t="s">
        <v>234</v>
      </c>
      <c r="H151" s="245">
        <v>56</v>
      </c>
      <c r="I151" s="246"/>
      <c r="J151" s="247">
        <f>ROUND(I151*H151,2)</f>
        <v>0</v>
      </c>
      <c r="K151" s="243" t="s">
        <v>19</v>
      </c>
      <c r="L151" s="248"/>
      <c r="M151" s="249" t="s">
        <v>19</v>
      </c>
      <c r="N151" s="250" t="s">
        <v>43</v>
      </c>
      <c r="O151" s="85"/>
      <c r="P151" s="214">
        <f>O151*H151</f>
        <v>0</v>
      </c>
      <c r="Q151" s="214">
        <v>0.0033999999999999998</v>
      </c>
      <c r="R151" s="214">
        <f>Q151*H151</f>
        <v>0.19039999999999999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165</v>
      </c>
      <c r="AT151" s="216" t="s">
        <v>176</v>
      </c>
      <c r="AU151" s="216" t="s">
        <v>82</v>
      </c>
      <c r="AY151" s="18" t="s">
        <v>122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80</v>
      </c>
      <c r="BK151" s="217">
        <f>ROUND(I151*H151,2)</f>
        <v>0</v>
      </c>
      <c r="BL151" s="18" t="s">
        <v>129</v>
      </c>
      <c r="BM151" s="216" t="s">
        <v>244</v>
      </c>
    </row>
    <row r="152" s="2" customFormat="1" ht="16.5" customHeight="1">
      <c r="A152" s="39"/>
      <c r="B152" s="40"/>
      <c r="C152" s="205" t="s">
        <v>245</v>
      </c>
      <c r="D152" s="205" t="s">
        <v>124</v>
      </c>
      <c r="E152" s="206" t="s">
        <v>246</v>
      </c>
      <c r="F152" s="207" t="s">
        <v>247</v>
      </c>
      <c r="G152" s="208" t="s">
        <v>234</v>
      </c>
      <c r="H152" s="209">
        <v>2</v>
      </c>
      <c r="I152" s="210"/>
      <c r="J152" s="211">
        <f>ROUND(I152*H152,2)</f>
        <v>0</v>
      </c>
      <c r="K152" s="207" t="s">
        <v>128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129</v>
      </c>
      <c r="AT152" s="216" t="s">
        <v>124</v>
      </c>
      <c r="AU152" s="216" t="s">
        <v>82</v>
      </c>
      <c r="AY152" s="18" t="s">
        <v>122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129</v>
      </c>
      <c r="BM152" s="216" t="s">
        <v>248</v>
      </c>
    </row>
    <row r="153" s="2" customFormat="1" ht="16.5" customHeight="1">
      <c r="A153" s="39"/>
      <c r="B153" s="40"/>
      <c r="C153" s="241" t="s">
        <v>249</v>
      </c>
      <c r="D153" s="241" t="s">
        <v>176</v>
      </c>
      <c r="E153" s="242" t="s">
        <v>250</v>
      </c>
      <c r="F153" s="243" t="s">
        <v>251</v>
      </c>
      <c r="G153" s="244" t="s">
        <v>234</v>
      </c>
      <c r="H153" s="245">
        <v>2</v>
      </c>
      <c r="I153" s="246"/>
      <c r="J153" s="247">
        <f>ROUND(I153*H153,2)</f>
        <v>0</v>
      </c>
      <c r="K153" s="243" t="s">
        <v>19</v>
      </c>
      <c r="L153" s="248"/>
      <c r="M153" s="249" t="s">
        <v>19</v>
      </c>
      <c r="N153" s="250" t="s">
        <v>43</v>
      </c>
      <c r="O153" s="85"/>
      <c r="P153" s="214">
        <f>O153*H153</f>
        <v>0</v>
      </c>
      <c r="Q153" s="214">
        <v>0.123</v>
      </c>
      <c r="R153" s="214">
        <f>Q153*H153</f>
        <v>0.246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165</v>
      </c>
      <c r="AT153" s="216" t="s">
        <v>176</v>
      </c>
      <c r="AU153" s="216" t="s">
        <v>82</v>
      </c>
      <c r="AY153" s="18" t="s">
        <v>122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129</v>
      </c>
      <c r="BM153" s="216" t="s">
        <v>252</v>
      </c>
    </row>
    <row r="154" s="2" customFormat="1" ht="16.5" customHeight="1">
      <c r="A154" s="39"/>
      <c r="B154" s="40"/>
      <c r="C154" s="205" t="s">
        <v>253</v>
      </c>
      <c r="D154" s="205" t="s">
        <v>124</v>
      </c>
      <c r="E154" s="206" t="s">
        <v>254</v>
      </c>
      <c r="F154" s="207" t="s">
        <v>255</v>
      </c>
      <c r="G154" s="208" t="s">
        <v>223</v>
      </c>
      <c r="H154" s="209">
        <v>140</v>
      </c>
      <c r="I154" s="210"/>
      <c r="J154" s="211">
        <f>ROUND(I154*H154,2)</f>
        <v>0</v>
      </c>
      <c r="K154" s="207" t="s">
        <v>128</v>
      </c>
      <c r="L154" s="45"/>
      <c r="M154" s="212" t="s">
        <v>19</v>
      </c>
      <c r="N154" s="213" t="s">
        <v>43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129</v>
      </c>
      <c r="AT154" s="216" t="s">
        <v>124</v>
      </c>
      <c r="AU154" s="216" t="s">
        <v>82</v>
      </c>
      <c r="AY154" s="18" t="s">
        <v>122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129</v>
      </c>
      <c r="BM154" s="216" t="s">
        <v>256</v>
      </c>
    </row>
    <row r="155" s="2" customFormat="1" ht="16.5" customHeight="1">
      <c r="A155" s="39"/>
      <c r="B155" s="40"/>
      <c r="C155" s="241" t="s">
        <v>257</v>
      </c>
      <c r="D155" s="241" t="s">
        <v>176</v>
      </c>
      <c r="E155" s="242" t="s">
        <v>258</v>
      </c>
      <c r="F155" s="243" t="s">
        <v>259</v>
      </c>
      <c r="G155" s="244" t="s">
        <v>223</v>
      </c>
      <c r="H155" s="245">
        <v>140</v>
      </c>
      <c r="I155" s="246"/>
      <c r="J155" s="247">
        <f>ROUND(I155*H155,2)</f>
        <v>0</v>
      </c>
      <c r="K155" s="243" t="s">
        <v>19</v>
      </c>
      <c r="L155" s="248"/>
      <c r="M155" s="249" t="s">
        <v>19</v>
      </c>
      <c r="N155" s="250" t="s">
        <v>43</v>
      </c>
      <c r="O155" s="85"/>
      <c r="P155" s="214">
        <f>O155*H155</f>
        <v>0</v>
      </c>
      <c r="Q155" s="214">
        <v>0.0018</v>
      </c>
      <c r="R155" s="214">
        <f>Q155*H155</f>
        <v>0.252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165</v>
      </c>
      <c r="AT155" s="216" t="s">
        <v>176</v>
      </c>
      <c r="AU155" s="216" t="s">
        <v>82</v>
      </c>
      <c r="AY155" s="18" t="s">
        <v>122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129</v>
      </c>
      <c r="BM155" s="216" t="s">
        <v>260</v>
      </c>
    </row>
    <row r="156" s="2" customFormat="1" ht="16.5" customHeight="1">
      <c r="A156" s="39"/>
      <c r="B156" s="40"/>
      <c r="C156" s="205" t="s">
        <v>261</v>
      </c>
      <c r="D156" s="205" t="s">
        <v>124</v>
      </c>
      <c r="E156" s="206" t="s">
        <v>262</v>
      </c>
      <c r="F156" s="207" t="s">
        <v>263</v>
      </c>
      <c r="G156" s="208" t="s">
        <v>234</v>
      </c>
      <c r="H156" s="209">
        <v>1</v>
      </c>
      <c r="I156" s="210"/>
      <c r="J156" s="211">
        <f>ROUND(I156*H156,2)</f>
        <v>0</v>
      </c>
      <c r="K156" s="207" t="s">
        <v>128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129</v>
      </c>
      <c r="AT156" s="216" t="s">
        <v>124</v>
      </c>
      <c r="AU156" s="216" t="s">
        <v>82</v>
      </c>
      <c r="AY156" s="18" t="s">
        <v>122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129</v>
      </c>
      <c r="BM156" s="216" t="s">
        <v>264</v>
      </c>
    </row>
    <row r="157" s="2" customFormat="1" ht="16.5" customHeight="1">
      <c r="A157" s="39"/>
      <c r="B157" s="40"/>
      <c r="C157" s="241" t="s">
        <v>265</v>
      </c>
      <c r="D157" s="241" t="s">
        <v>176</v>
      </c>
      <c r="E157" s="242" t="s">
        <v>266</v>
      </c>
      <c r="F157" s="243" t="s">
        <v>267</v>
      </c>
      <c r="G157" s="244" t="s">
        <v>234</v>
      </c>
      <c r="H157" s="245">
        <v>1</v>
      </c>
      <c r="I157" s="246"/>
      <c r="J157" s="247">
        <f>ROUND(I157*H157,2)</f>
        <v>0</v>
      </c>
      <c r="K157" s="243" t="s">
        <v>128</v>
      </c>
      <c r="L157" s="248"/>
      <c r="M157" s="249" t="s">
        <v>19</v>
      </c>
      <c r="N157" s="250" t="s">
        <v>43</v>
      </c>
      <c r="O157" s="85"/>
      <c r="P157" s="214">
        <f>O157*H157</f>
        <v>0</v>
      </c>
      <c r="Q157" s="214">
        <v>0.090999999999999998</v>
      </c>
      <c r="R157" s="214">
        <f>Q157*H157</f>
        <v>0.090999999999999998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165</v>
      </c>
      <c r="AT157" s="216" t="s">
        <v>176</v>
      </c>
      <c r="AU157" s="216" t="s">
        <v>82</v>
      </c>
      <c r="AY157" s="18" t="s">
        <v>122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129</v>
      </c>
      <c r="BM157" s="216" t="s">
        <v>268</v>
      </c>
    </row>
    <row r="158" s="12" customFormat="1" ht="22.8" customHeight="1">
      <c r="A158" s="12"/>
      <c r="B158" s="189"/>
      <c r="C158" s="190"/>
      <c r="D158" s="191" t="s">
        <v>71</v>
      </c>
      <c r="E158" s="203" t="s">
        <v>129</v>
      </c>
      <c r="F158" s="203" t="s">
        <v>269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SUM(P159:P162)</f>
        <v>0</v>
      </c>
      <c r="Q158" s="197"/>
      <c r="R158" s="198">
        <f>SUM(R159:R162)</f>
        <v>0</v>
      </c>
      <c r="S158" s="197"/>
      <c r="T158" s="199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0" t="s">
        <v>80</v>
      </c>
      <c r="AT158" s="201" t="s">
        <v>71</v>
      </c>
      <c r="AU158" s="201" t="s">
        <v>80</v>
      </c>
      <c r="AY158" s="200" t="s">
        <v>122</v>
      </c>
      <c r="BK158" s="202">
        <f>SUM(BK159:BK162)</f>
        <v>0</v>
      </c>
    </row>
    <row r="159" s="2" customFormat="1" ht="16.5" customHeight="1">
      <c r="A159" s="39"/>
      <c r="B159" s="40"/>
      <c r="C159" s="205" t="s">
        <v>270</v>
      </c>
      <c r="D159" s="205" t="s">
        <v>124</v>
      </c>
      <c r="E159" s="206" t="s">
        <v>271</v>
      </c>
      <c r="F159" s="207" t="s">
        <v>272</v>
      </c>
      <c r="G159" s="208" t="s">
        <v>127</v>
      </c>
      <c r="H159" s="209">
        <v>1.3200000000000001</v>
      </c>
      <c r="I159" s="210"/>
      <c r="J159" s="211">
        <f>ROUND(I159*H159,2)</f>
        <v>0</v>
      </c>
      <c r="K159" s="207" t="s">
        <v>19</v>
      </c>
      <c r="L159" s="45"/>
      <c r="M159" s="212" t="s">
        <v>19</v>
      </c>
      <c r="N159" s="213" t="s">
        <v>43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129</v>
      </c>
      <c r="AT159" s="216" t="s">
        <v>124</v>
      </c>
      <c r="AU159" s="216" t="s">
        <v>82</v>
      </c>
      <c r="AY159" s="18" t="s">
        <v>122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80</v>
      </c>
      <c r="BK159" s="217">
        <f>ROUND(I159*H159,2)</f>
        <v>0</v>
      </c>
      <c r="BL159" s="18" t="s">
        <v>129</v>
      </c>
      <c r="BM159" s="216" t="s">
        <v>273</v>
      </c>
    </row>
    <row r="160" s="13" customFormat="1">
      <c r="A160" s="13"/>
      <c r="B160" s="218"/>
      <c r="C160" s="219"/>
      <c r="D160" s="220" t="s">
        <v>131</v>
      </c>
      <c r="E160" s="221" t="s">
        <v>19</v>
      </c>
      <c r="F160" s="222" t="s">
        <v>274</v>
      </c>
      <c r="G160" s="219"/>
      <c r="H160" s="223">
        <v>1.3200000000000001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9" t="s">
        <v>131</v>
      </c>
      <c r="AU160" s="229" t="s">
        <v>82</v>
      </c>
      <c r="AV160" s="13" t="s">
        <v>82</v>
      </c>
      <c r="AW160" s="13" t="s">
        <v>33</v>
      </c>
      <c r="AX160" s="13" t="s">
        <v>80</v>
      </c>
      <c r="AY160" s="229" t="s">
        <v>122</v>
      </c>
    </row>
    <row r="161" s="2" customFormat="1" ht="16.5" customHeight="1">
      <c r="A161" s="39"/>
      <c r="B161" s="40"/>
      <c r="C161" s="205" t="s">
        <v>275</v>
      </c>
      <c r="D161" s="205" t="s">
        <v>124</v>
      </c>
      <c r="E161" s="206" t="s">
        <v>276</v>
      </c>
      <c r="F161" s="207" t="s">
        <v>277</v>
      </c>
      <c r="G161" s="208" t="s">
        <v>149</v>
      </c>
      <c r="H161" s="209">
        <v>0.27000000000000002</v>
      </c>
      <c r="I161" s="210"/>
      <c r="J161" s="211">
        <f>ROUND(I161*H161,2)</f>
        <v>0</v>
      </c>
      <c r="K161" s="207" t="s">
        <v>128</v>
      </c>
      <c r="L161" s="45"/>
      <c r="M161" s="212" t="s">
        <v>19</v>
      </c>
      <c r="N161" s="213" t="s">
        <v>43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129</v>
      </c>
      <c r="AT161" s="216" t="s">
        <v>124</v>
      </c>
      <c r="AU161" s="216" t="s">
        <v>82</v>
      </c>
      <c r="AY161" s="18" t="s">
        <v>122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80</v>
      </c>
      <c r="BK161" s="217">
        <f>ROUND(I161*H161,2)</f>
        <v>0</v>
      </c>
      <c r="BL161" s="18" t="s">
        <v>129</v>
      </c>
      <c r="BM161" s="216" t="s">
        <v>278</v>
      </c>
    </row>
    <row r="162" s="13" customFormat="1">
      <c r="A162" s="13"/>
      <c r="B162" s="218"/>
      <c r="C162" s="219"/>
      <c r="D162" s="220" t="s">
        <v>131</v>
      </c>
      <c r="E162" s="221" t="s">
        <v>19</v>
      </c>
      <c r="F162" s="222" t="s">
        <v>279</v>
      </c>
      <c r="G162" s="219"/>
      <c r="H162" s="223">
        <v>0.27000000000000002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9" t="s">
        <v>131</v>
      </c>
      <c r="AU162" s="229" t="s">
        <v>82</v>
      </c>
      <c r="AV162" s="13" t="s">
        <v>82</v>
      </c>
      <c r="AW162" s="13" t="s">
        <v>33</v>
      </c>
      <c r="AX162" s="13" t="s">
        <v>80</v>
      </c>
      <c r="AY162" s="229" t="s">
        <v>122</v>
      </c>
    </row>
    <row r="163" s="12" customFormat="1" ht="22.8" customHeight="1">
      <c r="A163" s="12"/>
      <c r="B163" s="189"/>
      <c r="C163" s="190"/>
      <c r="D163" s="191" t="s">
        <v>71</v>
      </c>
      <c r="E163" s="203" t="s">
        <v>146</v>
      </c>
      <c r="F163" s="203" t="s">
        <v>280</v>
      </c>
      <c r="G163" s="190"/>
      <c r="H163" s="190"/>
      <c r="I163" s="193"/>
      <c r="J163" s="204">
        <f>BK163</f>
        <v>0</v>
      </c>
      <c r="K163" s="190"/>
      <c r="L163" s="195"/>
      <c r="M163" s="196"/>
      <c r="N163" s="197"/>
      <c r="O163" s="197"/>
      <c r="P163" s="198">
        <f>SUM(P164:P191)</f>
        <v>0</v>
      </c>
      <c r="Q163" s="197"/>
      <c r="R163" s="198">
        <f>SUM(R164:R191)</f>
        <v>83.827920000000006</v>
      </c>
      <c r="S163" s="197"/>
      <c r="T163" s="199">
        <f>SUM(T164:T191)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0" t="s">
        <v>80</v>
      </c>
      <c r="AT163" s="201" t="s">
        <v>71</v>
      </c>
      <c r="AU163" s="201" t="s">
        <v>80</v>
      </c>
      <c r="AY163" s="200" t="s">
        <v>122</v>
      </c>
      <c r="BK163" s="202">
        <f>SUM(BK164:BK191)</f>
        <v>0</v>
      </c>
    </row>
    <row r="164" s="2" customFormat="1" ht="16.5" customHeight="1">
      <c r="A164" s="39"/>
      <c r="B164" s="40"/>
      <c r="C164" s="205" t="s">
        <v>281</v>
      </c>
      <c r="D164" s="205" t="s">
        <v>124</v>
      </c>
      <c r="E164" s="206" t="s">
        <v>282</v>
      </c>
      <c r="F164" s="207" t="s">
        <v>283</v>
      </c>
      <c r="G164" s="208" t="s">
        <v>127</v>
      </c>
      <c r="H164" s="209">
        <v>296</v>
      </c>
      <c r="I164" s="210"/>
      <c r="J164" s="211">
        <f>ROUND(I164*H164,2)</f>
        <v>0</v>
      </c>
      <c r="K164" s="207" t="s">
        <v>128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129</v>
      </c>
      <c r="AT164" s="216" t="s">
        <v>124</v>
      </c>
      <c r="AU164" s="216" t="s">
        <v>82</v>
      </c>
      <c r="AY164" s="18" t="s">
        <v>122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129</v>
      </c>
      <c r="BM164" s="216" t="s">
        <v>284</v>
      </c>
    </row>
    <row r="165" s="13" customFormat="1">
      <c r="A165" s="13"/>
      <c r="B165" s="218"/>
      <c r="C165" s="219"/>
      <c r="D165" s="220" t="s">
        <v>131</v>
      </c>
      <c r="E165" s="221" t="s">
        <v>19</v>
      </c>
      <c r="F165" s="222" t="s">
        <v>285</v>
      </c>
      <c r="G165" s="219"/>
      <c r="H165" s="223">
        <v>296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9" t="s">
        <v>131</v>
      </c>
      <c r="AU165" s="229" t="s">
        <v>82</v>
      </c>
      <c r="AV165" s="13" t="s">
        <v>82</v>
      </c>
      <c r="AW165" s="13" t="s">
        <v>33</v>
      </c>
      <c r="AX165" s="13" t="s">
        <v>80</v>
      </c>
      <c r="AY165" s="229" t="s">
        <v>122</v>
      </c>
    </row>
    <row r="166" s="2" customFormat="1" ht="16.5" customHeight="1">
      <c r="A166" s="39"/>
      <c r="B166" s="40"/>
      <c r="C166" s="205" t="s">
        <v>286</v>
      </c>
      <c r="D166" s="205" t="s">
        <v>124</v>
      </c>
      <c r="E166" s="206" t="s">
        <v>287</v>
      </c>
      <c r="F166" s="207" t="s">
        <v>288</v>
      </c>
      <c r="G166" s="208" t="s">
        <v>127</v>
      </c>
      <c r="H166" s="209">
        <v>1005.5</v>
      </c>
      <c r="I166" s="210"/>
      <c r="J166" s="211">
        <f>ROUND(I166*H166,2)</f>
        <v>0</v>
      </c>
      <c r="K166" s="207" t="s">
        <v>128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129</v>
      </c>
      <c r="AT166" s="216" t="s">
        <v>124</v>
      </c>
      <c r="AU166" s="216" t="s">
        <v>82</v>
      </c>
      <c r="AY166" s="18" t="s">
        <v>122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129</v>
      </c>
      <c r="BM166" s="216" t="s">
        <v>289</v>
      </c>
    </row>
    <row r="167" s="13" customFormat="1">
      <c r="A167" s="13"/>
      <c r="B167" s="218"/>
      <c r="C167" s="219"/>
      <c r="D167" s="220" t="s">
        <v>131</v>
      </c>
      <c r="E167" s="221" t="s">
        <v>19</v>
      </c>
      <c r="F167" s="222" t="s">
        <v>290</v>
      </c>
      <c r="G167" s="219"/>
      <c r="H167" s="223">
        <v>709.5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9" t="s">
        <v>131</v>
      </c>
      <c r="AU167" s="229" t="s">
        <v>82</v>
      </c>
      <c r="AV167" s="13" t="s">
        <v>82</v>
      </c>
      <c r="AW167" s="13" t="s">
        <v>33</v>
      </c>
      <c r="AX167" s="13" t="s">
        <v>72</v>
      </c>
      <c r="AY167" s="229" t="s">
        <v>122</v>
      </c>
    </row>
    <row r="168" s="13" customFormat="1">
      <c r="A168" s="13"/>
      <c r="B168" s="218"/>
      <c r="C168" s="219"/>
      <c r="D168" s="220" t="s">
        <v>131</v>
      </c>
      <c r="E168" s="221" t="s">
        <v>19</v>
      </c>
      <c r="F168" s="222" t="s">
        <v>285</v>
      </c>
      <c r="G168" s="219"/>
      <c r="H168" s="223">
        <v>296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9" t="s">
        <v>131</v>
      </c>
      <c r="AU168" s="229" t="s">
        <v>82</v>
      </c>
      <c r="AV168" s="13" t="s">
        <v>82</v>
      </c>
      <c r="AW168" s="13" t="s">
        <v>33</v>
      </c>
      <c r="AX168" s="13" t="s">
        <v>72</v>
      </c>
      <c r="AY168" s="229" t="s">
        <v>122</v>
      </c>
    </row>
    <row r="169" s="14" customFormat="1">
      <c r="A169" s="14"/>
      <c r="B169" s="230"/>
      <c r="C169" s="231"/>
      <c r="D169" s="220" t="s">
        <v>131</v>
      </c>
      <c r="E169" s="232" t="s">
        <v>19</v>
      </c>
      <c r="F169" s="233" t="s">
        <v>153</v>
      </c>
      <c r="G169" s="231"/>
      <c r="H169" s="234">
        <v>1005.5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0" t="s">
        <v>131</v>
      </c>
      <c r="AU169" s="240" t="s">
        <v>82</v>
      </c>
      <c r="AV169" s="14" t="s">
        <v>129</v>
      </c>
      <c r="AW169" s="14" t="s">
        <v>33</v>
      </c>
      <c r="AX169" s="14" t="s">
        <v>80</v>
      </c>
      <c r="AY169" s="240" t="s">
        <v>122</v>
      </c>
    </row>
    <row r="170" s="2" customFormat="1">
      <c r="A170" s="39"/>
      <c r="B170" s="40"/>
      <c r="C170" s="205" t="s">
        <v>291</v>
      </c>
      <c r="D170" s="205" t="s">
        <v>124</v>
      </c>
      <c r="E170" s="206" t="s">
        <v>292</v>
      </c>
      <c r="F170" s="207" t="s">
        <v>293</v>
      </c>
      <c r="G170" s="208" t="s">
        <v>127</v>
      </c>
      <c r="H170" s="209">
        <v>709.5</v>
      </c>
      <c r="I170" s="210"/>
      <c r="J170" s="211">
        <f>ROUND(I170*H170,2)</f>
        <v>0</v>
      </c>
      <c r="K170" s="207" t="s">
        <v>128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129</v>
      </c>
      <c r="AT170" s="216" t="s">
        <v>124</v>
      </c>
      <c r="AU170" s="216" t="s">
        <v>82</v>
      </c>
      <c r="AY170" s="18" t="s">
        <v>122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129</v>
      </c>
      <c r="BM170" s="216" t="s">
        <v>294</v>
      </c>
    </row>
    <row r="171" s="13" customFormat="1">
      <c r="A171" s="13"/>
      <c r="B171" s="218"/>
      <c r="C171" s="219"/>
      <c r="D171" s="220" t="s">
        <v>131</v>
      </c>
      <c r="E171" s="221" t="s">
        <v>19</v>
      </c>
      <c r="F171" s="222" t="s">
        <v>295</v>
      </c>
      <c r="G171" s="219"/>
      <c r="H171" s="223">
        <v>709.5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9" t="s">
        <v>131</v>
      </c>
      <c r="AU171" s="229" t="s">
        <v>82</v>
      </c>
      <c r="AV171" s="13" t="s">
        <v>82</v>
      </c>
      <c r="AW171" s="13" t="s">
        <v>33</v>
      </c>
      <c r="AX171" s="13" t="s">
        <v>80</v>
      </c>
      <c r="AY171" s="229" t="s">
        <v>122</v>
      </c>
    </row>
    <row r="172" s="2" customFormat="1" ht="16.5" customHeight="1">
      <c r="A172" s="39"/>
      <c r="B172" s="40"/>
      <c r="C172" s="205" t="s">
        <v>296</v>
      </c>
      <c r="D172" s="205" t="s">
        <v>124</v>
      </c>
      <c r="E172" s="206" t="s">
        <v>297</v>
      </c>
      <c r="F172" s="207" t="s">
        <v>298</v>
      </c>
      <c r="G172" s="208" t="s">
        <v>127</v>
      </c>
      <c r="H172" s="209">
        <v>709.5</v>
      </c>
      <c r="I172" s="210"/>
      <c r="J172" s="211">
        <f>ROUND(I172*H172,2)</f>
        <v>0</v>
      </c>
      <c r="K172" s="207" t="s">
        <v>128</v>
      </c>
      <c r="L172" s="45"/>
      <c r="M172" s="212" t="s">
        <v>19</v>
      </c>
      <c r="N172" s="213" t="s">
        <v>43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129</v>
      </c>
      <c r="AT172" s="216" t="s">
        <v>124</v>
      </c>
      <c r="AU172" s="216" t="s">
        <v>82</v>
      </c>
      <c r="AY172" s="18" t="s">
        <v>122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80</v>
      </c>
      <c r="BK172" s="217">
        <f>ROUND(I172*H172,2)</f>
        <v>0</v>
      </c>
      <c r="BL172" s="18" t="s">
        <v>129</v>
      </c>
      <c r="BM172" s="216" t="s">
        <v>299</v>
      </c>
    </row>
    <row r="173" s="13" customFormat="1">
      <c r="A173" s="13"/>
      <c r="B173" s="218"/>
      <c r="C173" s="219"/>
      <c r="D173" s="220" t="s">
        <v>131</v>
      </c>
      <c r="E173" s="221" t="s">
        <v>19</v>
      </c>
      <c r="F173" s="222" t="s">
        <v>295</v>
      </c>
      <c r="G173" s="219"/>
      <c r="H173" s="223">
        <v>709.5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9" t="s">
        <v>131</v>
      </c>
      <c r="AU173" s="229" t="s">
        <v>82</v>
      </c>
      <c r="AV173" s="13" t="s">
        <v>82</v>
      </c>
      <c r="AW173" s="13" t="s">
        <v>33</v>
      </c>
      <c r="AX173" s="13" t="s">
        <v>80</v>
      </c>
      <c r="AY173" s="229" t="s">
        <v>122</v>
      </c>
    </row>
    <row r="174" s="2" customFormat="1" ht="16.5" customHeight="1">
      <c r="A174" s="39"/>
      <c r="B174" s="40"/>
      <c r="C174" s="205" t="s">
        <v>300</v>
      </c>
      <c r="D174" s="205" t="s">
        <v>124</v>
      </c>
      <c r="E174" s="206" t="s">
        <v>301</v>
      </c>
      <c r="F174" s="207" t="s">
        <v>302</v>
      </c>
      <c r="G174" s="208" t="s">
        <v>127</v>
      </c>
      <c r="H174" s="209">
        <v>709.5</v>
      </c>
      <c r="I174" s="210"/>
      <c r="J174" s="211">
        <f>ROUND(I174*H174,2)</f>
        <v>0</v>
      </c>
      <c r="K174" s="207" t="s">
        <v>128</v>
      </c>
      <c r="L174" s="45"/>
      <c r="M174" s="212" t="s">
        <v>19</v>
      </c>
      <c r="N174" s="213" t="s">
        <v>43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129</v>
      </c>
      <c r="AT174" s="216" t="s">
        <v>124</v>
      </c>
      <c r="AU174" s="216" t="s">
        <v>82</v>
      </c>
      <c r="AY174" s="18" t="s">
        <v>122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129</v>
      </c>
      <c r="BM174" s="216" t="s">
        <v>303</v>
      </c>
    </row>
    <row r="175" s="13" customFormat="1">
      <c r="A175" s="13"/>
      <c r="B175" s="218"/>
      <c r="C175" s="219"/>
      <c r="D175" s="220" t="s">
        <v>131</v>
      </c>
      <c r="E175" s="221" t="s">
        <v>19</v>
      </c>
      <c r="F175" s="222" t="s">
        <v>304</v>
      </c>
      <c r="G175" s="219"/>
      <c r="H175" s="223">
        <v>709.5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9" t="s">
        <v>131</v>
      </c>
      <c r="AU175" s="229" t="s">
        <v>82</v>
      </c>
      <c r="AV175" s="13" t="s">
        <v>82</v>
      </c>
      <c r="AW175" s="13" t="s">
        <v>33</v>
      </c>
      <c r="AX175" s="13" t="s">
        <v>80</v>
      </c>
      <c r="AY175" s="229" t="s">
        <v>122</v>
      </c>
    </row>
    <row r="176" s="2" customFormat="1">
      <c r="A176" s="39"/>
      <c r="B176" s="40"/>
      <c r="C176" s="205" t="s">
        <v>305</v>
      </c>
      <c r="D176" s="205" t="s">
        <v>124</v>
      </c>
      <c r="E176" s="206" t="s">
        <v>306</v>
      </c>
      <c r="F176" s="207" t="s">
        <v>307</v>
      </c>
      <c r="G176" s="208" t="s">
        <v>127</v>
      </c>
      <c r="H176" s="209">
        <v>709.5</v>
      </c>
      <c r="I176" s="210"/>
      <c r="J176" s="211">
        <f>ROUND(I176*H176,2)</f>
        <v>0</v>
      </c>
      <c r="K176" s="207" t="s">
        <v>128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129</v>
      </c>
      <c r="AT176" s="216" t="s">
        <v>124</v>
      </c>
      <c r="AU176" s="216" t="s">
        <v>82</v>
      </c>
      <c r="AY176" s="18" t="s">
        <v>122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129</v>
      </c>
      <c r="BM176" s="216" t="s">
        <v>308</v>
      </c>
    </row>
    <row r="177" s="13" customFormat="1">
      <c r="A177" s="13"/>
      <c r="B177" s="218"/>
      <c r="C177" s="219"/>
      <c r="D177" s="220" t="s">
        <v>131</v>
      </c>
      <c r="E177" s="221" t="s">
        <v>19</v>
      </c>
      <c r="F177" s="222" t="s">
        <v>295</v>
      </c>
      <c r="G177" s="219"/>
      <c r="H177" s="223">
        <v>709.5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9" t="s">
        <v>131</v>
      </c>
      <c r="AU177" s="229" t="s">
        <v>82</v>
      </c>
      <c r="AV177" s="13" t="s">
        <v>82</v>
      </c>
      <c r="AW177" s="13" t="s">
        <v>33</v>
      </c>
      <c r="AX177" s="13" t="s">
        <v>80</v>
      </c>
      <c r="AY177" s="229" t="s">
        <v>122</v>
      </c>
    </row>
    <row r="178" s="2" customFormat="1">
      <c r="A178" s="39"/>
      <c r="B178" s="40"/>
      <c r="C178" s="205" t="s">
        <v>309</v>
      </c>
      <c r="D178" s="205" t="s">
        <v>124</v>
      </c>
      <c r="E178" s="206" t="s">
        <v>310</v>
      </c>
      <c r="F178" s="207" t="s">
        <v>311</v>
      </c>
      <c r="G178" s="208" t="s">
        <v>127</v>
      </c>
      <c r="H178" s="209">
        <v>709.5</v>
      </c>
      <c r="I178" s="210"/>
      <c r="J178" s="211">
        <f>ROUND(I178*H178,2)</f>
        <v>0</v>
      </c>
      <c r="K178" s="207" t="s">
        <v>128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129</v>
      </c>
      <c r="AT178" s="216" t="s">
        <v>124</v>
      </c>
      <c r="AU178" s="216" t="s">
        <v>82</v>
      </c>
      <c r="AY178" s="18" t="s">
        <v>122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129</v>
      </c>
      <c r="BM178" s="216" t="s">
        <v>312</v>
      </c>
    </row>
    <row r="179" s="13" customFormat="1">
      <c r="A179" s="13"/>
      <c r="B179" s="218"/>
      <c r="C179" s="219"/>
      <c r="D179" s="220" t="s">
        <v>131</v>
      </c>
      <c r="E179" s="221" t="s">
        <v>19</v>
      </c>
      <c r="F179" s="222" t="s">
        <v>295</v>
      </c>
      <c r="G179" s="219"/>
      <c r="H179" s="223">
        <v>709.5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9" t="s">
        <v>131</v>
      </c>
      <c r="AU179" s="229" t="s">
        <v>82</v>
      </c>
      <c r="AV179" s="13" t="s">
        <v>82</v>
      </c>
      <c r="AW179" s="13" t="s">
        <v>33</v>
      </c>
      <c r="AX179" s="13" t="s">
        <v>80</v>
      </c>
      <c r="AY179" s="229" t="s">
        <v>122</v>
      </c>
    </row>
    <row r="180" s="2" customFormat="1">
      <c r="A180" s="39"/>
      <c r="B180" s="40"/>
      <c r="C180" s="205" t="s">
        <v>313</v>
      </c>
      <c r="D180" s="205" t="s">
        <v>124</v>
      </c>
      <c r="E180" s="206" t="s">
        <v>314</v>
      </c>
      <c r="F180" s="207" t="s">
        <v>315</v>
      </c>
      <c r="G180" s="208" t="s">
        <v>127</v>
      </c>
      <c r="H180" s="209">
        <v>296</v>
      </c>
      <c r="I180" s="210"/>
      <c r="J180" s="211">
        <f>ROUND(I180*H180,2)</f>
        <v>0</v>
      </c>
      <c r="K180" s="207" t="s">
        <v>128</v>
      </c>
      <c r="L180" s="45"/>
      <c r="M180" s="212" t="s">
        <v>19</v>
      </c>
      <c r="N180" s="213" t="s">
        <v>43</v>
      </c>
      <c r="O180" s="85"/>
      <c r="P180" s="214">
        <f>O180*H180</f>
        <v>0</v>
      </c>
      <c r="Q180" s="214">
        <v>0.10362</v>
      </c>
      <c r="R180" s="214">
        <f>Q180*H180</f>
        <v>30.671520000000001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129</v>
      </c>
      <c r="AT180" s="216" t="s">
        <v>124</v>
      </c>
      <c r="AU180" s="216" t="s">
        <v>82</v>
      </c>
      <c r="AY180" s="18" t="s">
        <v>122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129</v>
      </c>
      <c r="BM180" s="216" t="s">
        <v>316</v>
      </c>
    </row>
    <row r="181" s="15" customFormat="1">
      <c r="A181" s="15"/>
      <c r="B181" s="255"/>
      <c r="C181" s="256"/>
      <c r="D181" s="220" t="s">
        <v>131</v>
      </c>
      <c r="E181" s="257" t="s">
        <v>19</v>
      </c>
      <c r="F181" s="258" t="s">
        <v>317</v>
      </c>
      <c r="G181" s="256"/>
      <c r="H181" s="257" t="s">
        <v>19</v>
      </c>
      <c r="I181" s="259"/>
      <c r="J181" s="256"/>
      <c r="K181" s="256"/>
      <c r="L181" s="260"/>
      <c r="M181" s="261"/>
      <c r="N181" s="262"/>
      <c r="O181" s="262"/>
      <c r="P181" s="262"/>
      <c r="Q181" s="262"/>
      <c r="R181" s="262"/>
      <c r="S181" s="262"/>
      <c r="T181" s="26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4" t="s">
        <v>131</v>
      </c>
      <c r="AU181" s="264" t="s">
        <v>82</v>
      </c>
      <c r="AV181" s="15" t="s">
        <v>80</v>
      </c>
      <c r="AW181" s="15" t="s">
        <v>33</v>
      </c>
      <c r="AX181" s="15" t="s">
        <v>72</v>
      </c>
      <c r="AY181" s="264" t="s">
        <v>122</v>
      </c>
    </row>
    <row r="182" s="13" customFormat="1">
      <c r="A182" s="13"/>
      <c r="B182" s="218"/>
      <c r="C182" s="219"/>
      <c r="D182" s="220" t="s">
        <v>131</v>
      </c>
      <c r="E182" s="221" t="s">
        <v>19</v>
      </c>
      <c r="F182" s="222" t="s">
        <v>318</v>
      </c>
      <c r="G182" s="219"/>
      <c r="H182" s="223">
        <v>285.5</v>
      </c>
      <c r="I182" s="224"/>
      <c r="J182" s="219"/>
      <c r="K182" s="219"/>
      <c r="L182" s="225"/>
      <c r="M182" s="226"/>
      <c r="N182" s="227"/>
      <c r="O182" s="227"/>
      <c r="P182" s="227"/>
      <c r="Q182" s="227"/>
      <c r="R182" s="227"/>
      <c r="S182" s="227"/>
      <c r="T182" s="22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9" t="s">
        <v>131</v>
      </c>
      <c r="AU182" s="229" t="s">
        <v>82</v>
      </c>
      <c r="AV182" s="13" t="s">
        <v>82</v>
      </c>
      <c r="AW182" s="13" t="s">
        <v>33</v>
      </c>
      <c r="AX182" s="13" t="s">
        <v>72</v>
      </c>
      <c r="AY182" s="229" t="s">
        <v>122</v>
      </c>
    </row>
    <row r="183" s="13" customFormat="1">
      <c r="A183" s="13"/>
      <c r="B183" s="218"/>
      <c r="C183" s="219"/>
      <c r="D183" s="220" t="s">
        <v>131</v>
      </c>
      <c r="E183" s="221" t="s">
        <v>19</v>
      </c>
      <c r="F183" s="222" t="s">
        <v>319</v>
      </c>
      <c r="G183" s="219"/>
      <c r="H183" s="223">
        <v>10.5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9" t="s">
        <v>131</v>
      </c>
      <c r="AU183" s="229" t="s">
        <v>82</v>
      </c>
      <c r="AV183" s="13" t="s">
        <v>82</v>
      </c>
      <c r="AW183" s="13" t="s">
        <v>33</v>
      </c>
      <c r="AX183" s="13" t="s">
        <v>72</v>
      </c>
      <c r="AY183" s="229" t="s">
        <v>122</v>
      </c>
    </row>
    <row r="184" s="14" customFormat="1">
      <c r="A184" s="14"/>
      <c r="B184" s="230"/>
      <c r="C184" s="231"/>
      <c r="D184" s="220" t="s">
        <v>131</v>
      </c>
      <c r="E184" s="232" t="s">
        <v>19</v>
      </c>
      <c r="F184" s="233" t="s">
        <v>153</v>
      </c>
      <c r="G184" s="231"/>
      <c r="H184" s="234">
        <v>296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0" t="s">
        <v>131</v>
      </c>
      <c r="AU184" s="240" t="s">
        <v>82</v>
      </c>
      <c r="AV184" s="14" t="s">
        <v>129</v>
      </c>
      <c r="AW184" s="14" t="s">
        <v>33</v>
      </c>
      <c r="AX184" s="14" t="s">
        <v>80</v>
      </c>
      <c r="AY184" s="240" t="s">
        <v>122</v>
      </c>
    </row>
    <row r="185" s="2" customFormat="1" ht="16.5" customHeight="1">
      <c r="A185" s="39"/>
      <c r="B185" s="40"/>
      <c r="C185" s="241" t="s">
        <v>320</v>
      </c>
      <c r="D185" s="241" t="s">
        <v>176</v>
      </c>
      <c r="E185" s="242" t="s">
        <v>321</v>
      </c>
      <c r="F185" s="243" t="s">
        <v>322</v>
      </c>
      <c r="G185" s="244" t="s">
        <v>127</v>
      </c>
      <c r="H185" s="245">
        <v>10.815</v>
      </c>
      <c r="I185" s="246"/>
      <c r="J185" s="247">
        <f>ROUND(I185*H185,2)</f>
        <v>0</v>
      </c>
      <c r="K185" s="243" t="s">
        <v>128</v>
      </c>
      <c r="L185" s="248"/>
      <c r="M185" s="249" t="s">
        <v>19</v>
      </c>
      <c r="N185" s="250" t="s">
        <v>43</v>
      </c>
      <c r="O185" s="85"/>
      <c r="P185" s="214">
        <f>O185*H185</f>
        <v>0</v>
      </c>
      <c r="Q185" s="214">
        <v>0.17599999999999999</v>
      </c>
      <c r="R185" s="214">
        <f>Q185*H185</f>
        <v>1.9034399999999998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165</v>
      </c>
      <c r="AT185" s="216" t="s">
        <v>176</v>
      </c>
      <c r="AU185" s="216" t="s">
        <v>82</v>
      </c>
      <c r="AY185" s="18" t="s">
        <v>122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80</v>
      </c>
      <c r="BK185" s="217">
        <f>ROUND(I185*H185,2)</f>
        <v>0</v>
      </c>
      <c r="BL185" s="18" t="s">
        <v>129</v>
      </c>
      <c r="BM185" s="216" t="s">
        <v>323</v>
      </c>
    </row>
    <row r="186" s="15" customFormat="1">
      <c r="A186" s="15"/>
      <c r="B186" s="255"/>
      <c r="C186" s="256"/>
      <c r="D186" s="220" t="s">
        <v>131</v>
      </c>
      <c r="E186" s="257" t="s">
        <v>19</v>
      </c>
      <c r="F186" s="258" t="s">
        <v>317</v>
      </c>
      <c r="G186" s="256"/>
      <c r="H186" s="257" t="s">
        <v>19</v>
      </c>
      <c r="I186" s="259"/>
      <c r="J186" s="256"/>
      <c r="K186" s="256"/>
      <c r="L186" s="260"/>
      <c r="M186" s="261"/>
      <c r="N186" s="262"/>
      <c r="O186" s="262"/>
      <c r="P186" s="262"/>
      <c r="Q186" s="262"/>
      <c r="R186" s="262"/>
      <c r="S186" s="262"/>
      <c r="T186" s="26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4" t="s">
        <v>131</v>
      </c>
      <c r="AU186" s="264" t="s">
        <v>82</v>
      </c>
      <c r="AV186" s="15" t="s">
        <v>80</v>
      </c>
      <c r="AW186" s="15" t="s">
        <v>33</v>
      </c>
      <c r="AX186" s="15" t="s">
        <v>72</v>
      </c>
      <c r="AY186" s="264" t="s">
        <v>122</v>
      </c>
    </row>
    <row r="187" s="13" customFormat="1">
      <c r="A187" s="13"/>
      <c r="B187" s="218"/>
      <c r="C187" s="219"/>
      <c r="D187" s="220" t="s">
        <v>131</v>
      </c>
      <c r="E187" s="221" t="s">
        <v>19</v>
      </c>
      <c r="F187" s="222" t="s">
        <v>324</v>
      </c>
      <c r="G187" s="219"/>
      <c r="H187" s="223">
        <v>10.5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9" t="s">
        <v>131</v>
      </c>
      <c r="AU187" s="229" t="s">
        <v>82</v>
      </c>
      <c r="AV187" s="13" t="s">
        <v>82</v>
      </c>
      <c r="AW187" s="13" t="s">
        <v>33</v>
      </c>
      <c r="AX187" s="13" t="s">
        <v>80</v>
      </c>
      <c r="AY187" s="229" t="s">
        <v>122</v>
      </c>
    </row>
    <row r="188" s="13" customFormat="1">
      <c r="A188" s="13"/>
      <c r="B188" s="218"/>
      <c r="C188" s="219"/>
      <c r="D188" s="220" t="s">
        <v>131</v>
      </c>
      <c r="E188" s="219"/>
      <c r="F188" s="222" t="s">
        <v>325</v>
      </c>
      <c r="G188" s="219"/>
      <c r="H188" s="223">
        <v>10.815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9" t="s">
        <v>131</v>
      </c>
      <c r="AU188" s="229" t="s">
        <v>82</v>
      </c>
      <c r="AV188" s="13" t="s">
        <v>82</v>
      </c>
      <c r="AW188" s="13" t="s">
        <v>4</v>
      </c>
      <c r="AX188" s="13" t="s">
        <v>80</v>
      </c>
      <c r="AY188" s="229" t="s">
        <v>122</v>
      </c>
    </row>
    <row r="189" s="2" customFormat="1" ht="16.5" customHeight="1">
      <c r="A189" s="39"/>
      <c r="B189" s="40"/>
      <c r="C189" s="241" t="s">
        <v>326</v>
      </c>
      <c r="D189" s="241" t="s">
        <v>176</v>
      </c>
      <c r="E189" s="242" t="s">
        <v>327</v>
      </c>
      <c r="F189" s="243" t="s">
        <v>328</v>
      </c>
      <c r="G189" s="244" t="s">
        <v>127</v>
      </c>
      <c r="H189" s="245">
        <v>291.20999999999998</v>
      </c>
      <c r="I189" s="246"/>
      <c r="J189" s="247">
        <f>ROUND(I189*H189,2)</f>
        <v>0</v>
      </c>
      <c r="K189" s="243" t="s">
        <v>128</v>
      </c>
      <c r="L189" s="248"/>
      <c r="M189" s="249" t="s">
        <v>19</v>
      </c>
      <c r="N189" s="250" t="s">
        <v>43</v>
      </c>
      <c r="O189" s="85"/>
      <c r="P189" s="214">
        <f>O189*H189</f>
        <v>0</v>
      </c>
      <c r="Q189" s="214">
        <v>0.17599999999999999</v>
      </c>
      <c r="R189" s="214">
        <f>Q189*H189</f>
        <v>51.252959999999995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165</v>
      </c>
      <c r="AT189" s="216" t="s">
        <v>176</v>
      </c>
      <c r="AU189" s="216" t="s">
        <v>82</v>
      </c>
      <c r="AY189" s="18" t="s">
        <v>122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80</v>
      </c>
      <c r="BK189" s="217">
        <f>ROUND(I189*H189,2)</f>
        <v>0</v>
      </c>
      <c r="BL189" s="18" t="s">
        <v>129</v>
      </c>
      <c r="BM189" s="216" t="s">
        <v>329</v>
      </c>
    </row>
    <row r="190" s="13" customFormat="1">
      <c r="A190" s="13"/>
      <c r="B190" s="218"/>
      <c r="C190" s="219"/>
      <c r="D190" s="220" t="s">
        <v>131</v>
      </c>
      <c r="E190" s="221" t="s">
        <v>19</v>
      </c>
      <c r="F190" s="222" t="s">
        <v>330</v>
      </c>
      <c r="G190" s="219"/>
      <c r="H190" s="223">
        <v>285.5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9" t="s">
        <v>131</v>
      </c>
      <c r="AU190" s="229" t="s">
        <v>82</v>
      </c>
      <c r="AV190" s="13" t="s">
        <v>82</v>
      </c>
      <c r="AW190" s="13" t="s">
        <v>33</v>
      </c>
      <c r="AX190" s="13" t="s">
        <v>80</v>
      </c>
      <c r="AY190" s="229" t="s">
        <v>122</v>
      </c>
    </row>
    <row r="191" s="13" customFormat="1">
      <c r="A191" s="13"/>
      <c r="B191" s="218"/>
      <c r="C191" s="219"/>
      <c r="D191" s="220" t="s">
        <v>131</v>
      </c>
      <c r="E191" s="219"/>
      <c r="F191" s="222" t="s">
        <v>331</v>
      </c>
      <c r="G191" s="219"/>
      <c r="H191" s="223">
        <v>291.20999999999998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9" t="s">
        <v>131</v>
      </c>
      <c r="AU191" s="229" t="s">
        <v>82</v>
      </c>
      <c r="AV191" s="13" t="s">
        <v>82</v>
      </c>
      <c r="AW191" s="13" t="s">
        <v>4</v>
      </c>
      <c r="AX191" s="13" t="s">
        <v>80</v>
      </c>
      <c r="AY191" s="229" t="s">
        <v>122</v>
      </c>
    </row>
    <row r="192" s="12" customFormat="1" ht="22.8" customHeight="1">
      <c r="A192" s="12"/>
      <c r="B192" s="189"/>
      <c r="C192" s="190"/>
      <c r="D192" s="191" t="s">
        <v>71</v>
      </c>
      <c r="E192" s="203" t="s">
        <v>165</v>
      </c>
      <c r="F192" s="203" t="s">
        <v>332</v>
      </c>
      <c r="G192" s="190"/>
      <c r="H192" s="190"/>
      <c r="I192" s="193"/>
      <c r="J192" s="204">
        <f>BK192</f>
        <v>0</v>
      </c>
      <c r="K192" s="190"/>
      <c r="L192" s="195"/>
      <c r="M192" s="196"/>
      <c r="N192" s="197"/>
      <c r="O192" s="197"/>
      <c r="P192" s="198">
        <f>SUM(P193:P207)</f>
        <v>0</v>
      </c>
      <c r="Q192" s="197"/>
      <c r="R192" s="198">
        <f>SUM(R193:R207)</f>
        <v>0.17020999999999997</v>
      </c>
      <c r="S192" s="197"/>
      <c r="T192" s="199">
        <f>SUM(T193:T207)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0" t="s">
        <v>80</v>
      </c>
      <c r="AT192" s="201" t="s">
        <v>71</v>
      </c>
      <c r="AU192" s="201" t="s">
        <v>80</v>
      </c>
      <c r="AY192" s="200" t="s">
        <v>122</v>
      </c>
      <c r="BK192" s="202">
        <f>SUM(BK193:BK207)</f>
        <v>0</v>
      </c>
    </row>
    <row r="193" s="2" customFormat="1">
      <c r="A193" s="39"/>
      <c r="B193" s="40"/>
      <c r="C193" s="205" t="s">
        <v>333</v>
      </c>
      <c r="D193" s="205" t="s">
        <v>124</v>
      </c>
      <c r="E193" s="206" t="s">
        <v>334</v>
      </c>
      <c r="F193" s="207" t="s">
        <v>335</v>
      </c>
      <c r="G193" s="208" t="s">
        <v>223</v>
      </c>
      <c r="H193" s="209">
        <v>3</v>
      </c>
      <c r="I193" s="210"/>
      <c r="J193" s="211">
        <f>ROUND(I193*H193,2)</f>
        <v>0</v>
      </c>
      <c r="K193" s="207" t="s">
        <v>128</v>
      </c>
      <c r="L193" s="45"/>
      <c r="M193" s="212" t="s">
        <v>19</v>
      </c>
      <c r="N193" s="213" t="s">
        <v>43</v>
      </c>
      <c r="O193" s="85"/>
      <c r="P193" s="214">
        <f>O193*H193</f>
        <v>0</v>
      </c>
      <c r="Q193" s="214">
        <v>0.0074599999999999996</v>
      </c>
      <c r="R193" s="214">
        <f>Q193*H193</f>
        <v>0.022379999999999997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129</v>
      </c>
      <c r="AT193" s="216" t="s">
        <v>124</v>
      </c>
      <c r="AU193" s="216" t="s">
        <v>82</v>
      </c>
      <c r="AY193" s="18" t="s">
        <v>122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80</v>
      </c>
      <c r="BK193" s="217">
        <f>ROUND(I193*H193,2)</f>
        <v>0</v>
      </c>
      <c r="BL193" s="18" t="s">
        <v>129</v>
      </c>
      <c r="BM193" s="216" t="s">
        <v>336</v>
      </c>
    </row>
    <row r="194" s="13" customFormat="1">
      <c r="A194" s="13"/>
      <c r="B194" s="218"/>
      <c r="C194" s="219"/>
      <c r="D194" s="220" t="s">
        <v>131</v>
      </c>
      <c r="E194" s="221" t="s">
        <v>19</v>
      </c>
      <c r="F194" s="222" t="s">
        <v>337</v>
      </c>
      <c r="G194" s="219"/>
      <c r="H194" s="223">
        <v>3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9" t="s">
        <v>131</v>
      </c>
      <c r="AU194" s="229" t="s">
        <v>82</v>
      </c>
      <c r="AV194" s="13" t="s">
        <v>82</v>
      </c>
      <c r="AW194" s="13" t="s">
        <v>33</v>
      </c>
      <c r="AX194" s="13" t="s">
        <v>80</v>
      </c>
      <c r="AY194" s="229" t="s">
        <v>122</v>
      </c>
    </row>
    <row r="195" s="2" customFormat="1">
      <c r="A195" s="39"/>
      <c r="B195" s="40"/>
      <c r="C195" s="205" t="s">
        <v>338</v>
      </c>
      <c r="D195" s="205" t="s">
        <v>124</v>
      </c>
      <c r="E195" s="206" t="s">
        <v>339</v>
      </c>
      <c r="F195" s="207" t="s">
        <v>340</v>
      </c>
      <c r="G195" s="208" t="s">
        <v>223</v>
      </c>
      <c r="H195" s="209">
        <v>2</v>
      </c>
      <c r="I195" s="210"/>
      <c r="J195" s="211">
        <f>ROUND(I195*H195,2)</f>
        <v>0</v>
      </c>
      <c r="K195" s="207" t="s">
        <v>128</v>
      </c>
      <c r="L195" s="45"/>
      <c r="M195" s="212" t="s">
        <v>19</v>
      </c>
      <c r="N195" s="213" t="s">
        <v>43</v>
      </c>
      <c r="O195" s="85"/>
      <c r="P195" s="214">
        <f>O195*H195</f>
        <v>0</v>
      </c>
      <c r="Q195" s="214">
        <v>0.0027599999999999999</v>
      </c>
      <c r="R195" s="214">
        <f>Q195*H195</f>
        <v>0.0055199999999999997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129</v>
      </c>
      <c r="AT195" s="216" t="s">
        <v>124</v>
      </c>
      <c r="AU195" s="216" t="s">
        <v>82</v>
      </c>
      <c r="AY195" s="18" t="s">
        <v>122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80</v>
      </c>
      <c r="BK195" s="217">
        <f>ROUND(I195*H195,2)</f>
        <v>0</v>
      </c>
      <c r="BL195" s="18" t="s">
        <v>129</v>
      </c>
      <c r="BM195" s="216" t="s">
        <v>341</v>
      </c>
    </row>
    <row r="196" s="13" customFormat="1">
      <c r="A196" s="13"/>
      <c r="B196" s="218"/>
      <c r="C196" s="219"/>
      <c r="D196" s="220" t="s">
        <v>131</v>
      </c>
      <c r="E196" s="221" t="s">
        <v>19</v>
      </c>
      <c r="F196" s="222" t="s">
        <v>342</v>
      </c>
      <c r="G196" s="219"/>
      <c r="H196" s="223">
        <v>2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9" t="s">
        <v>131</v>
      </c>
      <c r="AU196" s="229" t="s">
        <v>82</v>
      </c>
      <c r="AV196" s="13" t="s">
        <v>82</v>
      </c>
      <c r="AW196" s="13" t="s">
        <v>33</v>
      </c>
      <c r="AX196" s="13" t="s">
        <v>80</v>
      </c>
      <c r="AY196" s="229" t="s">
        <v>122</v>
      </c>
    </row>
    <row r="197" s="2" customFormat="1">
      <c r="A197" s="39"/>
      <c r="B197" s="40"/>
      <c r="C197" s="205" t="s">
        <v>343</v>
      </c>
      <c r="D197" s="205" t="s">
        <v>124</v>
      </c>
      <c r="E197" s="206" t="s">
        <v>344</v>
      </c>
      <c r="F197" s="207" t="s">
        <v>345</v>
      </c>
      <c r="G197" s="208" t="s">
        <v>234</v>
      </c>
      <c r="H197" s="209">
        <v>1</v>
      </c>
      <c r="I197" s="210"/>
      <c r="J197" s="211">
        <f>ROUND(I197*H197,2)</f>
        <v>0</v>
      </c>
      <c r="K197" s="207" t="s">
        <v>128</v>
      </c>
      <c r="L197" s="45"/>
      <c r="M197" s="212" t="s">
        <v>19</v>
      </c>
      <c r="N197" s="213" t="s">
        <v>43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129</v>
      </c>
      <c r="AT197" s="216" t="s">
        <v>124</v>
      </c>
      <c r="AU197" s="216" t="s">
        <v>82</v>
      </c>
      <c r="AY197" s="18" t="s">
        <v>122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80</v>
      </c>
      <c r="BK197" s="217">
        <f>ROUND(I197*H197,2)</f>
        <v>0</v>
      </c>
      <c r="BL197" s="18" t="s">
        <v>129</v>
      </c>
      <c r="BM197" s="216" t="s">
        <v>346</v>
      </c>
    </row>
    <row r="198" s="2" customFormat="1" ht="16.5" customHeight="1">
      <c r="A198" s="39"/>
      <c r="B198" s="40"/>
      <c r="C198" s="241" t="s">
        <v>347</v>
      </c>
      <c r="D198" s="241" t="s">
        <v>176</v>
      </c>
      <c r="E198" s="242" t="s">
        <v>348</v>
      </c>
      <c r="F198" s="243" t="s">
        <v>349</v>
      </c>
      <c r="G198" s="244" t="s">
        <v>234</v>
      </c>
      <c r="H198" s="245">
        <v>2</v>
      </c>
      <c r="I198" s="246"/>
      <c r="J198" s="247">
        <f>ROUND(I198*H198,2)</f>
        <v>0</v>
      </c>
      <c r="K198" s="243" t="s">
        <v>128</v>
      </c>
      <c r="L198" s="248"/>
      <c r="M198" s="249" t="s">
        <v>19</v>
      </c>
      <c r="N198" s="250" t="s">
        <v>43</v>
      </c>
      <c r="O198" s="85"/>
      <c r="P198" s="214">
        <f>O198*H198</f>
        <v>0</v>
      </c>
      <c r="Q198" s="214">
        <v>0.00064000000000000005</v>
      </c>
      <c r="R198" s="214">
        <f>Q198*H198</f>
        <v>0.0012800000000000001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165</v>
      </c>
      <c r="AT198" s="216" t="s">
        <v>176</v>
      </c>
      <c r="AU198" s="216" t="s">
        <v>82</v>
      </c>
      <c r="AY198" s="18" t="s">
        <v>122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129</v>
      </c>
      <c r="BM198" s="216" t="s">
        <v>350</v>
      </c>
    </row>
    <row r="199" s="2" customFormat="1">
      <c r="A199" s="39"/>
      <c r="B199" s="40"/>
      <c r="C199" s="205" t="s">
        <v>351</v>
      </c>
      <c r="D199" s="205" t="s">
        <v>124</v>
      </c>
      <c r="E199" s="206" t="s">
        <v>352</v>
      </c>
      <c r="F199" s="207" t="s">
        <v>353</v>
      </c>
      <c r="G199" s="208" t="s">
        <v>234</v>
      </c>
      <c r="H199" s="209">
        <v>1</v>
      </c>
      <c r="I199" s="210"/>
      <c r="J199" s="211">
        <f>ROUND(I199*H199,2)</f>
        <v>0</v>
      </c>
      <c r="K199" s="207" t="s">
        <v>128</v>
      </c>
      <c r="L199" s="45"/>
      <c r="M199" s="212" t="s">
        <v>19</v>
      </c>
      <c r="N199" s="213" t="s">
        <v>43</v>
      </c>
      <c r="O199" s="85"/>
      <c r="P199" s="214">
        <f>O199*H199</f>
        <v>0</v>
      </c>
      <c r="Q199" s="214">
        <v>1.0000000000000001E-05</v>
      </c>
      <c r="R199" s="214">
        <f>Q199*H199</f>
        <v>1.0000000000000001E-05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129</v>
      </c>
      <c r="AT199" s="216" t="s">
        <v>124</v>
      </c>
      <c r="AU199" s="216" t="s">
        <v>82</v>
      </c>
      <c r="AY199" s="18" t="s">
        <v>122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80</v>
      </c>
      <c r="BK199" s="217">
        <f>ROUND(I199*H199,2)</f>
        <v>0</v>
      </c>
      <c r="BL199" s="18" t="s">
        <v>129</v>
      </c>
      <c r="BM199" s="216" t="s">
        <v>354</v>
      </c>
    </row>
    <row r="200" s="2" customFormat="1" ht="16.5" customHeight="1">
      <c r="A200" s="39"/>
      <c r="B200" s="40"/>
      <c r="C200" s="241" t="s">
        <v>355</v>
      </c>
      <c r="D200" s="241" t="s">
        <v>176</v>
      </c>
      <c r="E200" s="242" t="s">
        <v>356</v>
      </c>
      <c r="F200" s="243" t="s">
        <v>357</v>
      </c>
      <c r="G200" s="244" t="s">
        <v>234</v>
      </c>
      <c r="H200" s="245">
        <v>1</v>
      </c>
      <c r="I200" s="246"/>
      <c r="J200" s="247">
        <f>ROUND(I200*H200,2)</f>
        <v>0</v>
      </c>
      <c r="K200" s="243" t="s">
        <v>128</v>
      </c>
      <c r="L200" s="248"/>
      <c r="M200" s="249" t="s">
        <v>19</v>
      </c>
      <c r="N200" s="250" t="s">
        <v>43</v>
      </c>
      <c r="O200" s="85"/>
      <c r="P200" s="214">
        <f>O200*H200</f>
        <v>0</v>
      </c>
      <c r="Q200" s="214">
        <v>0.0012099999999999999</v>
      </c>
      <c r="R200" s="214">
        <f>Q200*H200</f>
        <v>0.0012099999999999999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165</v>
      </c>
      <c r="AT200" s="216" t="s">
        <v>176</v>
      </c>
      <c r="AU200" s="216" t="s">
        <v>82</v>
      </c>
      <c r="AY200" s="18" t="s">
        <v>122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80</v>
      </c>
      <c r="BK200" s="217">
        <f>ROUND(I200*H200,2)</f>
        <v>0</v>
      </c>
      <c r="BL200" s="18" t="s">
        <v>129</v>
      </c>
      <c r="BM200" s="216" t="s">
        <v>358</v>
      </c>
    </row>
    <row r="201" s="2" customFormat="1" ht="16.5" customHeight="1">
      <c r="A201" s="39"/>
      <c r="B201" s="40"/>
      <c r="C201" s="205" t="s">
        <v>359</v>
      </c>
      <c r="D201" s="205" t="s">
        <v>124</v>
      </c>
      <c r="E201" s="206" t="s">
        <v>360</v>
      </c>
      <c r="F201" s="207" t="s">
        <v>361</v>
      </c>
      <c r="G201" s="208" t="s">
        <v>234</v>
      </c>
      <c r="H201" s="209">
        <v>2</v>
      </c>
      <c r="I201" s="210"/>
      <c r="J201" s="211">
        <f>ROUND(I201*H201,2)</f>
        <v>0</v>
      </c>
      <c r="K201" s="207" t="s">
        <v>128</v>
      </c>
      <c r="L201" s="45"/>
      <c r="M201" s="212" t="s">
        <v>19</v>
      </c>
      <c r="N201" s="213" t="s">
        <v>43</v>
      </c>
      <c r="O201" s="85"/>
      <c r="P201" s="214">
        <f>O201*H201</f>
        <v>0</v>
      </c>
      <c r="Q201" s="214">
        <v>0.00012</v>
      </c>
      <c r="R201" s="214">
        <f>Q201*H201</f>
        <v>0.00024000000000000001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129</v>
      </c>
      <c r="AT201" s="216" t="s">
        <v>124</v>
      </c>
      <c r="AU201" s="216" t="s">
        <v>82</v>
      </c>
      <c r="AY201" s="18" t="s">
        <v>122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80</v>
      </c>
      <c r="BK201" s="217">
        <f>ROUND(I201*H201,2)</f>
        <v>0</v>
      </c>
      <c r="BL201" s="18" t="s">
        <v>129</v>
      </c>
      <c r="BM201" s="216" t="s">
        <v>362</v>
      </c>
    </row>
    <row r="202" s="2" customFormat="1" ht="16.5" customHeight="1">
      <c r="A202" s="39"/>
      <c r="B202" s="40"/>
      <c r="C202" s="241" t="s">
        <v>363</v>
      </c>
      <c r="D202" s="241" t="s">
        <v>176</v>
      </c>
      <c r="E202" s="242" t="s">
        <v>364</v>
      </c>
      <c r="F202" s="243" t="s">
        <v>365</v>
      </c>
      <c r="G202" s="244" t="s">
        <v>366</v>
      </c>
      <c r="H202" s="245">
        <v>2</v>
      </c>
      <c r="I202" s="246"/>
      <c r="J202" s="247">
        <f>ROUND(I202*H202,2)</f>
        <v>0</v>
      </c>
      <c r="K202" s="243" t="s">
        <v>19</v>
      </c>
      <c r="L202" s="248"/>
      <c r="M202" s="249" t="s">
        <v>19</v>
      </c>
      <c r="N202" s="250" t="s">
        <v>43</v>
      </c>
      <c r="O202" s="85"/>
      <c r="P202" s="214">
        <f>O202*H202</f>
        <v>0</v>
      </c>
      <c r="Q202" s="214">
        <v>0.0023</v>
      </c>
      <c r="R202" s="214">
        <f>Q202*H202</f>
        <v>0.0045999999999999999</v>
      </c>
      <c r="S202" s="214">
        <v>0</v>
      </c>
      <c r="T202" s="215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6" t="s">
        <v>165</v>
      </c>
      <c r="AT202" s="216" t="s">
        <v>176</v>
      </c>
      <c r="AU202" s="216" t="s">
        <v>82</v>
      </c>
      <c r="AY202" s="18" t="s">
        <v>122</v>
      </c>
      <c r="BE202" s="217">
        <f>IF(N202="základní",J202,0)</f>
        <v>0</v>
      </c>
      <c r="BF202" s="217">
        <f>IF(N202="snížená",J202,0)</f>
        <v>0</v>
      </c>
      <c r="BG202" s="217">
        <f>IF(N202="zákl. přenesená",J202,0)</f>
        <v>0</v>
      </c>
      <c r="BH202" s="217">
        <f>IF(N202="sníž. přenesená",J202,0)</f>
        <v>0</v>
      </c>
      <c r="BI202" s="217">
        <f>IF(N202="nulová",J202,0)</f>
        <v>0</v>
      </c>
      <c r="BJ202" s="18" t="s">
        <v>80</v>
      </c>
      <c r="BK202" s="217">
        <f>ROUND(I202*H202,2)</f>
        <v>0</v>
      </c>
      <c r="BL202" s="18" t="s">
        <v>129</v>
      </c>
      <c r="BM202" s="216" t="s">
        <v>367</v>
      </c>
    </row>
    <row r="203" s="2" customFormat="1" ht="16.5" customHeight="1">
      <c r="A203" s="39"/>
      <c r="B203" s="40"/>
      <c r="C203" s="205" t="s">
        <v>368</v>
      </c>
      <c r="D203" s="205" t="s">
        <v>124</v>
      </c>
      <c r="E203" s="206" t="s">
        <v>369</v>
      </c>
      <c r="F203" s="207" t="s">
        <v>370</v>
      </c>
      <c r="G203" s="208" t="s">
        <v>371</v>
      </c>
      <c r="H203" s="209">
        <v>3</v>
      </c>
      <c r="I203" s="210"/>
      <c r="J203" s="211">
        <f>ROUND(I203*H203,2)</f>
        <v>0</v>
      </c>
      <c r="K203" s="207" t="s">
        <v>128</v>
      </c>
      <c r="L203" s="45"/>
      <c r="M203" s="212" t="s">
        <v>19</v>
      </c>
      <c r="N203" s="213" t="s">
        <v>43</v>
      </c>
      <c r="O203" s="85"/>
      <c r="P203" s="214">
        <f>O203*H203</f>
        <v>0</v>
      </c>
      <c r="Q203" s="214">
        <v>0.00010000000000000001</v>
      </c>
      <c r="R203" s="214">
        <f>Q203*H203</f>
        <v>0.00030000000000000003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129</v>
      </c>
      <c r="AT203" s="216" t="s">
        <v>124</v>
      </c>
      <c r="AU203" s="216" t="s">
        <v>82</v>
      </c>
      <c r="AY203" s="18" t="s">
        <v>122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80</v>
      </c>
      <c r="BK203" s="217">
        <f>ROUND(I203*H203,2)</f>
        <v>0</v>
      </c>
      <c r="BL203" s="18" t="s">
        <v>129</v>
      </c>
      <c r="BM203" s="216" t="s">
        <v>372</v>
      </c>
    </row>
    <row r="204" s="2" customFormat="1">
      <c r="A204" s="39"/>
      <c r="B204" s="40"/>
      <c r="C204" s="205" t="s">
        <v>373</v>
      </c>
      <c r="D204" s="205" t="s">
        <v>124</v>
      </c>
      <c r="E204" s="206" t="s">
        <v>374</v>
      </c>
      <c r="F204" s="207" t="s">
        <v>375</v>
      </c>
      <c r="G204" s="208" t="s">
        <v>234</v>
      </c>
      <c r="H204" s="209">
        <v>1</v>
      </c>
      <c r="I204" s="210"/>
      <c r="J204" s="211">
        <f>ROUND(I204*H204,2)</f>
        <v>0</v>
      </c>
      <c r="K204" s="207" t="s">
        <v>128</v>
      </c>
      <c r="L204" s="45"/>
      <c r="M204" s="212" t="s">
        <v>19</v>
      </c>
      <c r="N204" s="213" t="s">
        <v>43</v>
      </c>
      <c r="O204" s="85"/>
      <c r="P204" s="214">
        <f>O204*H204</f>
        <v>0</v>
      </c>
      <c r="Q204" s="214">
        <v>0.068769999999999998</v>
      </c>
      <c r="R204" s="214">
        <f>Q204*H204</f>
        <v>0.068769999999999998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129</v>
      </c>
      <c r="AT204" s="216" t="s">
        <v>124</v>
      </c>
      <c r="AU204" s="216" t="s">
        <v>82</v>
      </c>
      <c r="AY204" s="18" t="s">
        <v>122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80</v>
      </c>
      <c r="BK204" s="217">
        <f>ROUND(I204*H204,2)</f>
        <v>0</v>
      </c>
      <c r="BL204" s="18" t="s">
        <v>129</v>
      </c>
      <c r="BM204" s="216" t="s">
        <v>376</v>
      </c>
    </row>
    <row r="205" s="2" customFormat="1">
      <c r="A205" s="39"/>
      <c r="B205" s="40"/>
      <c r="C205" s="205" t="s">
        <v>377</v>
      </c>
      <c r="D205" s="205" t="s">
        <v>124</v>
      </c>
      <c r="E205" s="206" t="s">
        <v>378</v>
      </c>
      <c r="F205" s="207" t="s">
        <v>379</v>
      </c>
      <c r="G205" s="208" t="s">
        <v>234</v>
      </c>
      <c r="H205" s="209">
        <v>1</v>
      </c>
      <c r="I205" s="210"/>
      <c r="J205" s="211">
        <f>ROUND(I205*H205,2)</f>
        <v>0</v>
      </c>
      <c r="K205" s="207" t="s">
        <v>128</v>
      </c>
      <c r="L205" s="45"/>
      <c r="M205" s="212" t="s">
        <v>19</v>
      </c>
      <c r="N205" s="213" t="s">
        <v>43</v>
      </c>
      <c r="O205" s="85"/>
      <c r="P205" s="214">
        <f>O205*H205</f>
        <v>0</v>
      </c>
      <c r="Q205" s="214">
        <v>0.01136</v>
      </c>
      <c r="R205" s="214">
        <f>Q205*H205</f>
        <v>0.01136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129</v>
      </c>
      <c r="AT205" s="216" t="s">
        <v>124</v>
      </c>
      <c r="AU205" s="216" t="s">
        <v>82</v>
      </c>
      <c r="AY205" s="18" t="s">
        <v>122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80</v>
      </c>
      <c r="BK205" s="217">
        <f>ROUND(I205*H205,2)</f>
        <v>0</v>
      </c>
      <c r="BL205" s="18" t="s">
        <v>129</v>
      </c>
      <c r="BM205" s="216" t="s">
        <v>380</v>
      </c>
    </row>
    <row r="206" s="2" customFormat="1">
      <c r="A206" s="39"/>
      <c r="B206" s="40"/>
      <c r="C206" s="205" t="s">
        <v>381</v>
      </c>
      <c r="D206" s="205" t="s">
        <v>124</v>
      </c>
      <c r="E206" s="206" t="s">
        <v>382</v>
      </c>
      <c r="F206" s="207" t="s">
        <v>383</v>
      </c>
      <c r="G206" s="208" t="s">
        <v>234</v>
      </c>
      <c r="H206" s="209">
        <v>1</v>
      </c>
      <c r="I206" s="210"/>
      <c r="J206" s="211">
        <f>ROUND(I206*H206,2)</f>
        <v>0</v>
      </c>
      <c r="K206" s="207" t="s">
        <v>128</v>
      </c>
      <c r="L206" s="45"/>
      <c r="M206" s="212" t="s">
        <v>19</v>
      </c>
      <c r="N206" s="213" t="s">
        <v>43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129</v>
      </c>
      <c r="AT206" s="216" t="s">
        <v>124</v>
      </c>
      <c r="AU206" s="216" t="s">
        <v>82</v>
      </c>
      <c r="AY206" s="18" t="s">
        <v>122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129</v>
      </c>
      <c r="BM206" s="216" t="s">
        <v>384</v>
      </c>
    </row>
    <row r="207" s="2" customFormat="1">
      <c r="A207" s="39"/>
      <c r="B207" s="40"/>
      <c r="C207" s="205" t="s">
        <v>385</v>
      </c>
      <c r="D207" s="205" t="s">
        <v>124</v>
      </c>
      <c r="E207" s="206" t="s">
        <v>386</v>
      </c>
      <c r="F207" s="207" t="s">
        <v>387</v>
      </c>
      <c r="G207" s="208" t="s">
        <v>234</v>
      </c>
      <c r="H207" s="209">
        <v>1</v>
      </c>
      <c r="I207" s="210"/>
      <c r="J207" s="211">
        <f>ROUND(I207*H207,2)</f>
        <v>0</v>
      </c>
      <c r="K207" s="207" t="s">
        <v>128</v>
      </c>
      <c r="L207" s="45"/>
      <c r="M207" s="212" t="s">
        <v>19</v>
      </c>
      <c r="N207" s="213" t="s">
        <v>43</v>
      </c>
      <c r="O207" s="85"/>
      <c r="P207" s="214">
        <f>O207*H207</f>
        <v>0</v>
      </c>
      <c r="Q207" s="214">
        <v>0.054539999999999998</v>
      </c>
      <c r="R207" s="214">
        <f>Q207*H207</f>
        <v>0.054539999999999998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129</v>
      </c>
      <c r="AT207" s="216" t="s">
        <v>124</v>
      </c>
      <c r="AU207" s="216" t="s">
        <v>82</v>
      </c>
      <c r="AY207" s="18" t="s">
        <v>122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80</v>
      </c>
      <c r="BK207" s="217">
        <f>ROUND(I207*H207,2)</f>
        <v>0</v>
      </c>
      <c r="BL207" s="18" t="s">
        <v>129</v>
      </c>
      <c r="BM207" s="216" t="s">
        <v>388</v>
      </c>
    </row>
    <row r="208" s="12" customFormat="1" ht="22.8" customHeight="1">
      <c r="A208" s="12"/>
      <c r="B208" s="189"/>
      <c r="C208" s="190"/>
      <c r="D208" s="191" t="s">
        <v>71</v>
      </c>
      <c r="E208" s="203" t="s">
        <v>170</v>
      </c>
      <c r="F208" s="203" t="s">
        <v>389</v>
      </c>
      <c r="G208" s="190"/>
      <c r="H208" s="190"/>
      <c r="I208" s="193"/>
      <c r="J208" s="204">
        <f>BK208</f>
        <v>0</v>
      </c>
      <c r="K208" s="190"/>
      <c r="L208" s="195"/>
      <c r="M208" s="196"/>
      <c r="N208" s="197"/>
      <c r="O208" s="197"/>
      <c r="P208" s="198">
        <f>SUM(P209:P271)</f>
        <v>0</v>
      </c>
      <c r="Q208" s="197"/>
      <c r="R208" s="198">
        <f>SUM(R209:R271)</f>
        <v>216.80987498000002</v>
      </c>
      <c r="S208" s="197"/>
      <c r="T208" s="199">
        <f>SUM(T209:T271)</f>
        <v>150.12655999999998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0" t="s">
        <v>80</v>
      </c>
      <c r="AT208" s="201" t="s">
        <v>71</v>
      </c>
      <c r="AU208" s="201" t="s">
        <v>80</v>
      </c>
      <c r="AY208" s="200" t="s">
        <v>122</v>
      </c>
      <c r="BK208" s="202">
        <f>SUM(BK209:BK271)</f>
        <v>0</v>
      </c>
    </row>
    <row r="209" s="2" customFormat="1" ht="16.5" customHeight="1">
      <c r="A209" s="39"/>
      <c r="B209" s="40"/>
      <c r="C209" s="205" t="s">
        <v>390</v>
      </c>
      <c r="D209" s="205" t="s">
        <v>124</v>
      </c>
      <c r="E209" s="206" t="s">
        <v>391</v>
      </c>
      <c r="F209" s="207" t="s">
        <v>392</v>
      </c>
      <c r="G209" s="208" t="s">
        <v>234</v>
      </c>
      <c r="H209" s="209">
        <v>3</v>
      </c>
      <c r="I209" s="210"/>
      <c r="J209" s="211">
        <f>ROUND(I209*H209,2)</f>
        <v>0</v>
      </c>
      <c r="K209" s="207" t="s">
        <v>128</v>
      </c>
      <c r="L209" s="45"/>
      <c r="M209" s="212" t="s">
        <v>19</v>
      </c>
      <c r="N209" s="213" t="s">
        <v>43</v>
      </c>
      <c r="O209" s="85"/>
      <c r="P209" s="214">
        <f>O209*H209</f>
        <v>0</v>
      </c>
      <c r="Q209" s="214">
        <v>0.0010499999999999999</v>
      </c>
      <c r="R209" s="214">
        <f>Q209*H209</f>
        <v>0.00315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129</v>
      </c>
      <c r="AT209" s="216" t="s">
        <v>124</v>
      </c>
      <c r="AU209" s="216" t="s">
        <v>82</v>
      </c>
      <c r="AY209" s="18" t="s">
        <v>122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80</v>
      </c>
      <c r="BK209" s="217">
        <f>ROUND(I209*H209,2)</f>
        <v>0</v>
      </c>
      <c r="BL209" s="18" t="s">
        <v>129</v>
      </c>
      <c r="BM209" s="216" t="s">
        <v>393</v>
      </c>
    </row>
    <row r="210" s="13" customFormat="1">
      <c r="A210" s="13"/>
      <c r="B210" s="218"/>
      <c r="C210" s="219"/>
      <c r="D210" s="220" t="s">
        <v>131</v>
      </c>
      <c r="E210" s="221" t="s">
        <v>19</v>
      </c>
      <c r="F210" s="222" t="s">
        <v>394</v>
      </c>
      <c r="G210" s="219"/>
      <c r="H210" s="223">
        <v>1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9" t="s">
        <v>131</v>
      </c>
      <c r="AU210" s="229" t="s">
        <v>82</v>
      </c>
      <c r="AV210" s="13" t="s">
        <v>82</v>
      </c>
      <c r="AW210" s="13" t="s">
        <v>33</v>
      </c>
      <c r="AX210" s="13" t="s">
        <v>72</v>
      </c>
      <c r="AY210" s="229" t="s">
        <v>122</v>
      </c>
    </row>
    <row r="211" s="13" customFormat="1">
      <c r="A211" s="13"/>
      <c r="B211" s="218"/>
      <c r="C211" s="219"/>
      <c r="D211" s="220" t="s">
        <v>131</v>
      </c>
      <c r="E211" s="221" t="s">
        <v>19</v>
      </c>
      <c r="F211" s="222" t="s">
        <v>395</v>
      </c>
      <c r="G211" s="219"/>
      <c r="H211" s="223">
        <v>1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29" t="s">
        <v>131</v>
      </c>
      <c r="AU211" s="229" t="s">
        <v>82</v>
      </c>
      <c r="AV211" s="13" t="s">
        <v>82</v>
      </c>
      <c r="AW211" s="13" t="s">
        <v>33</v>
      </c>
      <c r="AX211" s="13" t="s">
        <v>72</v>
      </c>
      <c r="AY211" s="229" t="s">
        <v>122</v>
      </c>
    </row>
    <row r="212" s="13" customFormat="1">
      <c r="A212" s="13"/>
      <c r="B212" s="218"/>
      <c r="C212" s="219"/>
      <c r="D212" s="220" t="s">
        <v>131</v>
      </c>
      <c r="E212" s="221" t="s">
        <v>19</v>
      </c>
      <c r="F212" s="222" t="s">
        <v>396</v>
      </c>
      <c r="G212" s="219"/>
      <c r="H212" s="223">
        <v>1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29" t="s">
        <v>131</v>
      </c>
      <c r="AU212" s="229" t="s">
        <v>82</v>
      </c>
      <c r="AV212" s="13" t="s">
        <v>82</v>
      </c>
      <c r="AW212" s="13" t="s">
        <v>33</v>
      </c>
      <c r="AX212" s="13" t="s">
        <v>72</v>
      </c>
      <c r="AY212" s="229" t="s">
        <v>122</v>
      </c>
    </row>
    <row r="213" s="14" customFormat="1">
      <c r="A213" s="14"/>
      <c r="B213" s="230"/>
      <c r="C213" s="231"/>
      <c r="D213" s="220" t="s">
        <v>131</v>
      </c>
      <c r="E213" s="232" t="s">
        <v>19</v>
      </c>
      <c r="F213" s="233" t="s">
        <v>153</v>
      </c>
      <c r="G213" s="231"/>
      <c r="H213" s="234">
        <v>3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0" t="s">
        <v>131</v>
      </c>
      <c r="AU213" s="240" t="s">
        <v>82</v>
      </c>
      <c r="AV213" s="14" t="s">
        <v>129</v>
      </c>
      <c r="AW213" s="14" t="s">
        <v>33</v>
      </c>
      <c r="AX213" s="14" t="s">
        <v>80</v>
      </c>
      <c r="AY213" s="240" t="s">
        <v>122</v>
      </c>
    </row>
    <row r="214" s="2" customFormat="1" ht="16.5" customHeight="1">
      <c r="A214" s="39"/>
      <c r="B214" s="40"/>
      <c r="C214" s="241" t="s">
        <v>397</v>
      </c>
      <c r="D214" s="241" t="s">
        <v>176</v>
      </c>
      <c r="E214" s="242" t="s">
        <v>398</v>
      </c>
      <c r="F214" s="243" t="s">
        <v>399</v>
      </c>
      <c r="G214" s="244" t="s">
        <v>234</v>
      </c>
      <c r="H214" s="245">
        <v>1</v>
      </c>
      <c r="I214" s="246"/>
      <c r="J214" s="247">
        <f>ROUND(I214*H214,2)</f>
        <v>0</v>
      </c>
      <c r="K214" s="243" t="s">
        <v>128</v>
      </c>
      <c r="L214" s="248"/>
      <c r="M214" s="249" t="s">
        <v>19</v>
      </c>
      <c r="N214" s="250" t="s">
        <v>43</v>
      </c>
      <c r="O214" s="85"/>
      <c r="P214" s="214">
        <f>O214*H214</f>
        <v>0</v>
      </c>
      <c r="Q214" s="214">
        <v>0.00010000000000000001</v>
      </c>
      <c r="R214" s="214">
        <f>Q214*H214</f>
        <v>0.00010000000000000001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165</v>
      </c>
      <c r="AT214" s="216" t="s">
        <v>176</v>
      </c>
      <c r="AU214" s="216" t="s">
        <v>82</v>
      </c>
      <c r="AY214" s="18" t="s">
        <v>122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80</v>
      </c>
      <c r="BK214" s="217">
        <f>ROUND(I214*H214,2)</f>
        <v>0</v>
      </c>
      <c r="BL214" s="18" t="s">
        <v>129</v>
      </c>
      <c r="BM214" s="216" t="s">
        <v>400</v>
      </c>
    </row>
    <row r="215" s="2" customFormat="1" ht="16.5" customHeight="1">
      <c r="A215" s="39"/>
      <c r="B215" s="40"/>
      <c r="C215" s="241" t="s">
        <v>401</v>
      </c>
      <c r="D215" s="241" t="s">
        <v>176</v>
      </c>
      <c r="E215" s="242" t="s">
        <v>402</v>
      </c>
      <c r="F215" s="243" t="s">
        <v>403</v>
      </c>
      <c r="G215" s="244" t="s">
        <v>234</v>
      </c>
      <c r="H215" s="245">
        <v>6</v>
      </c>
      <c r="I215" s="246"/>
      <c r="J215" s="247">
        <f>ROUND(I215*H215,2)</f>
        <v>0</v>
      </c>
      <c r="K215" s="243" t="s">
        <v>128</v>
      </c>
      <c r="L215" s="248"/>
      <c r="M215" s="249" t="s">
        <v>19</v>
      </c>
      <c r="N215" s="250" t="s">
        <v>43</v>
      </c>
      <c r="O215" s="85"/>
      <c r="P215" s="214">
        <f>O215*H215</f>
        <v>0</v>
      </c>
      <c r="Q215" s="214">
        <v>0.00035</v>
      </c>
      <c r="R215" s="214">
        <f>Q215*H215</f>
        <v>0.0020999999999999999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165</v>
      </c>
      <c r="AT215" s="216" t="s">
        <v>176</v>
      </c>
      <c r="AU215" s="216" t="s">
        <v>82</v>
      </c>
      <c r="AY215" s="18" t="s">
        <v>122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80</v>
      </c>
      <c r="BK215" s="217">
        <f>ROUND(I215*H215,2)</f>
        <v>0</v>
      </c>
      <c r="BL215" s="18" t="s">
        <v>129</v>
      </c>
      <c r="BM215" s="216" t="s">
        <v>404</v>
      </c>
    </row>
    <row r="216" s="2" customFormat="1" ht="16.5" customHeight="1">
      <c r="A216" s="39"/>
      <c r="B216" s="40"/>
      <c r="C216" s="241" t="s">
        <v>405</v>
      </c>
      <c r="D216" s="241" t="s">
        <v>176</v>
      </c>
      <c r="E216" s="242" t="s">
        <v>406</v>
      </c>
      <c r="F216" s="243" t="s">
        <v>407</v>
      </c>
      <c r="G216" s="244" t="s">
        <v>234</v>
      </c>
      <c r="H216" s="245">
        <v>1</v>
      </c>
      <c r="I216" s="246"/>
      <c r="J216" s="247">
        <f>ROUND(I216*H216,2)</f>
        <v>0</v>
      </c>
      <c r="K216" s="243" t="s">
        <v>128</v>
      </c>
      <c r="L216" s="248"/>
      <c r="M216" s="249" t="s">
        <v>19</v>
      </c>
      <c r="N216" s="250" t="s">
        <v>43</v>
      </c>
      <c r="O216" s="85"/>
      <c r="P216" s="214">
        <f>O216*H216</f>
        <v>0</v>
      </c>
      <c r="Q216" s="214">
        <v>0.0061000000000000004</v>
      </c>
      <c r="R216" s="214">
        <f>Q216*H216</f>
        <v>0.0061000000000000004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165</v>
      </c>
      <c r="AT216" s="216" t="s">
        <v>176</v>
      </c>
      <c r="AU216" s="216" t="s">
        <v>82</v>
      </c>
      <c r="AY216" s="18" t="s">
        <v>122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80</v>
      </c>
      <c r="BK216" s="217">
        <f>ROUND(I216*H216,2)</f>
        <v>0</v>
      </c>
      <c r="BL216" s="18" t="s">
        <v>129</v>
      </c>
      <c r="BM216" s="216" t="s">
        <v>408</v>
      </c>
    </row>
    <row r="217" s="2" customFormat="1" ht="16.5" customHeight="1">
      <c r="A217" s="39"/>
      <c r="B217" s="40"/>
      <c r="C217" s="205" t="s">
        <v>409</v>
      </c>
      <c r="D217" s="205" t="s">
        <v>124</v>
      </c>
      <c r="E217" s="206" t="s">
        <v>410</v>
      </c>
      <c r="F217" s="207" t="s">
        <v>411</v>
      </c>
      <c r="G217" s="208" t="s">
        <v>234</v>
      </c>
      <c r="H217" s="209">
        <v>1</v>
      </c>
      <c r="I217" s="210"/>
      <c r="J217" s="211">
        <f>ROUND(I217*H217,2)</f>
        <v>0</v>
      </c>
      <c r="K217" s="207" t="s">
        <v>128</v>
      </c>
      <c r="L217" s="45"/>
      <c r="M217" s="212" t="s">
        <v>19</v>
      </c>
      <c r="N217" s="213" t="s">
        <v>43</v>
      </c>
      <c r="O217" s="85"/>
      <c r="P217" s="214">
        <f>O217*H217</f>
        <v>0</v>
      </c>
      <c r="Q217" s="214">
        <v>0.10940999999999999</v>
      </c>
      <c r="R217" s="214">
        <f>Q217*H217</f>
        <v>0.10940999999999999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129</v>
      </c>
      <c r="AT217" s="216" t="s">
        <v>124</v>
      </c>
      <c r="AU217" s="216" t="s">
        <v>82</v>
      </c>
      <c r="AY217" s="18" t="s">
        <v>122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80</v>
      </c>
      <c r="BK217" s="217">
        <f>ROUND(I217*H217,2)</f>
        <v>0</v>
      </c>
      <c r="BL217" s="18" t="s">
        <v>129</v>
      </c>
      <c r="BM217" s="216" t="s">
        <v>412</v>
      </c>
    </row>
    <row r="218" s="2" customFormat="1" ht="16.5" customHeight="1">
      <c r="A218" s="39"/>
      <c r="B218" s="40"/>
      <c r="C218" s="241" t="s">
        <v>413</v>
      </c>
      <c r="D218" s="241" t="s">
        <v>176</v>
      </c>
      <c r="E218" s="242" t="s">
        <v>414</v>
      </c>
      <c r="F218" s="243" t="s">
        <v>415</v>
      </c>
      <c r="G218" s="244" t="s">
        <v>234</v>
      </c>
      <c r="H218" s="245">
        <v>1</v>
      </c>
      <c r="I218" s="246"/>
      <c r="J218" s="247">
        <f>ROUND(I218*H218,2)</f>
        <v>0</v>
      </c>
      <c r="K218" s="243" t="s">
        <v>19</v>
      </c>
      <c r="L218" s="248"/>
      <c r="M218" s="249" t="s">
        <v>19</v>
      </c>
      <c r="N218" s="250" t="s">
        <v>43</v>
      </c>
      <c r="O218" s="85"/>
      <c r="P218" s="214">
        <f>O218*H218</f>
        <v>0</v>
      </c>
      <c r="Q218" s="214">
        <v>0.0035999999999999999</v>
      </c>
      <c r="R218" s="214">
        <f>Q218*H218</f>
        <v>0.0035999999999999999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165</v>
      </c>
      <c r="AT218" s="216" t="s">
        <v>176</v>
      </c>
      <c r="AU218" s="216" t="s">
        <v>82</v>
      </c>
      <c r="AY218" s="18" t="s">
        <v>122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80</v>
      </c>
      <c r="BK218" s="217">
        <f>ROUND(I218*H218,2)</f>
        <v>0</v>
      </c>
      <c r="BL218" s="18" t="s">
        <v>129</v>
      </c>
      <c r="BM218" s="216" t="s">
        <v>416</v>
      </c>
    </row>
    <row r="219" s="13" customFormat="1">
      <c r="A219" s="13"/>
      <c r="B219" s="218"/>
      <c r="C219" s="219"/>
      <c r="D219" s="220" t="s">
        <v>131</v>
      </c>
      <c r="E219" s="221" t="s">
        <v>19</v>
      </c>
      <c r="F219" s="222" t="s">
        <v>394</v>
      </c>
      <c r="G219" s="219"/>
      <c r="H219" s="223">
        <v>1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29" t="s">
        <v>131</v>
      </c>
      <c r="AU219" s="229" t="s">
        <v>82</v>
      </c>
      <c r="AV219" s="13" t="s">
        <v>82</v>
      </c>
      <c r="AW219" s="13" t="s">
        <v>33</v>
      </c>
      <c r="AX219" s="13" t="s">
        <v>80</v>
      </c>
      <c r="AY219" s="229" t="s">
        <v>122</v>
      </c>
    </row>
    <row r="220" s="2" customFormat="1" ht="16.5" customHeight="1">
      <c r="A220" s="39"/>
      <c r="B220" s="40"/>
      <c r="C220" s="241" t="s">
        <v>417</v>
      </c>
      <c r="D220" s="241" t="s">
        <v>176</v>
      </c>
      <c r="E220" s="242" t="s">
        <v>418</v>
      </c>
      <c r="F220" s="243" t="s">
        <v>419</v>
      </c>
      <c r="G220" s="244" t="s">
        <v>234</v>
      </c>
      <c r="H220" s="245">
        <v>1</v>
      </c>
      <c r="I220" s="246"/>
      <c r="J220" s="247">
        <f>ROUND(I220*H220,2)</f>
        <v>0</v>
      </c>
      <c r="K220" s="243" t="s">
        <v>19</v>
      </c>
      <c r="L220" s="248"/>
      <c r="M220" s="249" t="s">
        <v>19</v>
      </c>
      <c r="N220" s="250" t="s">
        <v>43</v>
      </c>
      <c r="O220" s="85"/>
      <c r="P220" s="214">
        <f>O220*H220</f>
        <v>0</v>
      </c>
      <c r="Q220" s="214">
        <v>0.0015</v>
      </c>
      <c r="R220" s="214">
        <f>Q220*H220</f>
        <v>0.0015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165</v>
      </c>
      <c r="AT220" s="216" t="s">
        <v>176</v>
      </c>
      <c r="AU220" s="216" t="s">
        <v>82</v>
      </c>
      <c r="AY220" s="18" t="s">
        <v>122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80</v>
      </c>
      <c r="BK220" s="217">
        <f>ROUND(I220*H220,2)</f>
        <v>0</v>
      </c>
      <c r="BL220" s="18" t="s">
        <v>129</v>
      </c>
      <c r="BM220" s="216" t="s">
        <v>420</v>
      </c>
    </row>
    <row r="221" s="13" customFormat="1">
      <c r="A221" s="13"/>
      <c r="B221" s="218"/>
      <c r="C221" s="219"/>
      <c r="D221" s="220" t="s">
        <v>131</v>
      </c>
      <c r="E221" s="221" t="s">
        <v>19</v>
      </c>
      <c r="F221" s="222" t="s">
        <v>395</v>
      </c>
      <c r="G221" s="219"/>
      <c r="H221" s="223">
        <v>1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9" t="s">
        <v>131</v>
      </c>
      <c r="AU221" s="229" t="s">
        <v>82</v>
      </c>
      <c r="AV221" s="13" t="s">
        <v>82</v>
      </c>
      <c r="AW221" s="13" t="s">
        <v>33</v>
      </c>
      <c r="AX221" s="13" t="s">
        <v>80</v>
      </c>
      <c r="AY221" s="229" t="s">
        <v>122</v>
      </c>
    </row>
    <row r="222" s="2" customFormat="1" ht="16.5" customHeight="1">
      <c r="A222" s="39"/>
      <c r="B222" s="40"/>
      <c r="C222" s="241" t="s">
        <v>421</v>
      </c>
      <c r="D222" s="241" t="s">
        <v>176</v>
      </c>
      <c r="E222" s="242" t="s">
        <v>422</v>
      </c>
      <c r="F222" s="243" t="s">
        <v>423</v>
      </c>
      <c r="G222" s="244" t="s">
        <v>234</v>
      </c>
      <c r="H222" s="245">
        <v>1</v>
      </c>
      <c r="I222" s="246"/>
      <c r="J222" s="247">
        <f>ROUND(I222*H222,2)</f>
        <v>0</v>
      </c>
      <c r="K222" s="243" t="s">
        <v>19</v>
      </c>
      <c r="L222" s="248"/>
      <c r="M222" s="249" t="s">
        <v>19</v>
      </c>
      <c r="N222" s="250" t="s">
        <v>43</v>
      </c>
      <c r="O222" s="85"/>
      <c r="P222" s="214">
        <f>O222*H222</f>
        <v>0</v>
      </c>
      <c r="Q222" s="214">
        <v>0.0025000000000000001</v>
      </c>
      <c r="R222" s="214">
        <f>Q222*H222</f>
        <v>0.0025000000000000001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165</v>
      </c>
      <c r="AT222" s="216" t="s">
        <v>176</v>
      </c>
      <c r="AU222" s="216" t="s">
        <v>82</v>
      </c>
      <c r="AY222" s="18" t="s">
        <v>122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80</v>
      </c>
      <c r="BK222" s="217">
        <f>ROUND(I222*H222,2)</f>
        <v>0</v>
      </c>
      <c r="BL222" s="18" t="s">
        <v>129</v>
      </c>
      <c r="BM222" s="216" t="s">
        <v>424</v>
      </c>
    </row>
    <row r="223" s="13" customFormat="1">
      <c r="A223" s="13"/>
      <c r="B223" s="218"/>
      <c r="C223" s="219"/>
      <c r="D223" s="220" t="s">
        <v>131</v>
      </c>
      <c r="E223" s="221" t="s">
        <v>19</v>
      </c>
      <c r="F223" s="222" t="s">
        <v>396</v>
      </c>
      <c r="G223" s="219"/>
      <c r="H223" s="223">
        <v>1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29" t="s">
        <v>131</v>
      </c>
      <c r="AU223" s="229" t="s">
        <v>82</v>
      </c>
      <c r="AV223" s="13" t="s">
        <v>82</v>
      </c>
      <c r="AW223" s="13" t="s">
        <v>33</v>
      </c>
      <c r="AX223" s="13" t="s">
        <v>80</v>
      </c>
      <c r="AY223" s="229" t="s">
        <v>122</v>
      </c>
    </row>
    <row r="224" s="2" customFormat="1" ht="21.75" customHeight="1">
      <c r="A224" s="39"/>
      <c r="B224" s="40"/>
      <c r="C224" s="205" t="s">
        <v>425</v>
      </c>
      <c r="D224" s="205" t="s">
        <v>124</v>
      </c>
      <c r="E224" s="206" t="s">
        <v>426</v>
      </c>
      <c r="F224" s="207" t="s">
        <v>427</v>
      </c>
      <c r="G224" s="208" t="s">
        <v>223</v>
      </c>
      <c r="H224" s="209">
        <v>25</v>
      </c>
      <c r="I224" s="210"/>
      <c r="J224" s="211">
        <f>ROUND(I224*H224,2)</f>
        <v>0</v>
      </c>
      <c r="K224" s="207" t="s">
        <v>128</v>
      </c>
      <c r="L224" s="45"/>
      <c r="M224" s="212" t="s">
        <v>19</v>
      </c>
      <c r="N224" s="213" t="s">
        <v>43</v>
      </c>
      <c r="O224" s="85"/>
      <c r="P224" s="214">
        <f>O224*H224</f>
        <v>0</v>
      </c>
      <c r="Q224" s="214">
        <v>0.00033</v>
      </c>
      <c r="R224" s="214">
        <f>Q224*H224</f>
        <v>0.0082500000000000004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129</v>
      </c>
      <c r="AT224" s="216" t="s">
        <v>124</v>
      </c>
      <c r="AU224" s="216" t="s">
        <v>82</v>
      </c>
      <c r="AY224" s="18" t="s">
        <v>122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80</v>
      </c>
      <c r="BK224" s="217">
        <f>ROUND(I224*H224,2)</f>
        <v>0</v>
      </c>
      <c r="BL224" s="18" t="s">
        <v>129</v>
      </c>
      <c r="BM224" s="216" t="s">
        <v>428</v>
      </c>
    </row>
    <row r="225" s="13" customFormat="1">
      <c r="A225" s="13"/>
      <c r="B225" s="218"/>
      <c r="C225" s="219"/>
      <c r="D225" s="220" t="s">
        <v>131</v>
      </c>
      <c r="E225" s="221" t="s">
        <v>19</v>
      </c>
      <c r="F225" s="222" t="s">
        <v>429</v>
      </c>
      <c r="G225" s="219"/>
      <c r="H225" s="223">
        <v>25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9" t="s">
        <v>131</v>
      </c>
      <c r="AU225" s="229" t="s">
        <v>82</v>
      </c>
      <c r="AV225" s="13" t="s">
        <v>82</v>
      </c>
      <c r="AW225" s="13" t="s">
        <v>33</v>
      </c>
      <c r="AX225" s="13" t="s">
        <v>80</v>
      </c>
      <c r="AY225" s="229" t="s">
        <v>122</v>
      </c>
    </row>
    <row r="226" s="2" customFormat="1" ht="21.75" customHeight="1">
      <c r="A226" s="39"/>
      <c r="B226" s="40"/>
      <c r="C226" s="205" t="s">
        <v>430</v>
      </c>
      <c r="D226" s="205" t="s">
        <v>124</v>
      </c>
      <c r="E226" s="206" t="s">
        <v>431</v>
      </c>
      <c r="F226" s="207" t="s">
        <v>432</v>
      </c>
      <c r="G226" s="208" t="s">
        <v>223</v>
      </c>
      <c r="H226" s="209">
        <v>36</v>
      </c>
      <c r="I226" s="210"/>
      <c r="J226" s="211">
        <f>ROUND(I226*H226,2)</f>
        <v>0</v>
      </c>
      <c r="K226" s="207" t="s">
        <v>128</v>
      </c>
      <c r="L226" s="45"/>
      <c r="M226" s="212" t="s">
        <v>19</v>
      </c>
      <c r="N226" s="213" t="s">
        <v>43</v>
      </c>
      <c r="O226" s="85"/>
      <c r="P226" s="214">
        <f>O226*H226</f>
        <v>0</v>
      </c>
      <c r="Q226" s="214">
        <v>0.00033</v>
      </c>
      <c r="R226" s="214">
        <f>Q226*H226</f>
        <v>0.01188</v>
      </c>
      <c r="S226" s="214">
        <v>0</v>
      </c>
      <c r="T226" s="21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6" t="s">
        <v>129</v>
      </c>
      <c r="AT226" s="216" t="s">
        <v>124</v>
      </c>
      <c r="AU226" s="216" t="s">
        <v>82</v>
      </c>
      <c r="AY226" s="18" t="s">
        <v>122</v>
      </c>
      <c r="BE226" s="217">
        <f>IF(N226="základní",J226,0)</f>
        <v>0</v>
      </c>
      <c r="BF226" s="217">
        <f>IF(N226="snížená",J226,0)</f>
        <v>0</v>
      </c>
      <c r="BG226" s="217">
        <f>IF(N226="zákl. přenesená",J226,0)</f>
        <v>0</v>
      </c>
      <c r="BH226" s="217">
        <f>IF(N226="sníž. přenesená",J226,0)</f>
        <v>0</v>
      </c>
      <c r="BI226" s="217">
        <f>IF(N226="nulová",J226,0)</f>
        <v>0</v>
      </c>
      <c r="BJ226" s="18" t="s">
        <v>80</v>
      </c>
      <c r="BK226" s="217">
        <f>ROUND(I226*H226,2)</f>
        <v>0</v>
      </c>
      <c r="BL226" s="18" t="s">
        <v>129</v>
      </c>
      <c r="BM226" s="216" t="s">
        <v>433</v>
      </c>
    </row>
    <row r="227" s="13" customFormat="1">
      <c r="A227" s="13"/>
      <c r="B227" s="218"/>
      <c r="C227" s="219"/>
      <c r="D227" s="220" t="s">
        <v>131</v>
      </c>
      <c r="E227" s="221" t="s">
        <v>19</v>
      </c>
      <c r="F227" s="222" t="s">
        <v>434</v>
      </c>
      <c r="G227" s="219"/>
      <c r="H227" s="223">
        <v>36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9" t="s">
        <v>131</v>
      </c>
      <c r="AU227" s="229" t="s">
        <v>82</v>
      </c>
      <c r="AV227" s="13" t="s">
        <v>82</v>
      </c>
      <c r="AW227" s="13" t="s">
        <v>33</v>
      </c>
      <c r="AX227" s="13" t="s">
        <v>80</v>
      </c>
      <c r="AY227" s="229" t="s">
        <v>122</v>
      </c>
    </row>
    <row r="228" s="2" customFormat="1" ht="21.75" customHeight="1">
      <c r="A228" s="39"/>
      <c r="B228" s="40"/>
      <c r="C228" s="205" t="s">
        <v>435</v>
      </c>
      <c r="D228" s="205" t="s">
        <v>124</v>
      </c>
      <c r="E228" s="206" t="s">
        <v>436</v>
      </c>
      <c r="F228" s="207" t="s">
        <v>437</v>
      </c>
      <c r="G228" s="208" t="s">
        <v>127</v>
      </c>
      <c r="H228" s="209">
        <v>6</v>
      </c>
      <c r="I228" s="210"/>
      <c r="J228" s="211">
        <f>ROUND(I228*H228,2)</f>
        <v>0</v>
      </c>
      <c r="K228" s="207" t="s">
        <v>128</v>
      </c>
      <c r="L228" s="45"/>
      <c r="M228" s="212" t="s">
        <v>19</v>
      </c>
      <c r="N228" s="213" t="s">
        <v>43</v>
      </c>
      <c r="O228" s="85"/>
      <c r="P228" s="214">
        <f>O228*H228</f>
        <v>0</v>
      </c>
      <c r="Q228" s="214">
        <v>0.0025999999999999999</v>
      </c>
      <c r="R228" s="214">
        <f>Q228*H228</f>
        <v>0.015599999999999999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129</v>
      </c>
      <c r="AT228" s="216" t="s">
        <v>124</v>
      </c>
      <c r="AU228" s="216" t="s">
        <v>82</v>
      </c>
      <c r="AY228" s="18" t="s">
        <v>122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80</v>
      </c>
      <c r="BK228" s="217">
        <f>ROUND(I228*H228,2)</f>
        <v>0</v>
      </c>
      <c r="BL228" s="18" t="s">
        <v>129</v>
      </c>
      <c r="BM228" s="216" t="s">
        <v>438</v>
      </c>
    </row>
    <row r="229" s="13" customFormat="1">
      <c r="A229" s="13"/>
      <c r="B229" s="218"/>
      <c r="C229" s="219"/>
      <c r="D229" s="220" t="s">
        <v>131</v>
      </c>
      <c r="E229" s="221" t="s">
        <v>19</v>
      </c>
      <c r="F229" s="222" t="s">
        <v>439</v>
      </c>
      <c r="G229" s="219"/>
      <c r="H229" s="223">
        <v>6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29" t="s">
        <v>131</v>
      </c>
      <c r="AU229" s="229" t="s">
        <v>82</v>
      </c>
      <c r="AV229" s="13" t="s">
        <v>82</v>
      </c>
      <c r="AW229" s="13" t="s">
        <v>33</v>
      </c>
      <c r="AX229" s="13" t="s">
        <v>80</v>
      </c>
      <c r="AY229" s="229" t="s">
        <v>122</v>
      </c>
    </row>
    <row r="230" s="2" customFormat="1">
      <c r="A230" s="39"/>
      <c r="B230" s="40"/>
      <c r="C230" s="205" t="s">
        <v>440</v>
      </c>
      <c r="D230" s="205" t="s">
        <v>124</v>
      </c>
      <c r="E230" s="206" t="s">
        <v>441</v>
      </c>
      <c r="F230" s="207" t="s">
        <v>442</v>
      </c>
      <c r="G230" s="208" t="s">
        <v>223</v>
      </c>
      <c r="H230" s="209">
        <v>61</v>
      </c>
      <c r="I230" s="210"/>
      <c r="J230" s="211">
        <f>ROUND(I230*H230,2)</f>
        <v>0</v>
      </c>
      <c r="K230" s="207" t="s">
        <v>128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129</v>
      </c>
      <c r="AT230" s="216" t="s">
        <v>124</v>
      </c>
      <c r="AU230" s="216" t="s">
        <v>82</v>
      </c>
      <c r="AY230" s="18" t="s">
        <v>122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129</v>
      </c>
      <c r="BM230" s="216" t="s">
        <v>443</v>
      </c>
    </row>
    <row r="231" s="13" customFormat="1">
      <c r="A231" s="13"/>
      <c r="B231" s="218"/>
      <c r="C231" s="219"/>
      <c r="D231" s="220" t="s">
        <v>131</v>
      </c>
      <c r="E231" s="221" t="s">
        <v>19</v>
      </c>
      <c r="F231" s="222" t="s">
        <v>434</v>
      </c>
      <c r="G231" s="219"/>
      <c r="H231" s="223">
        <v>36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9" t="s">
        <v>131</v>
      </c>
      <c r="AU231" s="229" t="s">
        <v>82</v>
      </c>
      <c r="AV231" s="13" t="s">
        <v>82</v>
      </c>
      <c r="AW231" s="13" t="s">
        <v>33</v>
      </c>
      <c r="AX231" s="13" t="s">
        <v>72</v>
      </c>
      <c r="AY231" s="229" t="s">
        <v>122</v>
      </c>
    </row>
    <row r="232" s="13" customFormat="1">
      <c r="A232" s="13"/>
      <c r="B232" s="218"/>
      <c r="C232" s="219"/>
      <c r="D232" s="220" t="s">
        <v>131</v>
      </c>
      <c r="E232" s="221" t="s">
        <v>19</v>
      </c>
      <c r="F232" s="222" t="s">
        <v>429</v>
      </c>
      <c r="G232" s="219"/>
      <c r="H232" s="223">
        <v>25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9" t="s">
        <v>131</v>
      </c>
      <c r="AU232" s="229" t="s">
        <v>82</v>
      </c>
      <c r="AV232" s="13" t="s">
        <v>82</v>
      </c>
      <c r="AW232" s="13" t="s">
        <v>33</v>
      </c>
      <c r="AX232" s="13" t="s">
        <v>72</v>
      </c>
      <c r="AY232" s="229" t="s">
        <v>122</v>
      </c>
    </row>
    <row r="233" s="14" customFormat="1">
      <c r="A233" s="14"/>
      <c r="B233" s="230"/>
      <c r="C233" s="231"/>
      <c r="D233" s="220" t="s">
        <v>131</v>
      </c>
      <c r="E233" s="232" t="s">
        <v>19</v>
      </c>
      <c r="F233" s="233" t="s">
        <v>153</v>
      </c>
      <c r="G233" s="231"/>
      <c r="H233" s="234">
        <v>61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0" t="s">
        <v>131</v>
      </c>
      <c r="AU233" s="240" t="s">
        <v>82</v>
      </c>
      <c r="AV233" s="14" t="s">
        <v>129</v>
      </c>
      <c r="AW233" s="14" t="s">
        <v>33</v>
      </c>
      <c r="AX233" s="14" t="s">
        <v>80</v>
      </c>
      <c r="AY233" s="240" t="s">
        <v>122</v>
      </c>
    </row>
    <row r="234" s="2" customFormat="1">
      <c r="A234" s="39"/>
      <c r="B234" s="40"/>
      <c r="C234" s="205" t="s">
        <v>444</v>
      </c>
      <c r="D234" s="205" t="s">
        <v>124</v>
      </c>
      <c r="E234" s="206" t="s">
        <v>445</v>
      </c>
      <c r="F234" s="207" t="s">
        <v>446</v>
      </c>
      <c r="G234" s="208" t="s">
        <v>127</v>
      </c>
      <c r="H234" s="209">
        <v>6</v>
      </c>
      <c r="I234" s="210"/>
      <c r="J234" s="211">
        <f>ROUND(I234*H234,2)</f>
        <v>0</v>
      </c>
      <c r="K234" s="207" t="s">
        <v>128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1.0000000000000001E-05</v>
      </c>
      <c r="R234" s="214">
        <f>Q234*H234</f>
        <v>6.0000000000000008E-05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129</v>
      </c>
      <c r="AT234" s="216" t="s">
        <v>124</v>
      </c>
      <c r="AU234" s="216" t="s">
        <v>82</v>
      </c>
      <c r="AY234" s="18" t="s">
        <v>122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129</v>
      </c>
      <c r="BM234" s="216" t="s">
        <v>447</v>
      </c>
    </row>
    <row r="235" s="13" customFormat="1">
      <c r="A235" s="13"/>
      <c r="B235" s="218"/>
      <c r="C235" s="219"/>
      <c r="D235" s="220" t="s">
        <v>131</v>
      </c>
      <c r="E235" s="221" t="s">
        <v>19</v>
      </c>
      <c r="F235" s="222" t="s">
        <v>439</v>
      </c>
      <c r="G235" s="219"/>
      <c r="H235" s="223">
        <v>6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29" t="s">
        <v>131</v>
      </c>
      <c r="AU235" s="229" t="s">
        <v>82</v>
      </c>
      <c r="AV235" s="13" t="s">
        <v>82</v>
      </c>
      <c r="AW235" s="13" t="s">
        <v>33</v>
      </c>
      <c r="AX235" s="13" t="s">
        <v>80</v>
      </c>
      <c r="AY235" s="229" t="s">
        <v>122</v>
      </c>
    </row>
    <row r="236" s="2" customFormat="1">
      <c r="A236" s="39"/>
      <c r="B236" s="40"/>
      <c r="C236" s="205" t="s">
        <v>448</v>
      </c>
      <c r="D236" s="205" t="s">
        <v>124</v>
      </c>
      <c r="E236" s="206" t="s">
        <v>449</v>
      </c>
      <c r="F236" s="207" t="s">
        <v>450</v>
      </c>
      <c r="G236" s="208" t="s">
        <v>223</v>
      </c>
      <c r="H236" s="209">
        <v>983</v>
      </c>
      <c r="I236" s="210"/>
      <c r="J236" s="211">
        <f>ROUND(I236*H236,2)</f>
        <v>0</v>
      </c>
      <c r="K236" s="207" t="s">
        <v>19</v>
      </c>
      <c r="L236" s="45"/>
      <c r="M236" s="212" t="s">
        <v>19</v>
      </c>
      <c r="N236" s="213" t="s">
        <v>43</v>
      </c>
      <c r="O236" s="85"/>
      <c r="P236" s="214">
        <f>O236*H236</f>
        <v>0</v>
      </c>
      <c r="Q236" s="214">
        <v>0.12478152000000001</v>
      </c>
      <c r="R236" s="214">
        <f>Q236*H236</f>
        <v>122.66023416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129</v>
      </c>
      <c r="AT236" s="216" t="s">
        <v>124</v>
      </c>
      <c r="AU236" s="216" t="s">
        <v>82</v>
      </c>
      <c r="AY236" s="18" t="s">
        <v>122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80</v>
      </c>
      <c r="BK236" s="217">
        <f>ROUND(I236*H236,2)</f>
        <v>0</v>
      </c>
      <c r="BL236" s="18" t="s">
        <v>129</v>
      </c>
      <c r="BM236" s="216" t="s">
        <v>451</v>
      </c>
    </row>
    <row r="237" s="13" customFormat="1">
      <c r="A237" s="13"/>
      <c r="B237" s="218"/>
      <c r="C237" s="219"/>
      <c r="D237" s="220" t="s">
        <v>131</v>
      </c>
      <c r="E237" s="221" t="s">
        <v>19</v>
      </c>
      <c r="F237" s="222" t="s">
        <v>452</v>
      </c>
      <c r="G237" s="219"/>
      <c r="H237" s="223">
        <v>880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9" t="s">
        <v>131</v>
      </c>
      <c r="AU237" s="229" t="s">
        <v>82</v>
      </c>
      <c r="AV237" s="13" t="s">
        <v>82</v>
      </c>
      <c r="AW237" s="13" t="s">
        <v>33</v>
      </c>
      <c r="AX237" s="13" t="s">
        <v>72</v>
      </c>
      <c r="AY237" s="229" t="s">
        <v>122</v>
      </c>
    </row>
    <row r="238" s="13" customFormat="1">
      <c r="A238" s="13"/>
      <c r="B238" s="218"/>
      <c r="C238" s="219"/>
      <c r="D238" s="220" t="s">
        <v>131</v>
      </c>
      <c r="E238" s="221" t="s">
        <v>19</v>
      </c>
      <c r="F238" s="222" t="s">
        <v>453</v>
      </c>
      <c r="G238" s="219"/>
      <c r="H238" s="223">
        <v>2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9" t="s">
        <v>131</v>
      </c>
      <c r="AU238" s="229" t="s">
        <v>82</v>
      </c>
      <c r="AV238" s="13" t="s">
        <v>82</v>
      </c>
      <c r="AW238" s="13" t="s">
        <v>33</v>
      </c>
      <c r="AX238" s="13" t="s">
        <v>72</v>
      </c>
      <c r="AY238" s="229" t="s">
        <v>122</v>
      </c>
    </row>
    <row r="239" s="13" customFormat="1">
      <c r="A239" s="13"/>
      <c r="B239" s="218"/>
      <c r="C239" s="219"/>
      <c r="D239" s="220" t="s">
        <v>131</v>
      </c>
      <c r="E239" s="221" t="s">
        <v>19</v>
      </c>
      <c r="F239" s="222" t="s">
        <v>454</v>
      </c>
      <c r="G239" s="219"/>
      <c r="H239" s="223">
        <v>101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9" t="s">
        <v>131</v>
      </c>
      <c r="AU239" s="229" t="s">
        <v>82</v>
      </c>
      <c r="AV239" s="13" t="s">
        <v>82</v>
      </c>
      <c r="AW239" s="13" t="s">
        <v>33</v>
      </c>
      <c r="AX239" s="13" t="s">
        <v>72</v>
      </c>
      <c r="AY239" s="229" t="s">
        <v>122</v>
      </c>
    </row>
    <row r="240" s="14" customFormat="1">
      <c r="A240" s="14"/>
      <c r="B240" s="230"/>
      <c r="C240" s="231"/>
      <c r="D240" s="220" t="s">
        <v>131</v>
      </c>
      <c r="E240" s="232" t="s">
        <v>19</v>
      </c>
      <c r="F240" s="233" t="s">
        <v>153</v>
      </c>
      <c r="G240" s="231"/>
      <c r="H240" s="234">
        <v>983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0" t="s">
        <v>131</v>
      </c>
      <c r="AU240" s="240" t="s">
        <v>82</v>
      </c>
      <c r="AV240" s="14" t="s">
        <v>129</v>
      </c>
      <c r="AW240" s="14" t="s">
        <v>33</v>
      </c>
      <c r="AX240" s="14" t="s">
        <v>80</v>
      </c>
      <c r="AY240" s="240" t="s">
        <v>122</v>
      </c>
    </row>
    <row r="241" s="2" customFormat="1" ht="16.5" customHeight="1">
      <c r="A241" s="39"/>
      <c r="B241" s="40"/>
      <c r="C241" s="241" t="s">
        <v>455</v>
      </c>
      <c r="D241" s="241" t="s">
        <v>176</v>
      </c>
      <c r="E241" s="242" t="s">
        <v>456</v>
      </c>
      <c r="F241" s="243" t="s">
        <v>457</v>
      </c>
      <c r="G241" s="244" t="s">
        <v>223</v>
      </c>
      <c r="H241" s="245">
        <v>102.01000000000001</v>
      </c>
      <c r="I241" s="246"/>
      <c r="J241" s="247">
        <f>ROUND(I241*H241,2)</f>
        <v>0</v>
      </c>
      <c r="K241" s="243" t="s">
        <v>128</v>
      </c>
      <c r="L241" s="248"/>
      <c r="M241" s="249" t="s">
        <v>19</v>
      </c>
      <c r="N241" s="250" t="s">
        <v>43</v>
      </c>
      <c r="O241" s="85"/>
      <c r="P241" s="214">
        <f>O241*H241</f>
        <v>0</v>
      </c>
      <c r="Q241" s="214">
        <v>0.056120000000000003</v>
      </c>
      <c r="R241" s="214">
        <f>Q241*H241</f>
        <v>5.7248012000000008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165</v>
      </c>
      <c r="AT241" s="216" t="s">
        <v>176</v>
      </c>
      <c r="AU241" s="216" t="s">
        <v>82</v>
      </c>
      <c r="AY241" s="18" t="s">
        <v>122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80</v>
      </c>
      <c r="BK241" s="217">
        <f>ROUND(I241*H241,2)</f>
        <v>0</v>
      </c>
      <c r="BL241" s="18" t="s">
        <v>129</v>
      </c>
      <c r="BM241" s="216" t="s">
        <v>458</v>
      </c>
    </row>
    <row r="242" s="13" customFormat="1">
      <c r="A242" s="13"/>
      <c r="B242" s="218"/>
      <c r="C242" s="219"/>
      <c r="D242" s="220" t="s">
        <v>131</v>
      </c>
      <c r="E242" s="221" t="s">
        <v>19</v>
      </c>
      <c r="F242" s="222" t="s">
        <v>459</v>
      </c>
      <c r="G242" s="219"/>
      <c r="H242" s="223">
        <v>101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29" t="s">
        <v>131</v>
      </c>
      <c r="AU242" s="229" t="s">
        <v>82</v>
      </c>
      <c r="AV242" s="13" t="s">
        <v>82</v>
      </c>
      <c r="AW242" s="13" t="s">
        <v>33</v>
      </c>
      <c r="AX242" s="13" t="s">
        <v>80</v>
      </c>
      <c r="AY242" s="229" t="s">
        <v>122</v>
      </c>
    </row>
    <row r="243" s="13" customFormat="1">
      <c r="A243" s="13"/>
      <c r="B243" s="218"/>
      <c r="C243" s="219"/>
      <c r="D243" s="220" t="s">
        <v>131</v>
      </c>
      <c r="E243" s="219"/>
      <c r="F243" s="222" t="s">
        <v>460</v>
      </c>
      <c r="G243" s="219"/>
      <c r="H243" s="223">
        <v>102.01000000000001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29" t="s">
        <v>131</v>
      </c>
      <c r="AU243" s="229" t="s">
        <v>82</v>
      </c>
      <c r="AV243" s="13" t="s">
        <v>82</v>
      </c>
      <c r="AW243" s="13" t="s">
        <v>4</v>
      </c>
      <c r="AX243" s="13" t="s">
        <v>80</v>
      </c>
      <c r="AY243" s="229" t="s">
        <v>122</v>
      </c>
    </row>
    <row r="244" s="2" customFormat="1" ht="16.5" customHeight="1">
      <c r="A244" s="39"/>
      <c r="B244" s="40"/>
      <c r="C244" s="241" t="s">
        <v>461</v>
      </c>
      <c r="D244" s="241" t="s">
        <v>176</v>
      </c>
      <c r="E244" s="242" t="s">
        <v>462</v>
      </c>
      <c r="F244" s="243" t="s">
        <v>463</v>
      </c>
      <c r="G244" s="244" t="s">
        <v>223</v>
      </c>
      <c r="H244" s="245">
        <v>897.60000000000002</v>
      </c>
      <c r="I244" s="246"/>
      <c r="J244" s="247">
        <f>ROUND(I244*H244,2)</f>
        <v>0</v>
      </c>
      <c r="K244" s="243" t="s">
        <v>128</v>
      </c>
      <c r="L244" s="248"/>
      <c r="M244" s="249" t="s">
        <v>19</v>
      </c>
      <c r="N244" s="250" t="s">
        <v>43</v>
      </c>
      <c r="O244" s="85"/>
      <c r="P244" s="214">
        <f>O244*H244</f>
        <v>0</v>
      </c>
      <c r="Q244" s="214">
        <v>0.080000000000000002</v>
      </c>
      <c r="R244" s="214">
        <f>Q244*H244</f>
        <v>71.808000000000007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165</v>
      </c>
      <c r="AT244" s="216" t="s">
        <v>176</v>
      </c>
      <c r="AU244" s="216" t="s">
        <v>82</v>
      </c>
      <c r="AY244" s="18" t="s">
        <v>122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80</v>
      </c>
      <c r="BK244" s="217">
        <f>ROUND(I244*H244,2)</f>
        <v>0</v>
      </c>
      <c r="BL244" s="18" t="s">
        <v>129</v>
      </c>
      <c r="BM244" s="216" t="s">
        <v>464</v>
      </c>
    </row>
    <row r="245" s="13" customFormat="1">
      <c r="A245" s="13"/>
      <c r="B245" s="218"/>
      <c r="C245" s="219"/>
      <c r="D245" s="220" t="s">
        <v>131</v>
      </c>
      <c r="E245" s="221" t="s">
        <v>19</v>
      </c>
      <c r="F245" s="222" t="s">
        <v>465</v>
      </c>
      <c r="G245" s="219"/>
      <c r="H245" s="223">
        <v>880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9" t="s">
        <v>131</v>
      </c>
      <c r="AU245" s="229" t="s">
        <v>82</v>
      </c>
      <c r="AV245" s="13" t="s">
        <v>82</v>
      </c>
      <c r="AW245" s="13" t="s">
        <v>33</v>
      </c>
      <c r="AX245" s="13" t="s">
        <v>80</v>
      </c>
      <c r="AY245" s="229" t="s">
        <v>122</v>
      </c>
    </row>
    <row r="246" s="13" customFormat="1">
      <c r="A246" s="13"/>
      <c r="B246" s="218"/>
      <c r="C246" s="219"/>
      <c r="D246" s="220" t="s">
        <v>131</v>
      </c>
      <c r="E246" s="219"/>
      <c r="F246" s="222" t="s">
        <v>466</v>
      </c>
      <c r="G246" s="219"/>
      <c r="H246" s="223">
        <v>897.60000000000002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9" t="s">
        <v>131</v>
      </c>
      <c r="AU246" s="229" t="s">
        <v>82</v>
      </c>
      <c r="AV246" s="13" t="s">
        <v>82</v>
      </c>
      <c r="AW246" s="13" t="s">
        <v>4</v>
      </c>
      <c r="AX246" s="13" t="s">
        <v>80</v>
      </c>
      <c r="AY246" s="229" t="s">
        <v>122</v>
      </c>
    </row>
    <row r="247" s="2" customFormat="1" ht="16.5" customHeight="1">
      <c r="A247" s="39"/>
      <c r="B247" s="40"/>
      <c r="C247" s="241" t="s">
        <v>467</v>
      </c>
      <c r="D247" s="241" t="s">
        <v>176</v>
      </c>
      <c r="E247" s="242" t="s">
        <v>468</v>
      </c>
      <c r="F247" s="243" t="s">
        <v>469</v>
      </c>
      <c r="G247" s="244" t="s">
        <v>223</v>
      </c>
      <c r="H247" s="245">
        <v>2</v>
      </c>
      <c r="I247" s="246"/>
      <c r="J247" s="247">
        <f>ROUND(I247*H247,2)</f>
        <v>0</v>
      </c>
      <c r="K247" s="243" t="s">
        <v>128</v>
      </c>
      <c r="L247" s="248"/>
      <c r="M247" s="249" t="s">
        <v>19</v>
      </c>
      <c r="N247" s="250" t="s">
        <v>43</v>
      </c>
      <c r="O247" s="85"/>
      <c r="P247" s="214">
        <f>O247*H247</f>
        <v>0</v>
      </c>
      <c r="Q247" s="214">
        <v>0.048300000000000003</v>
      </c>
      <c r="R247" s="214">
        <f>Q247*H247</f>
        <v>0.096600000000000005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165</v>
      </c>
      <c r="AT247" s="216" t="s">
        <v>176</v>
      </c>
      <c r="AU247" s="216" t="s">
        <v>82</v>
      </c>
      <c r="AY247" s="18" t="s">
        <v>122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80</v>
      </c>
      <c r="BK247" s="217">
        <f>ROUND(I247*H247,2)</f>
        <v>0</v>
      </c>
      <c r="BL247" s="18" t="s">
        <v>129</v>
      </c>
      <c r="BM247" s="216" t="s">
        <v>470</v>
      </c>
    </row>
    <row r="248" s="2" customFormat="1" ht="16.5" customHeight="1">
      <c r="A248" s="39"/>
      <c r="B248" s="40"/>
      <c r="C248" s="205" t="s">
        <v>471</v>
      </c>
      <c r="D248" s="205" t="s">
        <v>124</v>
      </c>
      <c r="E248" s="206" t="s">
        <v>472</v>
      </c>
      <c r="F248" s="207" t="s">
        <v>473</v>
      </c>
      <c r="G248" s="208" t="s">
        <v>366</v>
      </c>
      <c r="H248" s="209">
        <v>48</v>
      </c>
      <c r="I248" s="210"/>
      <c r="J248" s="211">
        <f>ROUND(I248*H248,2)</f>
        <v>0</v>
      </c>
      <c r="K248" s="207" t="s">
        <v>19</v>
      </c>
      <c r="L248" s="45"/>
      <c r="M248" s="212" t="s">
        <v>19</v>
      </c>
      <c r="N248" s="213" t="s">
        <v>43</v>
      </c>
      <c r="O248" s="85"/>
      <c r="P248" s="214">
        <f>O248*H248</f>
        <v>0</v>
      </c>
      <c r="Q248" s="214">
        <v>0.0030086399999999999</v>
      </c>
      <c r="R248" s="214">
        <f>Q248*H248</f>
        <v>0.14441472</v>
      </c>
      <c r="S248" s="214">
        <v>0</v>
      </c>
      <c r="T248" s="215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6" t="s">
        <v>129</v>
      </c>
      <c r="AT248" s="216" t="s">
        <v>124</v>
      </c>
      <c r="AU248" s="216" t="s">
        <v>82</v>
      </c>
      <c r="AY248" s="18" t="s">
        <v>122</v>
      </c>
      <c r="BE248" s="217">
        <f>IF(N248="základní",J248,0)</f>
        <v>0</v>
      </c>
      <c r="BF248" s="217">
        <f>IF(N248="snížená",J248,0)</f>
        <v>0</v>
      </c>
      <c r="BG248" s="217">
        <f>IF(N248="zákl. přenesená",J248,0)</f>
        <v>0</v>
      </c>
      <c r="BH248" s="217">
        <f>IF(N248="sníž. přenesená",J248,0)</f>
        <v>0</v>
      </c>
      <c r="BI248" s="217">
        <f>IF(N248="nulová",J248,0)</f>
        <v>0</v>
      </c>
      <c r="BJ248" s="18" t="s">
        <v>80</v>
      </c>
      <c r="BK248" s="217">
        <f>ROUND(I248*H248,2)</f>
        <v>0</v>
      </c>
      <c r="BL248" s="18" t="s">
        <v>129</v>
      </c>
      <c r="BM248" s="216" t="s">
        <v>474</v>
      </c>
    </row>
    <row r="249" s="2" customFormat="1" ht="21.75" customHeight="1">
      <c r="A249" s="39"/>
      <c r="B249" s="40"/>
      <c r="C249" s="205" t="s">
        <v>475</v>
      </c>
      <c r="D249" s="205" t="s">
        <v>124</v>
      </c>
      <c r="E249" s="206" t="s">
        <v>476</v>
      </c>
      <c r="F249" s="207" t="s">
        <v>477</v>
      </c>
      <c r="G249" s="208" t="s">
        <v>223</v>
      </c>
      <c r="H249" s="209">
        <v>983</v>
      </c>
      <c r="I249" s="210"/>
      <c r="J249" s="211">
        <f>ROUND(I249*H249,2)</f>
        <v>0</v>
      </c>
      <c r="K249" s="207" t="s">
        <v>128</v>
      </c>
      <c r="L249" s="45"/>
      <c r="M249" s="212" t="s">
        <v>19</v>
      </c>
      <c r="N249" s="213" t="s">
        <v>43</v>
      </c>
      <c r="O249" s="85"/>
      <c r="P249" s="214">
        <f>O249*H249</f>
        <v>0</v>
      </c>
      <c r="Q249" s="214">
        <v>0</v>
      </c>
      <c r="R249" s="214">
        <f>Q249*H249</f>
        <v>0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129</v>
      </c>
      <c r="AT249" s="216" t="s">
        <v>124</v>
      </c>
      <c r="AU249" s="216" t="s">
        <v>82</v>
      </c>
      <c r="AY249" s="18" t="s">
        <v>122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80</v>
      </c>
      <c r="BK249" s="217">
        <f>ROUND(I249*H249,2)</f>
        <v>0</v>
      </c>
      <c r="BL249" s="18" t="s">
        <v>129</v>
      </c>
      <c r="BM249" s="216" t="s">
        <v>478</v>
      </c>
    </row>
    <row r="250" s="2" customFormat="1">
      <c r="A250" s="39"/>
      <c r="B250" s="40"/>
      <c r="C250" s="205" t="s">
        <v>479</v>
      </c>
      <c r="D250" s="205" t="s">
        <v>124</v>
      </c>
      <c r="E250" s="206" t="s">
        <v>480</v>
      </c>
      <c r="F250" s="207" t="s">
        <v>481</v>
      </c>
      <c r="G250" s="208" t="s">
        <v>223</v>
      </c>
      <c r="H250" s="209">
        <v>983</v>
      </c>
      <c r="I250" s="210"/>
      <c r="J250" s="211">
        <f>ROUND(I250*H250,2)</f>
        <v>0</v>
      </c>
      <c r="K250" s="207" t="s">
        <v>128</v>
      </c>
      <c r="L250" s="45"/>
      <c r="M250" s="212" t="s">
        <v>19</v>
      </c>
      <c r="N250" s="213" t="s">
        <v>43</v>
      </c>
      <c r="O250" s="85"/>
      <c r="P250" s="214">
        <f>O250*H250</f>
        <v>0</v>
      </c>
      <c r="Q250" s="214">
        <v>0.00011</v>
      </c>
      <c r="R250" s="214">
        <f>Q250*H250</f>
        <v>0.10813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129</v>
      </c>
      <c r="AT250" s="216" t="s">
        <v>124</v>
      </c>
      <c r="AU250" s="216" t="s">
        <v>82</v>
      </c>
      <c r="AY250" s="18" t="s">
        <v>122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80</v>
      </c>
      <c r="BK250" s="217">
        <f>ROUND(I250*H250,2)</f>
        <v>0</v>
      </c>
      <c r="BL250" s="18" t="s">
        <v>129</v>
      </c>
      <c r="BM250" s="216" t="s">
        <v>482</v>
      </c>
    </row>
    <row r="251" s="2" customFormat="1" ht="33" customHeight="1">
      <c r="A251" s="39"/>
      <c r="B251" s="40"/>
      <c r="C251" s="205" t="s">
        <v>483</v>
      </c>
      <c r="D251" s="205" t="s">
        <v>124</v>
      </c>
      <c r="E251" s="206" t="s">
        <v>484</v>
      </c>
      <c r="F251" s="207" t="s">
        <v>485</v>
      </c>
      <c r="G251" s="208" t="s">
        <v>223</v>
      </c>
      <c r="H251" s="209">
        <v>56</v>
      </c>
      <c r="I251" s="210"/>
      <c r="J251" s="211">
        <f>ROUND(I251*H251,2)</f>
        <v>0</v>
      </c>
      <c r="K251" s="207" t="s">
        <v>128</v>
      </c>
      <c r="L251" s="45"/>
      <c r="M251" s="212" t="s">
        <v>19</v>
      </c>
      <c r="N251" s="213" t="s">
        <v>43</v>
      </c>
      <c r="O251" s="85"/>
      <c r="P251" s="214">
        <f>O251*H251</f>
        <v>0</v>
      </c>
      <c r="Q251" s="214">
        <v>0.00060999999999999997</v>
      </c>
      <c r="R251" s="214">
        <f>Q251*H251</f>
        <v>0.034159999999999996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129</v>
      </c>
      <c r="AT251" s="216" t="s">
        <v>124</v>
      </c>
      <c r="AU251" s="216" t="s">
        <v>82</v>
      </c>
      <c r="AY251" s="18" t="s">
        <v>122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80</v>
      </c>
      <c r="BK251" s="217">
        <f>ROUND(I251*H251,2)</f>
        <v>0</v>
      </c>
      <c r="BL251" s="18" t="s">
        <v>129</v>
      </c>
      <c r="BM251" s="216" t="s">
        <v>486</v>
      </c>
    </row>
    <row r="252" s="2" customFormat="1" ht="16.5" customHeight="1">
      <c r="A252" s="39"/>
      <c r="B252" s="40"/>
      <c r="C252" s="205" t="s">
        <v>487</v>
      </c>
      <c r="D252" s="205" t="s">
        <v>124</v>
      </c>
      <c r="E252" s="206" t="s">
        <v>488</v>
      </c>
      <c r="F252" s="207" t="s">
        <v>489</v>
      </c>
      <c r="G252" s="208" t="s">
        <v>223</v>
      </c>
      <c r="H252" s="209">
        <v>56</v>
      </c>
      <c r="I252" s="210"/>
      <c r="J252" s="211">
        <f>ROUND(I252*H252,2)</f>
        <v>0</v>
      </c>
      <c r="K252" s="207" t="s">
        <v>128</v>
      </c>
      <c r="L252" s="45"/>
      <c r="M252" s="212" t="s">
        <v>19</v>
      </c>
      <c r="N252" s="213" t="s">
        <v>43</v>
      </c>
      <c r="O252" s="85"/>
      <c r="P252" s="214">
        <f>O252*H252</f>
        <v>0</v>
      </c>
      <c r="Q252" s="214">
        <v>0</v>
      </c>
      <c r="R252" s="214">
        <f>Q252*H252</f>
        <v>0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129</v>
      </c>
      <c r="AT252" s="216" t="s">
        <v>124</v>
      </c>
      <c r="AU252" s="216" t="s">
        <v>82</v>
      </c>
      <c r="AY252" s="18" t="s">
        <v>122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80</v>
      </c>
      <c r="BK252" s="217">
        <f>ROUND(I252*H252,2)</f>
        <v>0</v>
      </c>
      <c r="BL252" s="18" t="s">
        <v>129</v>
      </c>
      <c r="BM252" s="216" t="s">
        <v>490</v>
      </c>
    </row>
    <row r="253" s="2" customFormat="1">
      <c r="A253" s="39"/>
      <c r="B253" s="40"/>
      <c r="C253" s="205" t="s">
        <v>491</v>
      </c>
      <c r="D253" s="205" t="s">
        <v>124</v>
      </c>
      <c r="E253" s="206" t="s">
        <v>492</v>
      </c>
      <c r="F253" s="207" t="s">
        <v>493</v>
      </c>
      <c r="G253" s="208" t="s">
        <v>223</v>
      </c>
      <c r="H253" s="209">
        <v>27</v>
      </c>
      <c r="I253" s="210"/>
      <c r="J253" s="211">
        <f>ROUND(I253*H253,2)</f>
        <v>0</v>
      </c>
      <c r="K253" s="207" t="s">
        <v>19</v>
      </c>
      <c r="L253" s="45"/>
      <c r="M253" s="212" t="s">
        <v>19</v>
      </c>
      <c r="N253" s="213" t="s">
        <v>43</v>
      </c>
      <c r="O253" s="85"/>
      <c r="P253" s="214">
        <f>O253*H253</f>
        <v>0</v>
      </c>
      <c r="Q253" s="214">
        <v>0.29220869999999999</v>
      </c>
      <c r="R253" s="214">
        <f>Q253*H253</f>
        <v>7.8896348999999999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129</v>
      </c>
      <c r="AT253" s="216" t="s">
        <v>124</v>
      </c>
      <c r="AU253" s="216" t="s">
        <v>82</v>
      </c>
      <c r="AY253" s="18" t="s">
        <v>122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80</v>
      </c>
      <c r="BK253" s="217">
        <f>ROUND(I253*H253,2)</f>
        <v>0</v>
      </c>
      <c r="BL253" s="18" t="s">
        <v>129</v>
      </c>
      <c r="BM253" s="216" t="s">
        <v>494</v>
      </c>
    </row>
    <row r="254" s="2" customFormat="1" ht="16.5" customHeight="1">
      <c r="A254" s="39"/>
      <c r="B254" s="40"/>
      <c r="C254" s="241" t="s">
        <v>495</v>
      </c>
      <c r="D254" s="241" t="s">
        <v>176</v>
      </c>
      <c r="E254" s="242" t="s">
        <v>496</v>
      </c>
      <c r="F254" s="243" t="s">
        <v>497</v>
      </c>
      <c r="G254" s="244" t="s">
        <v>223</v>
      </c>
      <c r="H254" s="245">
        <v>27</v>
      </c>
      <c r="I254" s="246"/>
      <c r="J254" s="247">
        <f>ROUND(I254*H254,2)</f>
        <v>0</v>
      </c>
      <c r="K254" s="243" t="s">
        <v>19</v>
      </c>
      <c r="L254" s="248"/>
      <c r="M254" s="249" t="s">
        <v>19</v>
      </c>
      <c r="N254" s="250" t="s">
        <v>43</v>
      </c>
      <c r="O254" s="85"/>
      <c r="P254" s="214">
        <f>O254*H254</f>
        <v>0</v>
      </c>
      <c r="Q254" s="214">
        <v>0.30295</v>
      </c>
      <c r="R254" s="214">
        <f>Q254*H254</f>
        <v>8.1796500000000005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165</v>
      </c>
      <c r="AT254" s="216" t="s">
        <v>176</v>
      </c>
      <c r="AU254" s="216" t="s">
        <v>82</v>
      </c>
      <c r="AY254" s="18" t="s">
        <v>122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80</v>
      </c>
      <c r="BK254" s="217">
        <f>ROUND(I254*H254,2)</f>
        <v>0</v>
      </c>
      <c r="BL254" s="18" t="s">
        <v>129</v>
      </c>
      <c r="BM254" s="216" t="s">
        <v>498</v>
      </c>
    </row>
    <row r="255" s="2" customFormat="1" ht="16.5" customHeight="1">
      <c r="A255" s="39"/>
      <c r="B255" s="40"/>
      <c r="C255" s="205" t="s">
        <v>499</v>
      </c>
      <c r="D255" s="205" t="s">
        <v>124</v>
      </c>
      <c r="E255" s="206" t="s">
        <v>500</v>
      </c>
      <c r="F255" s="207" t="s">
        <v>501</v>
      </c>
      <c r="G255" s="208" t="s">
        <v>149</v>
      </c>
      <c r="H255" s="209">
        <v>66.599999999999994</v>
      </c>
      <c r="I255" s="210"/>
      <c r="J255" s="211">
        <f>ROUND(I255*H255,2)</f>
        <v>0</v>
      </c>
      <c r="K255" s="207" t="s">
        <v>128</v>
      </c>
      <c r="L255" s="45"/>
      <c r="M255" s="212" t="s">
        <v>19</v>
      </c>
      <c r="N255" s="213" t="s">
        <v>43</v>
      </c>
      <c r="O255" s="85"/>
      <c r="P255" s="214">
        <f>O255*H255</f>
        <v>0</v>
      </c>
      <c r="Q255" s="214">
        <v>0</v>
      </c>
      <c r="R255" s="214">
        <f>Q255*H255</f>
        <v>0</v>
      </c>
      <c r="S255" s="214">
        <v>2</v>
      </c>
      <c r="T255" s="215">
        <f>S255*H255</f>
        <v>133.19999999999999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129</v>
      </c>
      <c r="AT255" s="216" t="s">
        <v>124</v>
      </c>
      <c r="AU255" s="216" t="s">
        <v>82</v>
      </c>
      <c r="AY255" s="18" t="s">
        <v>122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80</v>
      </c>
      <c r="BK255" s="217">
        <f>ROUND(I255*H255,2)</f>
        <v>0</v>
      </c>
      <c r="BL255" s="18" t="s">
        <v>129</v>
      </c>
      <c r="BM255" s="216" t="s">
        <v>502</v>
      </c>
    </row>
    <row r="256" s="13" customFormat="1">
      <c r="A256" s="13"/>
      <c r="B256" s="218"/>
      <c r="C256" s="219"/>
      <c r="D256" s="220" t="s">
        <v>131</v>
      </c>
      <c r="E256" s="221" t="s">
        <v>19</v>
      </c>
      <c r="F256" s="222" t="s">
        <v>503</v>
      </c>
      <c r="G256" s="219"/>
      <c r="H256" s="223">
        <v>66.599999999999994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9" t="s">
        <v>131</v>
      </c>
      <c r="AU256" s="229" t="s">
        <v>82</v>
      </c>
      <c r="AV256" s="13" t="s">
        <v>82</v>
      </c>
      <c r="AW256" s="13" t="s">
        <v>33</v>
      </c>
      <c r="AX256" s="13" t="s">
        <v>80</v>
      </c>
      <c r="AY256" s="229" t="s">
        <v>122</v>
      </c>
    </row>
    <row r="257" s="2" customFormat="1" ht="21.75" customHeight="1">
      <c r="A257" s="39"/>
      <c r="B257" s="40"/>
      <c r="C257" s="205" t="s">
        <v>504</v>
      </c>
      <c r="D257" s="205" t="s">
        <v>124</v>
      </c>
      <c r="E257" s="206" t="s">
        <v>505</v>
      </c>
      <c r="F257" s="207" t="s">
        <v>506</v>
      </c>
      <c r="G257" s="208" t="s">
        <v>234</v>
      </c>
      <c r="H257" s="209">
        <v>231</v>
      </c>
      <c r="I257" s="210"/>
      <c r="J257" s="211">
        <f>ROUND(I257*H257,2)</f>
        <v>0</v>
      </c>
      <c r="K257" s="207" t="s">
        <v>128</v>
      </c>
      <c r="L257" s="45"/>
      <c r="M257" s="212" t="s">
        <v>19</v>
      </c>
      <c r="N257" s="213" t="s">
        <v>43</v>
      </c>
      <c r="O257" s="85"/>
      <c r="P257" s="214">
        <f>O257*H257</f>
        <v>0</v>
      </c>
      <c r="Q257" s="214">
        <v>0</v>
      </c>
      <c r="R257" s="214">
        <f>Q257*H257</f>
        <v>0</v>
      </c>
      <c r="S257" s="214">
        <v>0.0080000000000000002</v>
      </c>
      <c r="T257" s="215">
        <f>S257*H257</f>
        <v>1.8480000000000001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129</v>
      </c>
      <c r="AT257" s="216" t="s">
        <v>124</v>
      </c>
      <c r="AU257" s="216" t="s">
        <v>82</v>
      </c>
      <c r="AY257" s="18" t="s">
        <v>122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80</v>
      </c>
      <c r="BK257" s="217">
        <f>ROUND(I257*H257,2)</f>
        <v>0</v>
      </c>
      <c r="BL257" s="18" t="s">
        <v>129</v>
      </c>
      <c r="BM257" s="216" t="s">
        <v>507</v>
      </c>
    </row>
    <row r="258" s="2" customFormat="1" ht="16.5" customHeight="1">
      <c r="A258" s="39"/>
      <c r="B258" s="40"/>
      <c r="C258" s="205" t="s">
        <v>508</v>
      </c>
      <c r="D258" s="205" t="s">
        <v>124</v>
      </c>
      <c r="E258" s="206" t="s">
        <v>509</v>
      </c>
      <c r="F258" s="207" t="s">
        <v>510</v>
      </c>
      <c r="G258" s="208" t="s">
        <v>223</v>
      </c>
      <c r="H258" s="209">
        <v>922</v>
      </c>
      <c r="I258" s="210"/>
      <c r="J258" s="211">
        <f>ROUND(I258*H258,2)</f>
        <v>0</v>
      </c>
      <c r="K258" s="207" t="s">
        <v>128</v>
      </c>
      <c r="L258" s="45"/>
      <c r="M258" s="212" t="s">
        <v>19</v>
      </c>
      <c r="N258" s="213" t="s">
        <v>43</v>
      </c>
      <c r="O258" s="85"/>
      <c r="P258" s="214">
        <f>O258*H258</f>
        <v>0</v>
      </c>
      <c r="Q258" s="214">
        <v>0</v>
      </c>
      <c r="R258" s="214">
        <f>Q258*H258</f>
        <v>0</v>
      </c>
      <c r="S258" s="214">
        <v>0.00248</v>
      </c>
      <c r="T258" s="215">
        <f>S258*H258</f>
        <v>2.2865600000000001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129</v>
      </c>
      <c r="AT258" s="216" t="s">
        <v>124</v>
      </c>
      <c r="AU258" s="216" t="s">
        <v>82</v>
      </c>
      <c r="AY258" s="18" t="s">
        <v>122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80</v>
      </c>
      <c r="BK258" s="217">
        <f>ROUND(I258*H258,2)</f>
        <v>0</v>
      </c>
      <c r="BL258" s="18" t="s">
        <v>129</v>
      </c>
      <c r="BM258" s="216" t="s">
        <v>511</v>
      </c>
    </row>
    <row r="259" s="2" customFormat="1" ht="16.5" customHeight="1">
      <c r="A259" s="39"/>
      <c r="B259" s="40"/>
      <c r="C259" s="205" t="s">
        <v>512</v>
      </c>
      <c r="D259" s="205" t="s">
        <v>124</v>
      </c>
      <c r="E259" s="206" t="s">
        <v>513</v>
      </c>
      <c r="F259" s="207" t="s">
        <v>514</v>
      </c>
      <c r="G259" s="208" t="s">
        <v>234</v>
      </c>
      <c r="H259" s="209">
        <v>2</v>
      </c>
      <c r="I259" s="210"/>
      <c r="J259" s="211">
        <f>ROUND(I259*H259,2)</f>
        <v>0</v>
      </c>
      <c r="K259" s="207" t="s">
        <v>128</v>
      </c>
      <c r="L259" s="45"/>
      <c r="M259" s="212" t="s">
        <v>19</v>
      </c>
      <c r="N259" s="213" t="s">
        <v>43</v>
      </c>
      <c r="O259" s="85"/>
      <c r="P259" s="214">
        <f>O259*H259</f>
        <v>0</v>
      </c>
      <c r="Q259" s="214">
        <v>0</v>
      </c>
      <c r="R259" s="214">
        <f>Q259*H259</f>
        <v>0</v>
      </c>
      <c r="S259" s="214">
        <v>0.28499999999999998</v>
      </c>
      <c r="T259" s="215">
        <f>S259*H259</f>
        <v>0.56999999999999995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6" t="s">
        <v>129</v>
      </c>
      <c r="AT259" s="216" t="s">
        <v>124</v>
      </c>
      <c r="AU259" s="216" t="s">
        <v>82</v>
      </c>
      <c r="AY259" s="18" t="s">
        <v>122</v>
      </c>
      <c r="BE259" s="217">
        <f>IF(N259="základní",J259,0)</f>
        <v>0</v>
      </c>
      <c r="BF259" s="217">
        <f>IF(N259="snížená",J259,0)</f>
        <v>0</v>
      </c>
      <c r="BG259" s="217">
        <f>IF(N259="zákl. přenesená",J259,0)</f>
        <v>0</v>
      </c>
      <c r="BH259" s="217">
        <f>IF(N259="sníž. přenesená",J259,0)</f>
        <v>0</v>
      </c>
      <c r="BI259" s="217">
        <f>IF(N259="nulová",J259,0)</f>
        <v>0</v>
      </c>
      <c r="BJ259" s="18" t="s">
        <v>80</v>
      </c>
      <c r="BK259" s="217">
        <f>ROUND(I259*H259,2)</f>
        <v>0</v>
      </c>
      <c r="BL259" s="18" t="s">
        <v>129</v>
      </c>
      <c r="BM259" s="216" t="s">
        <v>515</v>
      </c>
    </row>
    <row r="260" s="2" customFormat="1" ht="16.5" customHeight="1">
      <c r="A260" s="39"/>
      <c r="B260" s="40"/>
      <c r="C260" s="205" t="s">
        <v>516</v>
      </c>
      <c r="D260" s="205" t="s">
        <v>124</v>
      </c>
      <c r="E260" s="206" t="s">
        <v>517</v>
      </c>
      <c r="F260" s="207" t="s">
        <v>518</v>
      </c>
      <c r="G260" s="208" t="s">
        <v>179</v>
      </c>
      <c r="H260" s="209">
        <v>12.222</v>
      </c>
      <c r="I260" s="210"/>
      <c r="J260" s="211">
        <f>ROUND(I260*H260,2)</f>
        <v>0</v>
      </c>
      <c r="K260" s="207" t="s">
        <v>128</v>
      </c>
      <c r="L260" s="45"/>
      <c r="M260" s="212" t="s">
        <v>19</v>
      </c>
      <c r="N260" s="213" t="s">
        <v>43</v>
      </c>
      <c r="O260" s="85"/>
      <c r="P260" s="214">
        <f>O260*H260</f>
        <v>0</v>
      </c>
      <c r="Q260" s="214">
        <v>0</v>
      </c>
      <c r="R260" s="214">
        <f>Q260*H260</f>
        <v>0</v>
      </c>
      <c r="S260" s="214">
        <v>1</v>
      </c>
      <c r="T260" s="215">
        <f>S260*H260</f>
        <v>12.222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6" t="s">
        <v>129</v>
      </c>
      <c r="AT260" s="216" t="s">
        <v>124</v>
      </c>
      <c r="AU260" s="216" t="s">
        <v>82</v>
      </c>
      <c r="AY260" s="18" t="s">
        <v>122</v>
      </c>
      <c r="BE260" s="217">
        <f>IF(N260="základní",J260,0)</f>
        <v>0</v>
      </c>
      <c r="BF260" s="217">
        <f>IF(N260="snížená",J260,0)</f>
        <v>0</v>
      </c>
      <c r="BG260" s="217">
        <f>IF(N260="zákl. přenesená",J260,0)</f>
        <v>0</v>
      </c>
      <c r="BH260" s="217">
        <f>IF(N260="sníž. přenesená",J260,0)</f>
        <v>0</v>
      </c>
      <c r="BI260" s="217">
        <f>IF(N260="nulová",J260,0)</f>
        <v>0</v>
      </c>
      <c r="BJ260" s="18" t="s">
        <v>80</v>
      </c>
      <c r="BK260" s="217">
        <f>ROUND(I260*H260,2)</f>
        <v>0</v>
      </c>
      <c r="BL260" s="18" t="s">
        <v>129</v>
      </c>
      <c r="BM260" s="216" t="s">
        <v>519</v>
      </c>
    </row>
    <row r="261" s="15" customFormat="1">
      <c r="A261" s="15"/>
      <c r="B261" s="255"/>
      <c r="C261" s="256"/>
      <c r="D261" s="220" t="s">
        <v>131</v>
      </c>
      <c r="E261" s="257" t="s">
        <v>19</v>
      </c>
      <c r="F261" s="258" t="s">
        <v>520</v>
      </c>
      <c r="G261" s="256"/>
      <c r="H261" s="257" t="s">
        <v>19</v>
      </c>
      <c r="I261" s="259"/>
      <c r="J261" s="256"/>
      <c r="K261" s="256"/>
      <c r="L261" s="260"/>
      <c r="M261" s="261"/>
      <c r="N261" s="262"/>
      <c r="O261" s="262"/>
      <c r="P261" s="262"/>
      <c r="Q261" s="262"/>
      <c r="R261" s="262"/>
      <c r="S261" s="262"/>
      <c r="T261" s="26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4" t="s">
        <v>131</v>
      </c>
      <c r="AU261" s="264" t="s">
        <v>82</v>
      </c>
      <c r="AV261" s="15" t="s">
        <v>80</v>
      </c>
      <c r="AW261" s="15" t="s">
        <v>33</v>
      </c>
      <c r="AX261" s="15" t="s">
        <v>72</v>
      </c>
      <c r="AY261" s="264" t="s">
        <v>122</v>
      </c>
    </row>
    <row r="262" s="13" customFormat="1">
      <c r="A262" s="13"/>
      <c r="B262" s="218"/>
      <c r="C262" s="219"/>
      <c r="D262" s="220" t="s">
        <v>131</v>
      </c>
      <c r="E262" s="221" t="s">
        <v>19</v>
      </c>
      <c r="F262" s="222" t="s">
        <v>521</v>
      </c>
      <c r="G262" s="219"/>
      <c r="H262" s="223">
        <v>0.35399999999999998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29" t="s">
        <v>131</v>
      </c>
      <c r="AU262" s="229" t="s">
        <v>82</v>
      </c>
      <c r="AV262" s="13" t="s">
        <v>82</v>
      </c>
      <c r="AW262" s="13" t="s">
        <v>33</v>
      </c>
      <c r="AX262" s="13" t="s">
        <v>72</v>
      </c>
      <c r="AY262" s="229" t="s">
        <v>122</v>
      </c>
    </row>
    <row r="263" s="13" customFormat="1">
      <c r="A263" s="13"/>
      <c r="B263" s="218"/>
      <c r="C263" s="219"/>
      <c r="D263" s="220" t="s">
        <v>131</v>
      </c>
      <c r="E263" s="221" t="s">
        <v>19</v>
      </c>
      <c r="F263" s="222" t="s">
        <v>522</v>
      </c>
      <c r="G263" s="219"/>
      <c r="H263" s="223">
        <v>0.64600000000000002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9" t="s">
        <v>131</v>
      </c>
      <c r="AU263" s="229" t="s">
        <v>82</v>
      </c>
      <c r="AV263" s="13" t="s">
        <v>82</v>
      </c>
      <c r="AW263" s="13" t="s">
        <v>33</v>
      </c>
      <c r="AX263" s="13" t="s">
        <v>72</v>
      </c>
      <c r="AY263" s="229" t="s">
        <v>122</v>
      </c>
    </row>
    <row r="264" s="13" customFormat="1">
      <c r="A264" s="13"/>
      <c r="B264" s="218"/>
      <c r="C264" s="219"/>
      <c r="D264" s="220" t="s">
        <v>131</v>
      </c>
      <c r="E264" s="221" t="s">
        <v>19</v>
      </c>
      <c r="F264" s="222" t="s">
        <v>523</v>
      </c>
      <c r="G264" s="219"/>
      <c r="H264" s="223">
        <v>0.64300000000000002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29" t="s">
        <v>131</v>
      </c>
      <c r="AU264" s="229" t="s">
        <v>82</v>
      </c>
      <c r="AV264" s="13" t="s">
        <v>82</v>
      </c>
      <c r="AW264" s="13" t="s">
        <v>33</v>
      </c>
      <c r="AX264" s="13" t="s">
        <v>72</v>
      </c>
      <c r="AY264" s="229" t="s">
        <v>122</v>
      </c>
    </row>
    <row r="265" s="13" customFormat="1">
      <c r="A265" s="13"/>
      <c r="B265" s="218"/>
      <c r="C265" s="219"/>
      <c r="D265" s="220" t="s">
        <v>131</v>
      </c>
      <c r="E265" s="221" t="s">
        <v>19</v>
      </c>
      <c r="F265" s="222" t="s">
        <v>524</v>
      </c>
      <c r="G265" s="219"/>
      <c r="H265" s="223">
        <v>0.113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29" t="s">
        <v>131</v>
      </c>
      <c r="AU265" s="229" t="s">
        <v>82</v>
      </c>
      <c r="AV265" s="13" t="s">
        <v>82</v>
      </c>
      <c r="AW265" s="13" t="s">
        <v>33</v>
      </c>
      <c r="AX265" s="13" t="s">
        <v>72</v>
      </c>
      <c r="AY265" s="229" t="s">
        <v>122</v>
      </c>
    </row>
    <row r="266" s="13" customFormat="1">
      <c r="A266" s="13"/>
      <c r="B266" s="218"/>
      <c r="C266" s="219"/>
      <c r="D266" s="220" t="s">
        <v>131</v>
      </c>
      <c r="E266" s="221" t="s">
        <v>19</v>
      </c>
      <c r="F266" s="222" t="s">
        <v>525</v>
      </c>
      <c r="G266" s="219"/>
      <c r="H266" s="223">
        <v>10.118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29" t="s">
        <v>131</v>
      </c>
      <c r="AU266" s="229" t="s">
        <v>82</v>
      </c>
      <c r="AV266" s="13" t="s">
        <v>82</v>
      </c>
      <c r="AW266" s="13" t="s">
        <v>33</v>
      </c>
      <c r="AX266" s="13" t="s">
        <v>72</v>
      </c>
      <c r="AY266" s="229" t="s">
        <v>122</v>
      </c>
    </row>
    <row r="267" s="15" customFormat="1">
      <c r="A267" s="15"/>
      <c r="B267" s="255"/>
      <c r="C267" s="256"/>
      <c r="D267" s="220" t="s">
        <v>131</v>
      </c>
      <c r="E267" s="257" t="s">
        <v>19</v>
      </c>
      <c r="F267" s="258" t="s">
        <v>526</v>
      </c>
      <c r="G267" s="256"/>
      <c r="H267" s="257" t="s">
        <v>19</v>
      </c>
      <c r="I267" s="259"/>
      <c r="J267" s="256"/>
      <c r="K267" s="256"/>
      <c r="L267" s="260"/>
      <c r="M267" s="261"/>
      <c r="N267" s="262"/>
      <c r="O267" s="262"/>
      <c r="P267" s="262"/>
      <c r="Q267" s="262"/>
      <c r="R267" s="262"/>
      <c r="S267" s="262"/>
      <c r="T267" s="26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4" t="s">
        <v>131</v>
      </c>
      <c r="AU267" s="264" t="s">
        <v>82</v>
      </c>
      <c r="AV267" s="15" t="s">
        <v>80</v>
      </c>
      <c r="AW267" s="15" t="s">
        <v>33</v>
      </c>
      <c r="AX267" s="15" t="s">
        <v>72</v>
      </c>
      <c r="AY267" s="264" t="s">
        <v>122</v>
      </c>
    </row>
    <row r="268" s="13" customFormat="1">
      <c r="A268" s="13"/>
      <c r="B268" s="218"/>
      <c r="C268" s="219"/>
      <c r="D268" s="220" t="s">
        <v>131</v>
      </c>
      <c r="E268" s="221" t="s">
        <v>19</v>
      </c>
      <c r="F268" s="222" t="s">
        <v>527</v>
      </c>
      <c r="G268" s="219"/>
      <c r="H268" s="223">
        <v>0.090999999999999998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29" t="s">
        <v>131</v>
      </c>
      <c r="AU268" s="229" t="s">
        <v>82</v>
      </c>
      <c r="AV268" s="13" t="s">
        <v>82</v>
      </c>
      <c r="AW268" s="13" t="s">
        <v>33</v>
      </c>
      <c r="AX268" s="13" t="s">
        <v>72</v>
      </c>
      <c r="AY268" s="229" t="s">
        <v>122</v>
      </c>
    </row>
    <row r="269" s="13" customFormat="1">
      <c r="A269" s="13"/>
      <c r="B269" s="218"/>
      <c r="C269" s="219"/>
      <c r="D269" s="220" t="s">
        <v>131</v>
      </c>
      <c r="E269" s="221" t="s">
        <v>19</v>
      </c>
      <c r="F269" s="222" t="s">
        <v>528</v>
      </c>
      <c r="G269" s="219"/>
      <c r="H269" s="223">
        <v>0.057000000000000002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29" t="s">
        <v>131</v>
      </c>
      <c r="AU269" s="229" t="s">
        <v>82</v>
      </c>
      <c r="AV269" s="13" t="s">
        <v>82</v>
      </c>
      <c r="AW269" s="13" t="s">
        <v>33</v>
      </c>
      <c r="AX269" s="13" t="s">
        <v>72</v>
      </c>
      <c r="AY269" s="229" t="s">
        <v>122</v>
      </c>
    </row>
    <row r="270" s="13" customFormat="1">
      <c r="A270" s="13"/>
      <c r="B270" s="218"/>
      <c r="C270" s="219"/>
      <c r="D270" s="220" t="s">
        <v>131</v>
      </c>
      <c r="E270" s="221" t="s">
        <v>19</v>
      </c>
      <c r="F270" s="222" t="s">
        <v>529</v>
      </c>
      <c r="G270" s="219"/>
      <c r="H270" s="223">
        <v>0.20000000000000001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9" t="s">
        <v>131</v>
      </c>
      <c r="AU270" s="229" t="s">
        <v>82</v>
      </c>
      <c r="AV270" s="13" t="s">
        <v>82</v>
      </c>
      <c r="AW270" s="13" t="s">
        <v>33</v>
      </c>
      <c r="AX270" s="13" t="s">
        <v>72</v>
      </c>
      <c r="AY270" s="229" t="s">
        <v>122</v>
      </c>
    </row>
    <row r="271" s="14" customFormat="1">
      <c r="A271" s="14"/>
      <c r="B271" s="230"/>
      <c r="C271" s="231"/>
      <c r="D271" s="220" t="s">
        <v>131</v>
      </c>
      <c r="E271" s="232" t="s">
        <v>19</v>
      </c>
      <c r="F271" s="233" t="s">
        <v>153</v>
      </c>
      <c r="G271" s="231"/>
      <c r="H271" s="234">
        <v>12.222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0" t="s">
        <v>131</v>
      </c>
      <c r="AU271" s="240" t="s">
        <v>82</v>
      </c>
      <c r="AV271" s="14" t="s">
        <v>129</v>
      </c>
      <c r="AW271" s="14" t="s">
        <v>33</v>
      </c>
      <c r="AX271" s="14" t="s">
        <v>80</v>
      </c>
      <c r="AY271" s="240" t="s">
        <v>122</v>
      </c>
    </row>
    <row r="272" s="12" customFormat="1" ht="22.8" customHeight="1">
      <c r="A272" s="12"/>
      <c r="B272" s="189"/>
      <c r="C272" s="190"/>
      <c r="D272" s="191" t="s">
        <v>71</v>
      </c>
      <c r="E272" s="203" t="s">
        <v>530</v>
      </c>
      <c r="F272" s="203" t="s">
        <v>531</v>
      </c>
      <c r="G272" s="190"/>
      <c r="H272" s="190"/>
      <c r="I272" s="193"/>
      <c r="J272" s="204">
        <f>BK272</f>
        <v>0</v>
      </c>
      <c r="K272" s="190"/>
      <c r="L272" s="195"/>
      <c r="M272" s="196"/>
      <c r="N272" s="197"/>
      <c r="O272" s="197"/>
      <c r="P272" s="198">
        <f>SUM(P273:P295)</f>
        <v>0</v>
      </c>
      <c r="Q272" s="197"/>
      <c r="R272" s="198">
        <f>SUM(R273:R295)</f>
        <v>0</v>
      </c>
      <c r="S272" s="197"/>
      <c r="T272" s="199">
        <f>SUM(T273:T295)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0" t="s">
        <v>80</v>
      </c>
      <c r="AT272" s="201" t="s">
        <v>71</v>
      </c>
      <c r="AU272" s="201" t="s">
        <v>80</v>
      </c>
      <c r="AY272" s="200" t="s">
        <v>122</v>
      </c>
      <c r="BK272" s="202">
        <f>SUM(BK273:BK295)</f>
        <v>0</v>
      </c>
    </row>
    <row r="273" s="2" customFormat="1" ht="21.75" customHeight="1">
      <c r="A273" s="39"/>
      <c r="B273" s="40"/>
      <c r="C273" s="205" t="s">
        <v>532</v>
      </c>
      <c r="D273" s="205" t="s">
        <v>124</v>
      </c>
      <c r="E273" s="206" t="s">
        <v>533</v>
      </c>
      <c r="F273" s="207" t="s">
        <v>534</v>
      </c>
      <c r="G273" s="208" t="s">
        <v>179</v>
      </c>
      <c r="H273" s="209">
        <v>149.66499999999999</v>
      </c>
      <c r="I273" s="210"/>
      <c r="J273" s="211">
        <f>ROUND(I273*H273,2)</f>
        <v>0</v>
      </c>
      <c r="K273" s="207" t="s">
        <v>128</v>
      </c>
      <c r="L273" s="45"/>
      <c r="M273" s="212" t="s">
        <v>19</v>
      </c>
      <c r="N273" s="213" t="s">
        <v>43</v>
      </c>
      <c r="O273" s="85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129</v>
      </c>
      <c r="AT273" s="216" t="s">
        <v>124</v>
      </c>
      <c r="AU273" s="216" t="s">
        <v>82</v>
      </c>
      <c r="AY273" s="18" t="s">
        <v>122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80</v>
      </c>
      <c r="BK273" s="217">
        <f>ROUND(I273*H273,2)</f>
        <v>0</v>
      </c>
      <c r="BL273" s="18" t="s">
        <v>129</v>
      </c>
      <c r="BM273" s="216" t="s">
        <v>535</v>
      </c>
    </row>
    <row r="274" s="13" customFormat="1">
      <c r="A274" s="13"/>
      <c r="B274" s="218"/>
      <c r="C274" s="219"/>
      <c r="D274" s="220" t="s">
        <v>131</v>
      </c>
      <c r="E274" s="221" t="s">
        <v>19</v>
      </c>
      <c r="F274" s="222" t="s">
        <v>536</v>
      </c>
      <c r="G274" s="219"/>
      <c r="H274" s="223">
        <v>133.19999999999999</v>
      </c>
      <c r="I274" s="224"/>
      <c r="J274" s="219"/>
      <c r="K274" s="219"/>
      <c r="L274" s="225"/>
      <c r="M274" s="226"/>
      <c r="N274" s="227"/>
      <c r="O274" s="227"/>
      <c r="P274" s="227"/>
      <c r="Q274" s="227"/>
      <c r="R274" s="227"/>
      <c r="S274" s="227"/>
      <c r="T274" s="22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9" t="s">
        <v>131</v>
      </c>
      <c r="AU274" s="229" t="s">
        <v>82</v>
      </c>
      <c r="AV274" s="13" t="s">
        <v>82</v>
      </c>
      <c r="AW274" s="13" t="s">
        <v>33</v>
      </c>
      <c r="AX274" s="13" t="s">
        <v>72</v>
      </c>
      <c r="AY274" s="229" t="s">
        <v>122</v>
      </c>
    </row>
    <row r="275" s="13" customFormat="1">
      <c r="A275" s="13"/>
      <c r="B275" s="218"/>
      <c r="C275" s="219"/>
      <c r="D275" s="220" t="s">
        <v>131</v>
      </c>
      <c r="E275" s="221" t="s">
        <v>19</v>
      </c>
      <c r="F275" s="222" t="s">
        <v>537</v>
      </c>
      <c r="G275" s="219"/>
      <c r="H275" s="223">
        <v>1.3859999999999999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9" t="s">
        <v>131</v>
      </c>
      <c r="AU275" s="229" t="s">
        <v>82</v>
      </c>
      <c r="AV275" s="13" t="s">
        <v>82</v>
      </c>
      <c r="AW275" s="13" t="s">
        <v>33</v>
      </c>
      <c r="AX275" s="13" t="s">
        <v>72</v>
      </c>
      <c r="AY275" s="229" t="s">
        <v>122</v>
      </c>
    </row>
    <row r="276" s="13" customFormat="1">
      <c r="A276" s="13"/>
      <c r="B276" s="218"/>
      <c r="C276" s="219"/>
      <c r="D276" s="220" t="s">
        <v>131</v>
      </c>
      <c r="E276" s="221" t="s">
        <v>19</v>
      </c>
      <c r="F276" s="222" t="s">
        <v>538</v>
      </c>
      <c r="G276" s="219"/>
      <c r="H276" s="223">
        <v>2.2869999999999999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9" t="s">
        <v>131</v>
      </c>
      <c r="AU276" s="229" t="s">
        <v>82</v>
      </c>
      <c r="AV276" s="13" t="s">
        <v>82</v>
      </c>
      <c r="AW276" s="13" t="s">
        <v>33</v>
      </c>
      <c r="AX276" s="13" t="s">
        <v>72</v>
      </c>
      <c r="AY276" s="229" t="s">
        <v>122</v>
      </c>
    </row>
    <row r="277" s="13" customFormat="1">
      <c r="A277" s="13"/>
      <c r="B277" s="218"/>
      <c r="C277" s="219"/>
      <c r="D277" s="220" t="s">
        <v>131</v>
      </c>
      <c r="E277" s="221" t="s">
        <v>19</v>
      </c>
      <c r="F277" s="222" t="s">
        <v>539</v>
      </c>
      <c r="G277" s="219"/>
      <c r="H277" s="223">
        <v>0.56999999999999995</v>
      </c>
      <c r="I277" s="224"/>
      <c r="J277" s="219"/>
      <c r="K277" s="219"/>
      <c r="L277" s="225"/>
      <c r="M277" s="226"/>
      <c r="N277" s="227"/>
      <c r="O277" s="227"/>
      <c r="P277" s="227"/>
      <c r="Q277" s="227"/>
      <c r="R277" s="227"/>
      <c r="S277" s="227"/>
      <c r="T277" s="22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9" t="s">
        <v>131</v>
      </c>
      <c r="AU277" s="229" t="s">
        <v>82</v>
      </c>
      <c r="AV277" s="13" t="s">
        <v>82</v>
      </c>
      <c r="AW277" s="13" t="s">
        <v>33</v>
      </c>
      <c r="AX277" s="13" t="s">
        <v>72</v>
      </c>
      <c r="AY277" s="229" t="s">
        <v>122</v>
      </c>
    </row>
    <row r="278" s="13" customFormat="1">
      <c r="A278" s="13"/>
      <c r="B278" s="218"/>
      <c r="C278" s="219"/>
      <c r="D278" s="220" t="s">
        <v>131</v>
      </c>
      <c r="E278" s="221" t="s">
        <v>19</v>
      </c>
      <c r="F278" s="222" t="s">
        <v>540</v>
      </c>
      <c r="G278" s="219"/>
      <c r="H278" s="223">
        <v>12.222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29" t="s">
        <v>131</v>
      </c>
      <c r="AU278" s="229" t="s">
        <v>82</v>
      </c>
      <c r="AV278" s="13" t="s">
        <v>82</v>
      </c>
      <c r="AW278" s="13" t="s">
        <v>33</v>
      </c>
      <c r="AX278" s="13" t="s">
        <v>72</v>
      </c>
      <c r="AY278" s="229" t="s">
        <v>122</v>
      </c>
    </row>
    <row r="279" s="14" customFormat="1">
      <c r="A279" s="14"/>
      <c r="B279" s="230"/>
      <c r="C279" s="231"/>
      <c r="D279" s="220" t="s">
        <v>131</v>
      </c>
      <c r="E279" s="232" t="s">
        <v>19</v>
      </c>
      <c r="F279" s="233" t="s">
        <v>153</v>
      </c>
      <c r="G279" s="231"/>
      <c r="H279" s="234">
        <v>149.66499999999999</v>
      </c>
      <c r="I279" s="235"/>
      <c r="J279" s="231"/>
      <c r="K279" s="231"/>
      <c r="L279" s="236"/>
      <c r="M279" s="237"/>
      <c r="N279" s="238"/>
      <c r="O279" s="238"/>
      <c r="P279" s="238"/>
      <c r="Q279" s="238"/>
      <c r="R279" s="238"/>
      <c r="S279" s="238"/>
      <c r="T279" s="23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0" t="s">
        <v>131</v>
      </c>
      <c r="AU279" s="240" t="s">
        <v>82</v>
      </c>
      <c r="AV279" s="14" t="s">
        <v>129</v>
      </c>
      <c r="AW279" s="14" t="s">
        <v>33</v>
      </c>
      <c r="AX279" s="14" t="s">
        <v>80</v>
      </c>
      <c r="AY279" s="240" t="s">
        <v>122</v>
      </c>
    </row>
    <row r="280" s="2" customFormat="1">
      <c r="A280" s="39"/>
      <c r="B280" s="40"/>
      <c r="C280" s="205" t="s">
        <v>541</v>
      </c>
      <c r="D280" s="205" t="s">
        <v>124</v>
      </c>
      <c r="E280" s="206" t="s">
        <v>542</v>
      </c>
      <c r="F280" s="207" t="s">
        <v>543</v>
      </c>
      <c r="G280" s="208" t="s">
        <v>179</v>
      </c>
      <c r="H280" s="209">
        <v>2843.6350000000002</v>
      </c>
      <c r="I280" s="210"/>
      <c r="J280" s="211">
        <f>ROUND(I280*H280,2)</f>
        <v>0</v>
      </c>
      <c r="K280" s="207" t="s">
        <v>128</v>
      </c>
      <c r="L280" s="45"/>
      <c r="M280" s="212" t="s">
        <v>19</v>
      </c>
      <c r="N280" s="213" t="s">
        <v>43</v>
      </c>
      <c r="O280" s="85"/>
      <c r="P280" s="214">
        <f>O280*H280</f>
        <v>0</v>
      </c>
      <c r="Q280" s="214">
        <v>0</v>
      </c>
      <c r="R280" s="214">
        <f>Q280*H280</f>
        <v>0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129</v>
      </c>
      <c r="AT280" s="216" t="s">
        <v>124</v>
      </c>
      <c r="AU280" s="216" t="s">
        <v>82</v>
      </c>
      <c r="AY280" s="18" t="s">
        <v>122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80</v>
      </c>
      <c r="BK280" s="217">
        <f>ROUND(I280*H280,2)</f>
        <v>0</v>
      </c>
      <c r="BL280" s="18" t="s">
        <v>129</v>
      </c>
      <c r="BM280" s="216" t="s">
        <v>544</v>
      </c>
    </row>
    <row r="281" s="13" customFormat="1">
      <c r="A281" s="13"/>
      <c r="B281" s="218"/>
      <c r="C281" s="219"/>
      <c r="D281" s="220" t="s">
        <v>131</v>
      </c>
      <c r="E281" s="219"/>
      <c r="F281" s="222" t="s">
        <v>545</v>
      </c>
      <c r="G281" s="219"/>
      <c r="H281" s="223">
        <v>2843.6350000000002</v>
      </c>
      <c r="I281" s="224"/>
      <c r="J281" s="219"/>
      <c r="K281" s="219"/>
      <c r="L281" s="225"/>
      <c r="M281" s="226"/>
      <c r="N281" s="227"/>
      <c r="O281" s="227"/>
      <c r="P281" s="227"/>
      <c r="Q281" s="227"/>
      <c r="R281" s="227"/>
      <c r="S281" s="227"/>
      <c r="T281" s="22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9" t="s">
        <v>131</v>
      </c>
      <c r="AU281" s="229" t="s">
        <v>82</v>
      </c>
      <c r="AV281" s="13" t="s">
        <v>82</v>
      </c>
      <c r="AW281" s="13" t="s">
        <v>4</v>
      </c>
      <c r="AX281" s="13" t="s">
        <v>80</v>
      </c>
      <c r="AY281" s="229" t="s">
        <v>122</v>
      </c>
    </row>
    <row r="282" s="2" customFormat="1">
      <c r="A282" s="39"/>
      <c r="B282" s="40"/>
      <c r="C282" s="205" t="s">
        <v>546</v>
      </c>
      <c r="D282" s="205" t="s">
        <v>124</v>
      </c>
      <c r="E282" s="206" t="s">
        <v>547</v>
      </c>
      <c r="F282" s="207" t="s">
        <v>548</v>
      </c>
      <c r="G282" s="208" t="s">
        <v>179</v>
      </c>
      <c r="H282" s="209">
        <v>149.59999999999999</v>
      </c>
      <c r="I282" s="210"/>
      <c r="J282" s="211">
        <f>ROUND(I282*H282,2)</f>
        <v>0</v>
      </c>
      <c r="K282" s="207" t="s">
        <v>128</v>
      </c>
      <c r="L282" s="45"/>
      <c r="M282" s="212" t="s">
        <v>19</v>
      </c>
      <c r="N282" s="213" t="s">
        <v>43</v>
      </c>
      <c r="O282" s="85"/>
      <c r="P282" s="214">
        <f>O282*H282</f>
        <v>0</v>
      </c>
      <c r="Q282" s="214">
        <v>0</v>
      </c>
      <c r="R282" s="214">
        <f>Q282*H282</f>
        <v>0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129</v>
      </c>
      <c r="AT282" s="216" t="s">
        <v>124</v>
      </c>
      <c r="AU282" s="216" t="s">
        <v>82</v>
      </c>
      <c r="AY282" s="18" t="s">
        <v>122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80</v>
      </c>
      <c r="BK282" s="217">
        <f>ROUND(I282*H282,2)</f>
        <v>0</v>
      </c>
      <c r="BL282" s="18" t="s">
        <v>129</v>
      </c>
      <c r="BM282" s="216" t="s">
        <v>549</v>
      </c>
    </row>
    <row r="283" s="13" customFormat="1">
      <c r="A283" s="13"/>
      <c r="B283" s="218"/>
      <c r="C283" s="219"/>
      <c r="D283" s="220" t="s">
        <v>131</v>
      </c>
      <c r="E283" s="221" t="s">
        <v>19</v>
      </c>
      <c r="F283" s="222" t="s">
        <v>550</v>
      </c>
      <c r="G283" s="219"/>
      <c r="H283" s="223">
        <v>149.59999999999999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29" t="s">
        <v>131</v>
      </c>
      <c r="AU283" s="229" t="s">
        <v>82</v>
      </c>
      <c r="AV283" s="13" t="s">
        <v>82</v>
      </c>
      <c r="AW283" s="13" t="s">
        <v>33</v>
      </c>
      <c r="AX283" s="13" t="s">
        <v>80</v>
      </c>
      <c r="AY283" s="229" t="s">
        <v>122</v>
      </c>
    </row>
    <row r="284" s="2" customFormat="1">
      <c r="A284" s="39"/>
      <c r="B284" s="40"/>
      <c r="C284" s="205" t="s">
        <v>551</v>
      </c>
      <c r="D284" s="205" t="s">
        <v>124</v>
      </c>
      <c r="E284" s="206" t="s">
        <v>552</v>
      </c>
      <c r="F284" s="207" t="s">
        <v>553</v>
      </c>
      <c r="G284" s="208" t="s">
        <v>179</v>
      </c>
      <c r="H284" s="209">
        <v>2843.6350000000002</v>
      </c>
      <c r="I284" s="210"/>
      <c r="J284" s="211">
        <f>ROUND(I284*H284,2)</f>
        <v>0</v>
      </c>
      <c r="K284" s="207" t="s">
        <v>128</v>
      </c>
      <c r="L284" s="45"/>
      <c r="M284" s="212" t="s">
        <v>19</v>
      </c>
      <c r="N284" s="213" t="s">
        <v>43</v>
      </c>
      <c r="O284" s="85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129</v>
      </c>
      <c r="AT284" s="216" t="s">
        <v>124</v>
      </c>
      <c r="AU284" s="216" t="s">
        <v>82</v>
      </c>
      <c r="AY284" s="18" t="s">
        <v>122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80</v>
      </c>
      <c r="BK284" s="217">
        <f>ROUND(I284*H284,2)</f>
        <v>0</v>
      </c>
      <c r="BL284" s="18" t="s">
        <v>129</v>
      </c>
      <c r="BM284" s="216" t="s">
        <v>554</v>
      </c>
    </row>
    <row r="285" s="13" customFormat="1">
      <c r="A285" s="13"/>
      <c r="B285" s="218"/>
      <c r="C285" s="219"/>
      <c r="D285" s="220" t="s">
        <v>131</v>
      </c>
      <c r="E285" s="219"/>
      <c r="F285" s="222" t="s">
        <v>545</v>
      </c>
      <c r="G285" s="219"/>
      <c r="H285" s="223">
        <v>2843.6350000000002</v>
      </c>
      <c r="I285" s="224"/>
      <c r="J285" s="219"/>
      <c r="K285" s="219"/>
      <c r="L285" s="225"/>
      <c r="M285" s="226"/>
      <c r="N285" s="227"/>
      <c r="O285" s="227"/>
      <c r="P285" s="227"/>
      <c r="Q285" s="227"/>
      <c r="R285" s="227"/>
      <c r="S285" s="227"/>
      <c r="T285" s="22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9" t="s">
        <v>131</v>
      </c>
      <c r="AU285" s="229" t="s">
        <v>82</v>
      </c>
      <c r="AV285" s="13" t="s">
        <v>82</v>
      </c>
      <c r="AW285" s="13" t="s">
        <v>4</v>
      </c>
      <c r="AX285" s="13" t="s">
        <v>80</v>
      </c>
      <c r="AY285" s="229" t="s">
        <v>122</v>
      </c>
    </row>
    <row r="286" s="2" customFormat="1">
      <c r="A286" s="39"/>
      <c r="B286" s="40"/>
      <c r="C286" s="205" t="s">
        <v>555</v>
      </c>
      <c r="D286" s="205" t="s">
        <v>124</v>
      </c>
      <c r="E286" s="206" t="s">
        <v>556</v>
      </c>
      <c r="F286" s="207" t="s">
        <v>557</v>
      </c>
      <c r="G286" s="208" t="s">
        <v>179</v>
      </c>
      <c r="H286" s="209">
        <v>212.5</v>
      </c>
      <c r="I286" s="210"/>
      <c r="J286" s="211">
        <f>ROUND(I286*H286,2)</f>
        <v>0</v>
      </c>
      <c r="K286" s="207" t="s">
        <v>128</v>
      </c>
      <c r="L286" s="45"/>
      <c r="M286" s="212" t="s">
        <v>19</v>
      </c>
      <c r="N286" s="213" t="s">
        <v>43</v>
      </c>
      <c r="O286" s="85"/>
      <c r="P286" s="214">
        <f>O286*H286</f>
        <v>0</v>
      </c>
      <c r="Q286" s="214">
        <v>0</v>
      </c>
      <c r="R286" s="214">
        <f>Q286*H286</f>
        <v>0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129</v>
      </c>
      <c r="AT286" s="216" t="s">
        <v>124</v>
      </c>
      <c r="AU286" s="216" t="s">
        <v>82</v>
      </c>
      <c r="AY286" s="18" t="s">
        <v>122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80</v>
      </c>
      <c r="BK286" s="217">
        <f>ROUND(I286*H286,2)</f>
        <v>0</v>
      </c>
      <c r="BL286" s="18" t="s">
        <v>129</v>
      </c>
      <c r="BM286" s="216" t="s">
        <v>558</v>
      </c>
    </row>
    <row r="287" s="13" customFormat="1">
      <c r="A287" s="13"/>
      <c r="B287" s="218"/>
      <c r="C287" s="219"/>
      <c r="D287" s="220" t="s">
        <v>131</v>
      </c>
      <c r="E287" s="221" t="s">
        <v>19</v>
      </c>
      <c r="F287" s="222" t="s">
        <v>559</v>
      </c>
      <c r="G287" s="219"/>
      <c r="H287" s="223">
        <v>212.5</v>
      </c>
      <c r="I287" s="224"/>
      <c r="J287" s="219"/>
      <c r="K287" s="219"/>
      <c r="L287" s="225"/>
      <c r="M287" s="226"/>
      <c r="N287" s="227"/>
      <c r="O287" s="227"/>
      <c r="P287" s="227"/>
      <c r="Q287" s="227"/>
      <c r="R287" s="227"/>
      <c r="S287" s="227"/>
      <c r="T287" s="22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9" t="s">
        <v>131</v>
      </c>
      <c r="AU287" s="229" t="s">
        <v>82</v>
      </c>
      <c r="AV287" s="13" t="s">
        <v>82</v>
      </c>
      <c r="AW287" s="13" t="s">
        <v>33</v>
      </c>
      <c r="AX287" s="13" t="s">
        <v>80</v>
      </c>
      <c r="AY287" s="229" t="s">
        <v>122</v>
      </c>
    </row>
    <row r="288" s="2" customFormat="1">
      <c r="A288" s="39"/>
      <c r="B288" s="40"/>
      <c r="C288" s="205" t="s">
        <v>560</v>
      </c>
      <c r="D288" s="205" t="s">
        <v>124</v>
      </c>
      <c r="E288" s="206" t="s">
        <v>561</v>
      </c>
      <c r="F288" s="207" t="s">
        <v>553</v>
      </c>
      <c r="G288" s="208" t="s">
        <v>179</v>
      </c>
      <c r="H288" s="209">
        <v>4037.5</v>
      </c>
      <c r="I288" s="210"/>
      <c r="J288" s="211">
        <f>ROUND(I288*H288,2)</f>
        <v>0</v>
      </c>
      <c r="K288" s="207" t="s">
        <v>128</v>
      </c>
      <c r="L288" s="45"/>
      <c r="M288" s="212" t="s">
        <v>19</v>
      </c>
      <c r="N288" s="213" t="s">
        <v>43</v>
      </c>
      <c r="O288" s="85"/>
      <c r="P288" s="214">
        <f>O288*H288</f>
        <v>0</v>
      </c>
      <c r="Q288" s="214">
        <v>0</v>
      </c>
      <c r="R288" s="214">
        <f>Q288*H288</f>
        <v>0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129</v>
      </c>
      <c r="AT288" s="216" t="s">
        <v>124</v>
      </c>
      <c r="AU288" s="216" t="s">
        <v>82</v>
      </c>
      <c r="AY288" s="18" t="s">
        <v>122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80</v>
      </c>
      <c r="BK288" s="217">
        <f>ROUND(I288*H288,2)</f>
        <v>0</v>
      </c>
      <c r="BL288" s="18" t="s">
        <v>129</v>
      </c>
      <c r="BM288" s="216" t="s">
        <v>562</v>
      </c>
    </row>
    <row r="289" s="13" customFormat="1">
      <c r="A289" s="13"/>
      <c r="B289" s="218"/>
      <c r="C289" s="219"/>
      <c r="D289" s="220" t="s">
        <v>131</v>
      </c>
      <c r="E289" s="219"/>
      <c r="F289" s="222" t="s">
        <v>563</v>
      </c>
      <c r="G289" s="219"/>
      <c r="H289" s="223">
        <v>4037.5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9" t="s">
        <v>131</v>
      </c>
      <c r="AU289" s="229" t="s">
        <v>82</v>
      </c>
      <c r="AV289" s="13" t="s">
        <v>82</v>
      </c>
      <c r="AW289" s="13" t="s">
        <v>4</v>
      </c>
      <c r="AX289" s="13" t="s">
        <v>80</v>
      </c>
      <c r="AY289" s="229" t="s">
        <v>122</v>
      </c>
    </row>
    <row r="290" s="2" customFormat="1">
      <c r="A290" s="39"/>
      <c r="B290" s="40"/>
      <c r="C290" s="205" t="s">
        <v>564</v>
      </c>
      <c r="D290" s="205" t="s">
        <v>124</v>
      </c>
      <c r="E290" s="206" t="s">
        <v>565</v>
      </c>
      <c r="F290" s="207" t="s">
        <v>566</v>
      </c>
      <c r="G290" s="208" t="s">
        <v>179</v>
      </c>
      <c r="H290" s="209">
        <v>345.69999999999999</v>
      </c>
      <c r="I290" s="210"/>
      <c r="J290" s="211">
        <f>ROUND(I290*H290,2)</f>
        <v>0</v>
      </c>
      <c r="K290" s="207" t="s">
        <v>19</v>
      </c>
      <c r="L290" s="45"/>
      <c r="M290" s="212" t="s">
        <v>19</v>
      </c>
      <c r="N290" s="213" t="s">
        <v>43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129</v>
      </c>
      <c r="AT290" s="216" t="s">
        <v>124</v>
      </c>
      <c r="AU290" s="216" t="s">
        <v>82</v>
      </c>
      <c r="AY290" s="18" t="s">
        <v>122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80</v>
      </c>
      <c r="BK290" s="217">
        <f>ROUND(I290*H290,2)</f>
        <v>0</v>
      </c>
      <c r="BL290" s="18" t="s">
        <v>129</v>
      </c>
      <c r="BM290" s="216" t="s">
        <v>567</v>
      </c>
    </row>
    <row r="291" s="13" customFormat="1">
      <c r="A291" s="13"/>
      <c r="B291" s="218"/>
      <c r="C291" s="219"/>
      <c r="D291" s="220" t="s">
        <v>131</v>
      </c>
      <c r="E291" s="221" t="s">
        <v>19</v>
      </c>
      <c r="F291" s="222" t="s">
        <v>559</v>
      </c>
      <c r="G291" s="219"/>
      <c r="H291" s="223">
        <v>212.5</v>
      </c>
      <c r="I291" s="224"/>
      <c r="J291" s="219"/>
      <c r="K291" s="219"/>
      <c r="L291" s="225"/>
      <c r="M291" s="226"/>
      <c r="N291" s="227"/>
      <c r="O291" s="227"/>
      <c r="P291" s="227"/>
      <c r="Q291" s="227"/>
      <c r="R291" s="227"/>
      <c r="S291" s="227"/>
      <c r="T291" s="22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9" t="s">
        <v>131</v>
      </c>
      <c r="AU291" s="229" t="s">
        <v>82</v>
      </c>
      <c r="AV291" s="13" t="s">
        <v>82</v>
      </c>
      <c r="AW291" s="13" t="s">
        <v>33</v>
      </c>
      <c r="AX291" s="13" t="s">
        <v>72</v>
      </c>
      <c r="AY291" s="229" t="s">
        <v>122</v>
      </c>
    </row>
    <row r="292" s="13" customFormat="1">
      <c r="A292" s="13"/>
      <c r="B292" s="218"/>
      <c r="C292" s="219"/>
      <c r="D292" s="220" t="s">
        <v>131</v>
      </c>
      <c r="E292" s="221" t="s">
        <v>19</v>
      </c>
      <c r="F292" s="222" t="s">
        <v>568</v>
      </c>
      <c r="G292" s="219"/>
      <c r="H292" s="223">
        <v>133.19999999999999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9" t="s">
        <v>131</v>
      </c>
      <c r="AU292" s="229" t="s">
        <v>82</v>
      </c>
      <c r="AV292" s="13" t="s">
        <v>82</v>
      </c>
      <c r="AW292" s="13" t="s">
        <v>33</v>
      </c>
      <c r="AX292" s="13" t="s">
        <v>72</v>
      </c>
      <c r="AY292" s="229" t="s">
        <v>122</v>
      </c>
    </row>
    <row r="293" s="14" customFormat="1">
      <c r="A293" s="14"/>
      <c r="B293" s="230"/>
      <c r="C293" s="231"/>
      <c r="D293" s="220" t="s">
        <v>131</v>
      </c>
      <c r="E293" s="232" t="s">
        <v>19</v>
      </c>
      <c r="F293" s="233" t="s">
        <v>153</v>
      </c>
      <c r="G293" s="231"/>
      <c r="H293" s="234">
        <v>345.69999999999999</v>
      </c>
      <c r="I293" s="235"/>
      <c r="J293" s="231"/>
      <c r="K293" s="231"/>
      <c r="L293" s="236"/>
      <c r="M293" s="237"/>
      <c r="N293" s="238"/>
      <c r="O293" s="238"/>
      <c r="P293" s="238"/>
      <c r="Q293" s="238"/>
      <c r="R293" s="238"/>
      <c r="S293" s="238"/>
      <c r="T293" s="23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0" t="s">
        <v>131</v>
      </c>
      <c r="AU293" s="240" t="s">
        <v>82</v>
      </c>
      <c r="AV293" s="14" t="s">
        <v>129</v>
      </c>
      <c r="AW293" s="14" t="s">
        <v>33</v>
      </c>
      <c r="AX293" s="14" t="s">
        <v>80</v>
      </c>
      <c r="AY293" s="240" t="s">
        <v>122</v>
      </c>
    </row>
    <row r="294" s="2" customFormat="1">
      <c r="A294" s="39"/>
      <c r="B294" s="40"/>
      <c r="C294" s="205" t="s">
        <v>569</v>
      </c>
      <c r="D294" s="205" t="s">
        <v>124</v>
      </c>
      <c r="E294" s="206" t="s">
        <v>570</v>
      </c>
      <c r="F294" s="207" t="s">
        <v>186</v>
      </c>
      <c r="G294" s="208" t="s">
        <v>179</v>
      </c>
      <c r="H294" s="209">
        <v>149.59999999999999</v>
      </c>
      <c r="I294" s="210"/>
      <c r="J294" s="211">
        <f>ROUND(I294*H294,2)</f>
        <v>0</v>
      </c>
      <c r="K294" s="207" t="s">
        <v>19</v>
      </c>
      <c r="L294" s="45"/>
      <c r="M294" s="212" t="s">
        <v>19</v>
      </c>
      <c r="N294" s="213" t="s">
        <v>43</v>
      </c>
      <c r="O294" s="85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6" t="s">
        <v>129</v>
      </c>
      <c r="AT294" s="216" t="s">
        <v>124</v>
      </c>
      <c r="AU294" s="216" t="s">
        <v>82</v>
      </c>
      <c r="AY294" s="18" t="s">
        <v>122</v>
      </c>
      <c r="BE294" s="217">
        <f>IF(N294="základní",J294,0)</f>
        <v>0</v>
      </c>
      <c r="BF294" s="217">
        <f>IF(N294="snížená",J294,0)</f>
        <v>0</v>
      </c>
      <c r="BG294" s="217">
        <f>IF(N294="zákl. přenesená",J294,0)</f>
        <v>0</v>
      </c>
      <c r="BH294" s="217">
        <f>IF(N294="sníž. přenesená",J294,0)</f>
        <v>0</v>
      </c>
      <c r="BI294" s="217">
        <f>IF(N294="nulová",J294,0)</f>
        <v>0</v>
      </c>
      <c r="BJ294" s="18" t="s">
        <v>80</v>
      </c>
      <c r="BK294" s="217">
        <f>ROUND(I294*H294,2)</f>
        <v>0</v>
      </c>
      <c r="BL294" s="18" t="s">
        <v>129</v>
      </c>
      <c r="BM294" s="216" t="s">
        <v>571</v>
      </c>
    </row>
    <row r="295" s="13" customFormat="1">
      <c r="A295" s="13"/>
      <c r="B295" s="218"/>
      <c r="C295" s="219"/>
      <c r="D295" s="220" t="s">
        <v>131</v>
      </c>
      <c r="E295" s="221" t="s">
        <v>19</v>
      </c>
      <c r="F295" s="222" t="s">
        <v>550</v>
      </c>
      <c r="G295" s="219"/>
      <c r="H295" s="223">
        <v>149.59999999999999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9" t="s">
        <v>131</v>
      </c>
      <c r="AU295" s="229" t="s">
        <v>82</v>
      </c>
      <c r="AV295" s="13" t="s">
        <v>82</v>
      </c>
      <c r="AW295" s="13" t="s">
        <v>33</v>
      </c>
      <c r="AX295" s="13" t="s">
        <v>80</v>
      </c>
      <c r="AY295" s="229" t="s">
        <v>122</v>
      </c>
    </row>
    <row r="296" s="12" customFormat="1" ht="22.8" customHeight="1">
      <c r="A296" s="12"/>
      <c r="B296" s="189"/>
      <c r="C296" s="190"/>
      <c r="D296" s="191" t="s">
        <v>71</v>
      </c>
      <c r="E296" s="203" t="s">
        <v>572</v>
      </c>
      <c r="F296" s="203" t="s">
        <v>573</v>
      </c>
      <c r="G296" s="190"/>
      <c r="H296" s="190"/>
      <c r="I296" s="193"/>
      <c r="J296" s="204">
        <f>BK296</f>
        <v>0</v>
      </c>
      <c r="K296" s="190"/>
      <c r="L296" s="195"/>
      <c r="M296" s="196"/>
      <c r="N296" s="197"/>
      <c r="O296" s="197"/>
      <c r="P296" s="198">
        <f>P297</f>
        <v>0</v>
      </c>
      <c r="Q296" s="197"/>
      <c r="R296" s="198">
        <f>R297</f>
        <v>0</v>
      </c>
      <c r="S296" s="197"/>
      <c r="T296" s="199">
        <f>T297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0" t="s">
        <v>80</v>
      </c>
      <c r="AT296" s="201" t="s">
        <v>71</v>
      </c>
      <c r="AU296" s="201" t="s">
        <v>80</v>
      </c>
      <c r="AY296" s="200" t="s">
        <v>122</v>
      </c>
      <c r="BK296" s="202">
        <f>BK297</f>
        <v>0</v>
      </c>
    </row>
    <row r="297" s="2" customFormat="1">
      <c r="A297" s="39"/>
      <c r="B297" s="40"/>
      <c r="C297" s="205" t="s">
        <v>574</v>
      </c>
      <c r="D297" s="205" t="s">
        <v>124</v>
      </c>
      <c r="E297" s="206" t="s">
        <v>575</v>
      </c>
      <c r="F297" s="207" t="s">
        <v>576</v>
      </c>
      <c r="G297" s="208" t="s">
        <v>179</v>
      </c>
      <c r="H297" s="209">
        <v>377.58999999999998</v>
      </c>
      <c r="I297" s="210"/>
      <c r="J297" s="211">
        <f>ROUND(I297*H297,2)</f>
        <v>0</v>
      </c>
      <c r="K297" s="207" t="s">
        <v>128</v>
      </c>
      <c r="L297" s="45"/>
      <c r="M297" s="265" t="s">
        <v>19</v>
      </c>
      <c r="N297" s="266" t="s">
        <v>43</v>
      </c>
      <c r="O297" s="267"/>
      <c r="P297" s="268">
        <f>O297*H297</f>
        <v>0</v>
      </c>
      <c r="Q297" s="268">
        <v>0</v>
      </c>
      <c r="R297" s="268">
        <f>Q297*H297</f>
        <v>0</v>
      </c>
      <c r="S297" s="268">
        <v>0</v>
      </c>
      <c r="T297" s="26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129</v>
      </c>
      <c r="AT297" s="216" t="s">
        <v>124</v>
      </c>
      <c r="AU297" s="216" t="s">
        <v>82</v>
      </c>
      <c r="AY297" s="18" t="s">
        <v>122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80</v>
      </c>
      <c r="BK297" s="217">
        <f>ROUND(I297*H297,2)</f>
        <v>0</v>
      </c>
      <c r="BL297" s="18" t="s">
        <v>129</v>
      </c>
      <c r="BM297" s="216" t="s">
        <v>577</v>
      </c>
    </row>
    <row r="298" s="2" customFormat="1" ht="6.96" customHeight="1">
      <c r="A298" s="39"/>
      <c r="B298" s="60"/>
      <c r="C298" s="61"/>
      <c r="D298" s="61"/>
      <c r="E298" s="61"/>
      <c r="F298" s="61"/>
      <c r="G298" s="61"/>
      <c r="H298" s="61"/>
      <c r="I298" s="61"/>
      <c r="J298" s="61"/>
      <c r="K298" s="61"/>
      <c r="L298" s="45"/>
      <c r="M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</sheetData>
  <sheetProtection sheet="1" autoFilter="0" formatColumns="0" formatRows="0" objects="1" scenarios="1" spinCount="100000" saltValue="VGDaGne6J3tn19ev12vmrlp8JENUyp8zxVHz5HE/uzL9cufx6H+6+9xzgUZigGii8Fl6fecHtTigIsOOF/HnOA==" hashValue="v0CZoAGEl1EnS/6s7k3u5OM3ai0L5JS72uNGFMvCvrcjPHYyKzH+wY2cR+zURRq3FocB8m3H5QfstYVeYUvtxw==" algorithmName="SHA-512" password="CC35"/>
  <autoFilter ref="C88:K297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Bílina - parkovací plochy u zimního stadionu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578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16. 5. 2018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92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39"/>
      <c r="B27" s="140"/>
      <c r="C27" s="139"/>
      <c r="D27" s="139"/>
      <c r="E27" s="141" t="s">
        <v>579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ROUND((SUM(BE87:BE180)),  2)</f>
        <v>0</v>
      </c>
      <c r="G33" s="39"/>
      <c r="H33" s="39"/>
      <c r="I33" s="149">
        <v>0.20999999999999999</v>
      </c>
      <c r="J33" s="148">
        <f>ROUND(((SUM(BE87:BE180))*I33),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ROUND((SUM(BF87:BF180)),  2)</f>
        <v>0</v>
      </c>
      <c r="G34" s="39"/>
      <c r="H34" s="39"/>
      <c r="I34" s="149">
        <v>0.14999999999999999</v>
      </c>
      <c r="J34" s="148">
        <f>ROUND(((SUM(BF87:BF180))*I34),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ROUND((SUM(BG87:BG180)),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ROUND((SUM(BH87:BH180)),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ROUND((SUM(BI87:BI180)),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Bílina - parkovací plochy u zimního stadionu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401 - Veřejné osvětlení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Bílina</v>
      </c>
      <c r="G52" s="41"/>
      <c r="H52" s="41"/>
      <c r="I52" s="33" t="s">
        <v>23</v>
      </c>
      <c r="J52" s="73" t="str">
        <f>IF(J12="","",J12)</f>
        <v>16. 5. 2018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Bílina</v>
      </c>
      <c r="G54" s="41"/>
      <c r="H54" s="41"/>
      <c r="I54" s="33" t="s">
        <v>31</v>
      </c>
      <c r="J54" s="37" t="str">
        <f>E21</f>
        <v>AZ Consult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Lucie Wojčiková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94</v>
      </c>
      <c r="D57" s="163"/>
      <c r="E57" s="163"/>
      <c r="F57" s="163"/>
      <c r="G57" s="163"/>
      <c r="H57" s="163"/>
      <c r="I57" s="163"/>
      <c r="J57" s="164" t="s">
        <v>95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96</v>
      </c>
    </row>
    <row r="60" s="9" customFormat="1" ht="24.96" customHeight="1">
      <c r="A60" s="9"/>
      <c r="B60" s="166"/>
      <c r="C60" s="167"/>
      <c r="D60" s="168" t="s">
        <v>580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581</v>
      </c>
      <c r="E61" s="169"/>
      <c r="F61" s="169"/>
      <c r="G61" s="169"/>
      <c r="H61" s="169"/>
      <c r="I61" s="169"/>
      <c r="J61" s="170">
        <f>J97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582</v>
      </c>
      <c r="E62" s="169"/>
      <c r="F62" s="169"/>
      <c r="G62" s="169"/>
      <c r="H62" s="169"/>
      <c r="I62" s="169"/>
      <c r="J62" s="170">
        <f>J140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583</v>
      </c>
      <c r="E63" s="169"/>
      <c r="F63" s="169"/>
      <c r="G63" s="169"/>
      <c r="H63" s="169"/>
      <c r="I63" s="169"/>
      <c r="J63" s="170">
        <f>J144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6"/>
      <c r="C64" s="167"/>
      <c r="D64" s="168" t="s">
        <v>584</v>
      </c>
      <c r="E64" s="169"/>
      <c r="F64" s="169"/>
      <c r="G64" s="169"/>
      <c r="H64" s="169"/>
      <c r="I64" s="169"/>
      <c r="J64" s="170">
        <f>J148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6"/>
      <c r="C65" s="167"/>
      <c r="D65" s="168" t="s">
        <v>585</v>
      </c>
      <c r="E65" s="169"/>
      <c r="F65" s="169"/>
      <c r="G65" s="169"/>
      <c r="H65" s="169"/>
      <c r="I65" s="169"/>
      <c r="J65" s="170">
        <f>J159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586</v>
      </c>
      <c r="E66" s="175"/>
      <c r="F66" s="175"/>
      <c r="G66" s="175"/>
      <c r="H66" s="175"/>
      <c r="I66" s="175"/>
      <c r="J66" s="176">
        <f>J160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587</v>
      </c>
      <c r="E67" s="169"/>
      <c r="F67" s="169"/>
      <c r="G67" s="169"/>
      <c r="H67" s="169"/>
      <c r="I67" s="169"/>
      <c r="J67" s="170">
        <f>J172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107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Bílina - parkovací plochy u zimního stadionu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90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SO 401 - Veřejné osvětlení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>Bílina</v>
      </c>
      <c r="G81" s="41"/>
      <c r="H81" s="41"/>
      <c r="I81" s="33" t="s">
        <v>23</v>
      </c>
      <c r="J81" s="73" t="str">
        <f>IF(J12="","",J12)</f>
        <v>16. 5. 2018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5.65" customHeight="1">
      <c r="A83" s="39"/>
      <c r="B83" s="40"/>
      <c r="C83" s="33" t="s">
        <v>25</v>
      </c>
      <c r="D83" s="41"/>
      <c r="E83" s="41"/>
      <c r="F83" s="28" t="str">
        <f>E15</f>
        <v>Město Bílina</v>
      </c>
      <c r="G83" s="41"/>
      <c r="H83" s="41"/>
      <c r="I83" s="33" t="s">
        <v>31</v>
      </c>
      <c r="J83" s="37" t="str">
        <f>E21</f>
        <v>AZ Consult spol. s r.o.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29</v>
      </c>
      <c r="D84" s="41"/>
      <c r="E84" s="41"/>
      <c r="F84" s="28" t="str">
        <f>IF(E18="","",E18)</f>
        <v>Vyplň údaj</v>
      </c>
      <c r="G84" s="41"/>
      <c r="H84" s="41"/>
      <c r="I84" s="33" t="s">
        <v>34</v>
      </c>
      <c r="J84" s="37" t="str">
        <f>E24</f>
        <v>Lucie Wojčiková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108</v>
      </c>
      <c r="D86" s="181" t="s">
        <v>57</v>
      </c>
      <c r="E86" s="181" t="s">
        <v>53</v>
      </c>
      <c r="F86" s="181" t="s">
        <v>54</v>
      </c>
      <c r="G86" s="181" t="s">
        <v>109</v>
      </c>
      <c r="H86" s="181" t="s">
        <v>110</v>
      </c>
      <c r="I86" s="181" t="s">
        <v>111</v>
      </c>
      <c r="J86" s="181" t="s">
        <v>95</v>
      </c>
      <c r="K86" s="182" t="s">
        <v>112</v>
      </c>
      <c r="L86" s="183"/>
      <c r="M86" s="93" t="s">
        <v>19</v>
      </c>
      <c r="N86" s="94" t="s">
        <v>42</v>
      </c>
      <c r="O86" s="94" t="s">
        <v>113</v>
      </c>
      <c r="P86" s="94" t="s">
        <v>114</v>
      </c>
      <c r="Q86" s="94" t="s">
        <v>115</v>
      </c>
      <c r="R86" s="94" t="s">
        <v>116</v>
      </c>
      <c r="S86" s="94" t="s">
        <v>117</v>
      </c>
      <c r="T86" s="95" t="s">
        <v>118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119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P88+P97+P140+P144+P148+P159+P172</f>
        <v>0</v>
      </c>
      <c r="Q87" s="97"/>
      <c r="R87" s="186">
        <f>R88+R97+R140+R144+R148+R159+R172</f>
        <v>0</v>
      </c>
      <c r="S87" s="97"/>
      <c r="T87" s="187">
        <f>T88+T97+T140+T144+T148+T159+T172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96</v>
      </c>
      <c r="BK87" s="188">
        <f>BK88+BK97+BK140+BK144+BK148+BK159+BK172</f>
        <v>0</v>
      </c>
    </row>
    <row r="88" s="12" customFormat="1" ht="25.92" customHeight="1">
      <c r="A88" s="12"/>
      <c r="B88" s="189"/>
      <c r="C88" s="190"/>
      <c r="D88" s="191" t="s">
        <v>71</v>
      </c>
      <c r="E88" s="192" t="s">
        <v>588</v>
      </c>
      <c r="F88" s="192" t="s">
        <v>589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SUM(P89:P96)</f>
        <v>0</v>
      </c>
      <c r="Q88" s="197"/>
      <c r="R88" s="198">
        <f>SUM(R89:R96)</f>
        <v>0</v>
      </c>
      <c r="S88" s="197"/>
      <c r="T88" s="199">
        <f>SUM(T89:T96)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80</v>
      </c>
      <c r="AT88" s="201" t="s">
        <v>71</v>
      </c>
      <c r="AU88" s="201" t="s">
        <v>72</v>
      </c>
      <c r="AY88" s="200" t="s">
        <v>122</v>
      </c>
      <c r="BK88" s="202">
        <f>SUM(BK89:BK96)</f>
        <v>0</v>
      </c>
    </row>
    <row r="89" s="2" customFormat="1" ht="16.5" customHeight="1">
      <c r="A89" s="39"/>
      <c r="B89" s="40"/>
      <c r="C89" s="205" t="s">
        <v>80</v>
      </c>
      <c r="D89" s="205" t="s">
        <v>124</v>
      </c>
      <c r="E89" s="206" t="s">
        <v>590</v>
      </c>
      <c r="F89" s="207" t="s">
        <v>591</v>
      </c>
      <c r="G89" s="208" t="s">
        <v>592</v>
      </c>
      <c r="H89" s="209">
        <v>0.13800000000000001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43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435</v>
      </c>
      <c r="AT89" s="216" t="s">
        <v>124</v>
      </c>
      <c r="AU89" s="216" t="s">
        <v>80</v>
      </c>
      <c r="AY89" s="18" t="s">
        <v>122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435</v>
      </c>
      <c r="BM89" s="216" t="s">
        <v>82</v>
      </c>
    </row>
    <row r="90" s="2" customFormat="1" ht="16.5" customHeight="1">
      <c r="A90" s="39"/>
      <c r="B90" s="40"/>
      <c r="C90" s="205" t="s">
        <v>82</v>
      </c>
      <c r="D90" s="205" t="s">
        <v>124</v>
      </c>
      <c r="E90" s="206" t="s">
        <v>593</v>
      </c>
      <c r="F90" s="207" t="s">
        <v>594</v>
      </c>
      <c r="G90" s="208" t="s">
        <v>592</v>
      </c>
      <c r="H90" s="209">
        <v>0.14999999999999999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435</v>
      </c>
      <c r="AT90" s="216" t="s">
        <v>124</v>
      </c>
      <c r="AU90" s="216" t="s">
        <v>80</v>
      </c>
      <c r="AY90" s="18" t="s">
        <v>122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435</v>
      </c>
      <c r="BM90" s="216" t="s">
        <v>129</v>
      </c>
    </row>
    <row r="91" s="2" customFormat="1" ht="16.5" customHeight="1">
      <c r="A91" s="39"/>
      <c r="B91" s="40"/>
      <c r="C91" s="205" t="s">
        <v>137</v>
      </c>
      <c r="D91" s="205" t="s">
        <v>124</v>
      </c>
      <c r="E91" s="206" t="s">
        <v>595</v>
      </c>
      <c r="F91" s="207" t="s">
        <v>596</v>
      </c>
      <c r="G91" s="208" t="s">
        <v>592</v>
      </c>
      <c r="H91" s="209">
        <v>0.13800000000000001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43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435</v>
      </c>
      <c r="AT91" s="216" t="s">
        <v>124</v>
      </c>
      <c r="AU91" s="216" t="s">
        <v>80</v>
      </c>
      <c r="AY91" s="18" t="s">
        <v>122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435</v>
      </c>
      <c r="BM91" s="216" t="s">
        <v>154</v>
      </c>
    </row>
    <row r="92" s="2" customFormat="1" ht="16.5" customHeight="1">
      <c r="A92" s="39"/>
      <c r="B92" s="40"/>
      <c r="C92" s="205" t="s">
        <v>129</v>
      </c>
      <c r="D92" s="205" t="s">
        <v>124</v>
      </c>
      <c r="E92" s="206" t="s">
        <v>597</v>
      </c>
      <c r="F92" s="207" t="s">
        <v>598</v>
      </c>
      <c r="G92" s="208" t="s">
        <v>366</v>
      </c>
      <c r="H92" s="209">
        <v>3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435</v>
      </c>
      <c r="AT92" s="216" t="s">
        <v>124</v>
      </c>
      <c r="AU92" s="216" t="s">
        <v>80</v>
      </c>
      <c r="AY92" s="18" t="s">
        <v>122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435</v>
      </c>
      <c r="BM92" s="216" t="s">
        <v>165</v>
      </c>
    </row>
    <row r="93" s="2" customFormat="1" ht="16.5" customHeight="1">
      <c r="A93" s="39"/>
      <c r="B93" s="40"/>
      <c r="C93" s="205" t="s">
        <v>146</v>
      </c>
      <c r="D93" s="205" t="s">
        <v>124</v>
      </c>
      <c r="E93" s="206" t="s">
        <v>599</v>
      </c>
      <c r="F93" s="207" t="s">
        <v>600</v>
      </c>
      <c r="G93" s="208" t="s">
        <v>223</v>
      </c>
      <c r="H93" s="209">
        <v>3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435</v>
      </c>
      <c r="AT93" s="216" t="s">
        <v>124</v>
      </c>
      <c r="AU93" s="216" t="s">
        <v>80</v>
      </c>
      <c r="AY93" s="18" t="s">
        <v>122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435</v>
      </c>
      <c r="BM93" s="216" t="s">
        <v>175</v>
      </c>
    </row>
    <row r="94" s="2" customFormat="1" ht="16.5" customHeight="1">
      <c r="A94" s="39"/>
      <c r="B94" s="40"/>
      <c r="C94" s="205" t="s">
        <v>154</v>
      </c>
      <c r="D94" s="205" t="s">
        <v>124</v>
      </c>
      <c r="E94" s="206" t="s">
        <v>601</v>
      </c>
      <c r="F94" s="207" t="s">
        <v>602</v>
      </c>
      <c r="G94" s="208" t="s">
        <v>127</v>
      </c>
      <c r="H94" s="209">
        <v>40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435</v>
      </c>
      <c r="AT94" s="216" t="s">
        <v>124</v>
      </c>
      <c r="AU94" s="216" t="s">
        <v>80</v>
      </c>
      <c r="AY94" s="18" t="s">
        <v>122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435</v>
      </c>
      <c r="BM94" s="216" t="s">
        <v>189</v>
      </c>
    </row>
    <row r="95" s="2" customFormat="1" ht="16.5" customHeight="1">
      <c r="A95" s="39"/>
      <c r="B95" s="40"/>
      <c r="C95" s="205" t="s">
        <v>161</v>
      </c>
      <c r="D95" s="205" t="s">
        <v>124</v>
      </c>
      <c r="E95" s="206" t="s">
        <v>603</v>
      </c>
      <c r="F95" s="207" t="s">
        <v>604</v>
      </c>
      <c r="G95" s="208" t="s">
        <v>605</v>
      </c>
      <c r="H95" s="209">
        <v>1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43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435</v>
      </c>
      <c r="AT95" s="216" t="s">
        <v>124</v>
      </c>
      <c r="AU95" s="216" t="s">
        <v>80</v>
      </c>
      <c r="AY95" s="18" t="s">
        <v>122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80</v>
      </c>
      <c r="BK95" s="217">
        <f>ROUND(I95*H95,2)</f>
        <v>0</v>
      </c>
      <c r="BL95" s="18" t="s">
        <v>435</v>
      </c>
      <c r="BM95" s="216" t="s">
        <v>200</v>
      </c>
    </row>
    <row r="96" s="2" customFormat="1" ht="16.5" customHeight="1">
      <c r="A96" s="39"/>
      <c r="B96" s="40"/>
      <c r="C96" s="205" t="s">
        <v>165</v>
      </c>
      <c r="D96" s="205" t="s">
        <v>124</v>
      </c>
      <c r="E96" s="206" t="s">
        <v>606</v>
      </c>
      <c r="F96" s="207" t="s">
        <v>607</v>
      </c>
      <c r="G96" s="208" t="s">
        <v>223</v>
      </c>
      <c r="H96" s="209">
        <v>137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435</v>
      </c>
      <c r="AT96" s="216" t="s">
        <v>124</v>
      </c>
      <c r="AU96" s="216" t="s">
        <v>80</v>
      </c>
      <c r="AY96" s="18" t="s">
        <v>122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435</v>
      </c>
      <c r="BM96" s="216" t="s">
        <v>210</v>
      </c>
    </row>
    <row r="97" s="12" customFormat="1" ht="25.92" customHeight="1">
      <c r="A97" s="12"/>
      <c r="B97" s="189"/>
      <c r="C97" s="190"/>
      <c r="D97" s="191" t="s">
        <v>71</v>
      </c>
      <c r="E97" s="192" t="s">
        <v>608</v>
      </c>
      <c r="F97" s="192" t="s">
        <v>609</v>
      </c>
      <c r="G97" s="190"/>
      <c r="H97" s="190"/>
      <c r="I97" s="193"/>
      <c r="J97" s="194">
        <f>BK97</f>
        <v>0</v>
      </c>
      <c r="K97" s="190"/>
      <c r="L97" s="195"/>
      <c r="M97" s="196"/>
      <c r="N97" s="197"/>
      <c r="O97" s="197"/>
      <c r="P97" s="198">
        <f>SUM(P98:P139)</f>
        <v>0</v>
      </c>
      <c r="Q97" s="197"/>
      <c r="R97" s="198">
        <f>SUM(R98:R139)</f>
        <v>0</v>
      </c>
      <c r="S97" s="197"/>
      <c r="T97" s="199">
        <f>SUM(T98:T139)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80</v>
      </c>
      <c r="AT97" s="201" t="s">
        <v>71</v>
      </c>
      <c r="AU97" s="201" t="s">
        <v>72</v>
      </c>
      <c r="AY97" s="200" t="s">
        <v>122</v>
      </c>
      <c r="BK97" s="202">
        <f>SUM(BK98:BK139)</f>
        <v>0</v>
      </c>
    </row>
    <row r="98" s="2" customFormat="1" ht="16.5" customHeight="1">
      <c r="A98" s="39"/>
      <c r="B98" s="40"/>
      <c r="C98" s="205" t="s">
        <v>170</v>
      </c>
      <c r="D98" s="205" t="s">
        <v>124</v>
      </c>
      <c r="E98" s="206" t="s">
        <v>610</v>
      </c>
      <c r="F98" s="207" t="s">
        <v>611</v>
      </c>
      <c r="G98" s="208" t="s">
        <v>223</v>
      </c>
      <c r="H98" s="209">
        <v>6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435</v>
      </c>
      <c r="AT98" s="216" t="s">
        <v>124</v>
      </c>
      <c r="AU98" s="216" t="s">
        <v>80</v>
      </c>
      <c r="AY98" s="18" t="s">
        <v>122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435</v>
      </c>
      <c r="BM98" s="216" t="s">
        <v>220</v>
      </c>
    </row>
    <row r="99" s="2" customFormat="1" ht="16.5" customHeight="1">
      <c r="A99" s="39"/>
      <c r="B99" s="40"/>
      <c r="C99" s="205" t="s">
        <v>175</v>
      </c>
      <c r="D99" s="205" t="s">
        <v>124</v>
      </c>
      <c r="E99" s="206" t="s">
        <v>612</v>
      </c>
      <c r="F99" s="207" t="s">
        <v>613</v>
      </c>
      <c r="G99" s="208" t="s">
        <v>127</v>
      </c>
      <c r="H99" s="209">
        <v>1.5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43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435</v>
      </c>
      <c r="AT99" s="216" t="s">
        <v>124</v>
      </c>
      <c r="AU99" s="216" t="s">
        <v>80</v>
      </c>
      <c r="AY99" s="18" t="s">
        <v>122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80</v>
      </c>
      <c r="BK99" s="217">
        <f>ROUND(I99*H99,2)</f>
        <v>0</v>
      </c>
      <c r="BL99" s="18" t="s">
        <v>435</v>
      </c>
      <c r="BM99" s="216" t="s">
        <v>231</v>
      </c>
    </row>
    <row r="100" s="2" customFormat="1" ht="16.5" customHeight="1">
      <c r="A100" s="39"/>
      <c r="B100" s="40"/>
      <c r="C100" s="205" t="s">
        <v>184</v>
      </c>
      <c r="D100" s="205" t="s">
        <v>124</v>
      </c>
      <c r="E100" s="206" t="s">
        <v>614</v>
      </c>
      <c r="F100" s="207" t="s">
        <v>615</v>
      </c>
      <c r="G100" s="208" t="s">
        <v>127</v>
      </c>
      <c r="H100" s="209">
        <v>1.5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43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435</v>
      </c>
      <c r="AT100" s="216" t="s">
        <v>124</v>
      </c>
      <c r="AU100" s="216" t="s">
        <v>80</v>
      </c>
      <c r="AY100" s="18" t="s">
        <v>122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435</v>
      </c>
      <c r="BM100" s="216" t="s">
        <v>241</v>
      </c>
    </row>
    <row r="101" s="2" customFormat="1" ht="16.5" customHeight="1">
      <c r="A101" s="39"/>
      <c r="B101" s="40"/>
      <c r="C101" s="205" t="s">
        <v>189</v>
      </c>
      <c r="D101" s="205" t="s">
        <v>124</v>
      </c>
      <c r="E101" s="206" t="s">
        <v>616</v>
      </c>
      <c r="F101" s="207" t="s">
        <v>617</v>
      </c>
      <c r="G101" s="208" t="s">
        <v>223</v>
      </c>
      <c r="H101" s="209">
        <v>3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435</v>
      </c>
      <c r="AT101" s="216" t="s">
        <v>124</v>
      </c>
      <c r="AU101" s="216" t="s">
        <v>80</v>
      </c>
      <c r="AY101" s="18" t="s">
        <v>122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435</v>
      </c>
      <c r="BM101" s="216" t="s">
        <v>249</v>
      </c>
    </row>
    <row r="102" s="2" customFormat="1">
      <c r="A102" s="39"/>
      <c r="B102" s="40"/>
      <c r="C102" s="41"/>
      <c r="D102" s="220" t="s">
        <v>181</v>
      </c>
      <c r="E102" s="41"/>
      <c r="F102" s="251" t="s">
        <v>618</v>
      </c>
      <c r="G102" s="41"/>
      <c r="H102" s="41"/>
      <c r="I102" s="252"/>
      <c r="J102" s="41"/>
      <c r="K102" s="41"/>
      <c r="L102" s="45"/>
      <c r="M102" s="253"/>
      <c r="N102" s="254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181</v>
      </c>
      <c r="AU102" s="18" t="s">
        <v>80</v>
      </c>
    </row>
    <row r="103" s="2" customFormat="1" ht="16.5" customHeight="1">
      <c r="A103" s="39"/>
      <c r="B103" s="40"/>
      <c r="C103" s="205" t="s">
        <v>195</v>
      </c>
      <c r="D103" s="205" t="s">
        <v>124</v>
      </c>
      <c r="E103" s="206" t="s">
        <v>619</v>
      </c>
      <c r="F103" s="207" t="s">
        <v>620</v>
      </c>
      <c r="G103" s="208" t="s">
        <v>223</v>
      </c>
      <c r="H103" s="209">
        <v>3</v>
      </c>
      <c r="I103" s="210"/>
      <c r="J103" s="211">
        <f>ROUND(I103*H103,2)</f>
        <v>0</v>
      </c>
      <c r="K103" s="207" t="s">
        <v>19</v>
      </c>
      <c r="L103" s="45"/>
      <c r="M103" s="212" t="s">
        <v>19</v>
      </c>
      <c r="N103" s="213" t="s">
        <v>43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435</v>
      </c>
      <c r="AT103" s="216" t="s">
        <v>124</v>
      </c>
      <c r="AU103" s="216" t="s">
        <v>80</v>
      </c>
      <c r="AY103" s="18" t="s">
        <v>122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80</v>
      </c>
      <c r="BK103" s="217">
        <f>ROUND(I103*H103,2)</f>
        <v>0</v>
      </c>
      <c r="BL103" s="18" t="s">
        <v>435</v>
      </c>
      <c r="BM103" s="216" t="s">
        <v>257</v>
      </c>
    </row>
    <row r="104" s="2" customFormat="1" ht="16.5" customHeight="1">
      <c r="A104" s="39"/>
      <c r="B104" s="40"/>
      <c r="C104" s="205" t="s">
        <v>200</v>
      </c>
      <c r="D104" s="205" t="s">
        <v>124</v>
      </c>
      <c r="E104" s="206" t="s">
        <v>621</v>
      </c>
      <c r="F104" s="207" t="s">
        <v>622</v>
      </c>
      <c r="G104" s="208" t="s">
        <v>223</v>
      </c>
      <c r="H104" s="209">
        <v>3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435</v>
      </c>
      <c r="AT104" s="216" t="s">
        <v>124</v>
      </c>
      <c r="AU104" s="216" t="s">
        <v>80</v>
      </c>
      <c r="AY104" s="18" t="s">
        <v>122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435</v>
      </c>
      <c r="BM104" s="216" t="s">
        <v>265</v>
      </c>
    </row>
    <row r="105" s="2" customFormat="1" ht="16.5" customHeight="1">
      <c r="A105" s="39"/>
      <c r="B105" s="40"/>
      <c r="C105" s="205" t="s">
        <v>8</v>
      </c>
      <c r="D105" s="205" t="s">
        <v>124</v>
      </c>
      <c r="E105" s="206" t="s">
        <v>623</v>
      </c>
      <c r="F105" s="207" t="s">
        <v>624</v>
      </c>
      <c r="G105" s="208" t="s">
        <v>127</v>
      </c>
      <c r="H105" s="209">
        <v>1.5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43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435</v>
      </c>
      <c r="AT105" s="216" t="s">
        <v>124</v>
      </c>
      <c r="AU105" s="216" t="s">
        <v>80</v>
      </c>
      <c r="AY105" s="18" t="s">
        <v>122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80</v>
      </c>
      <c r="BK105" s="217">
        <f>ROUND(I105*H105,2)</f>
        <v>0</v>
      </c>
      <c r="BL105" s="18" t="s">
        <v>435</v>
      </c>
      <c r="BM105" s="216" t="s">
        <v>275</v>
      </c>
    </row>
    <row r="106" s="2" customFormat="1" ht="16.5" customHeight="1">
      <c r="A106" s="39"/>
      <c r="B106" s="40"/>
      <c r="C106" s="205" t="s">
        <v>210</v>
      </c>
      <c r="D106" s="205" t="s">
        <v>124</v>
      </c>
      <c r="E106" s="206" t="s">
        <v>625</v>
      </c>
      <c r="F106" s="207" t="s">
        <v>626</v>
      </c>
      <c r="G106" s="208" t="s">
        <v>127</v>
      </c>
      <c r="H106" s="209">
        <v>1.5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435</v>
      </c>
      <c r="AT106" s="216" t="s">
        <v>124</v>
      </c>
      <c r="AU106" s="216" t="s">
        <v>80</v>
      </c>
      <c r="AY106" s="18" t="s">
        <v>122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435</v>
      </c>
      <c r="BM106" s="216" t="s">
        <v>286</v>
      </c>
    </row>
    <row r="107" s="2" customFormat="1" ht="16.5" customHeight="1">
      <c r="A107" s="39"/>
      <c r="B107" s="40"/>
      <c r="C107" s="205" t="s">
        <v>215</v>
      </c>
      <c r="D107" s="205" t="s">
        <v>124</v>
      </c>
      <c r="E107" s="206" t="s">
        <v>627</v>
      </c>
      <c r="F107" s="207" t="s">
        <v>628</v>
      </c>
      <c r="G107" s="208" t="s">
        <v>223</v>
      </c>
      <c r="H107" s="209">
        <v>1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43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435</v>
      </c>
      <c r="AT107" s="216" t="s">
        <v>124</v>
      </c>
      <c r="AU107" s="216" t="s">
        <v>80</v>
      </c>
      <c r="AY107" s="18" t="s">
        <v>122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80</v>
      </c>
      <c r="BK107" s="217">
        <f>ROUND(I107*H107,2)</f>
        <v>0</v>
      </c>
      <c r="BL107" s="18" t="s">
        <v>435</v>
      </c>
      <c r="BM107" s="216" t="s">
        <v>296</v>
      </c>
    </row>
    <row r="108" s="2" customFormat="1" ht="16.5" customHeight="1">
      <c r="A108" s="39"/>
      <c r="B108" s="40"/>
      <c r="C108" s="205" t="s">
        <v>220</v>
      </c>
      <c r="D108" s="205" t="s">
        <v>124</v>
      </c>
      <c r="E108" s="206" t="s">
        <v>629</v>
      </c>
      <c r="F108" s="207" t="s">
        <v>630</v>
      </c>
      <c r="G108" s="208" t="s">
        <v>223</v>
      </c>
      <c r="H108" s="209">
        <v>1</v>
      </c>
      <c r="I108" s="210"/>
      <c r="J108" s="211">
        <f>ROUND(I108*H108,2)</f>
        <v>0</v>
      </c>
      <c r="K108" s="207" t="s">
        <v>19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435</v>
      </c>
      <c r="AT108" s="216" t="s">
        <v>124</v>
      </c>
      <c r="AU108" s="216" t="s">
        <v>80</v>
      </c>
      <c r="AY108" s="18" t="s">
        <v>122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435</v>
      </c>
      <c r="BM108" s="216" t="s">
        <v>305</v>
      </c>
    </row>
    <row r="109" s="2" customFormat="1" ht="16.5" customHeight="1">
      <c r="A109" s="39"/>
      <c r="B109" s="40"/>
      <c r="C109" s="205" t="s">
        <v>225</v>
      </c>
      <c r="D109" s="205" t="s">
        <v>124</v>
      </c>
      <c r="E109" s="206" t="s">
        <v>631</v>
      </c>
      <c r="F109" s="207" t="s">
        <v>632</v>
      </c>
      <c r="G109" s="208" t="s">
        <v>223</v>
      </c>
      <c r="H109" s="209">
        <v>1</v>
      </c>
      <c r="I109" s="210"/>
      <c r="J109" s="211">
        <f>ROUND(I109*H109,2)</f>
        <v>0</v>
      </c>
      <c r="K109" s="207" t="s">
        <v>19</v>
      </c>
      <c r="L109" s="45"/>
      <c r="M109" s="212" t="s">
        <v>19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435</v>
      </c>
      <c r="AT109" s="216" t="s">
        <v>124</v>
      </c>
      <c r="AU109" s="216" t="s">
        <v>80</v>
      </c>
      <c r="AY109" s="18" t="s">
        <v>122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435</v>
      </c>
      <c r="BM109" s="216" t="s">
        <v>313</v>
      </c>
    </row>
    <row r="110" s="2" customFormat="1" ht="16.5" customHeight="1">
      <c r="A110" s="39"/>
      <c r="B110" s="40"/>
      <c r="C110" s="205" t="s">
        <v>231</v>
      </c>
      <c r="D110" s="205" t="s">
        <v>124</v>
      </c>
      <c r="E110" s="206" t="s">
        <v>633</v>
      </c>
      <c r="F110" s="207" t="s">
        <v>634</v>
      </c>
      <c r="G110" s="208" t="s">
        <v>149</v>
      </c>
      <c r="H110" s="209">
        <v>2.1000000000000001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435</v>
      </c>
      <c r="AT110" s="216" t="s">
        <v>124</v>
      </c>
      <c r="AU110" s="216" t="s">
        <v>80</v>
      </c>
      <c r="AY110" s="18" t="s">
        <v>122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435</v>
      </c>
      <c r="BM110" s="216" t="s">
        <v>326</v>
      </c>
    </row>
    <row r="111" s="2" customFormat="1" ht="16.5" customHeight="1">
      <c r="A111" s="39"/>
      <c r="B111" s="40"/>
      <c r="C111" s="205" t="s">
        <v>7</v>
      </c>
      <c r="D111" s="205" t="s">
        <v>124</v>
      </c>
      <c r="E111" s="206" t="s">
        <v>635</v>
      </c>
      <c r="F111" s="207" t="s">
        <v>636</v>
      </c>
      <c r="G111" s="208" t="s">
        <v>149</v>
      </c>
      <c r="H111" s="209">
        <v>2.1000000000000001</v>
      </c>
      <c r="I111" s="210"/>
      <c r="J111" s="211">
        <f>ROUND(I111*H111,2)</f>
        <v>0</v>
      </c>
      <c r="K111" s="207" t="s">
        <v>19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435</v>
      </c>
      <c r="AT111" s="216" t="s">
        <v>124</v>
      </c>
      <c r="AU111" s="216" t="s">
        <v>80</v>
      </c>
      <c r="AY111" s="18" t="s">
        <v>122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435</v>
      </c>
      <c r="BM111" s="216" t="s">
        <v>338</v>
      </c>
    </row>
    <row r="112" s="2" customFormat="1" ht="21.75" customHeight="1">
      <c r="A112" s="39"/>
      <c r="B112" s="40"/>
      <c r="C112" s="205" t="s">
        <v>241</v>
      </c>
      <c r="D112" s="205" t="s">
        <v>124</v>
      </c>
      <c r="E112" s="206" t="s">
        <v>637</v>
      </c>
      <c r="F112" s="207" t="s">
        <v>638</v>
      </c>
      <c r="G112" s="208" t="s">
        <v>223</v>
      </c>
      <c r="H112" s="209">
        <v>40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43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435</v>
      </c>
      <c r="AT112" s="216" t="s">
        <v>124</v>
      </c>
      <c r="AU112" s="216" t="s">
        <v>80</v>
      </c>
      <c r="AY112" s="18" t="s">
        <v>122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80</v>
      </c>
      <c r="BK112" s="217">
        <f>ROUND(I112*H112,2)</f>
        <v>0</v>
      </c>
      <c r="BL112" s="18" t="s">
        <v>435</v>
      </c>
      <c r="BM112" s="216" t="s">
        <v>347</v>
      </c>
    </row>
    <row r="113" s="2" customFormat="1">
      <c r="A113" s="39"/>
      <c r="B113" s="40"/>
      <c r="C113" s="41"/>
      <c r="D113" s="220" t="s">
        <v>181</v>
      </c>
      <c r="E113" s="41"/>
      <c r="F113" s="251" t="s">
        <v>639</v>
      </c>
      <c r="G113" s="41"/>
      <c r="H113" s="41"/>
      <c r="I113" s="252"/>
      <c r="J113" s="41"/>
      <c r="K113" s="41"/>
      <c r="L113" s="45"/>
      <c r="M113" s="253"/>
      <c r="N113" s="254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181</v>
      </c>
      <c r="AU113" s="18" t="s">
        <v>80</v>
      </c>
    </row>
    <row r="114" s="2" customFormat="1" ht="16.5" customHeight="1">
      <c r="A114" s="39"/>
      <c r="B114" s="40"/>
      <c r="C114" s="205" t="s">
        <v>245</v>
      </c>
      <c r="D114" s="205" t="s">
        <v>124</v>
      </c>
      <c r="E114" s="206" t="s">
        <v>640</v>
      </c>
      <c r="F114" s="207" t="s">
        <v>620</v>
      </c>
      <c r="G114" s="208" t="s">
        <v>223</v>
      </c>
      <c r="H114" s="209">
        <v>40</v>
      </c>
      <c r="I114" s="210"/>
      <c r="J114" s="211">
        <f>ROUND(I114*H114,2)</f>
        <v>0</v>
      </c>
      <c r="K114" s="207" t="s">
        <v>19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435</v>
      </c>
      <c r="AT114" s="216" t="s">
        <v>124</v>
      </c>
      <c r="AU114" s="216" t="s">
        <v>80</v>
      </c>
      <c r="AY114" s="18" t="s">
        <v>122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435</v>
      </c>
      <c r="BM114" s="216" t="s">
        <v>355</v>
      </c>
    </row>
    <row r="115" s="2" customFormat="1" ht="16.5" customHeight="1">
      <c r="A115" s="39"/>
      <c r="B115" s="40"/>
      <c r="C115" s="205" t="s">
        <v>249</v>
      </c>
      <c r="D115" s="205" t="s">
        <v>124</v>
      </c>
      <c r="E115" s="206" t="s">
        <v>641</v>
      </c>
      <c r="F115" s="207" t="s">
        <v>642</v>
      </c>
      <c r="G115" s="208" t="s">
        <v>127</v>
      </c>
      <c r="H115" s="209">
        <v>40</v>
      </c>
      <c r="I115" s="210"/>
      <c r="J115" s="211">
        <f>ROUND(I115*H115,2)</f>
        <v>0</v>
      </c>
      <c r="K115" s="207" t="s">
        <v>19</v>
      </c>
      <c r="L115" s="45"/>
      <c r="M115" s="212" t="s">
        <v>19</v>
      </c>
      <c r="N115" s="213" t="s">
        <v>43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435</v>
      </c>
      <c r="AT115" s="216" t="s">
        <v>124</v>
      </c>
      <c r="AU115" s="216" t="s">
        <v>80</v>
      </c>
      <c r="AY115" s="18" t="s">
        <v>122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80</v>
      </c>
      <c r="BK115" s="217">
        <f>ROUND(I115*H115,2)</f>
        <v>0</v>
      </c>
      <c r="BL115" s="18" t="s">
        <v>435</v>
      </c>
      <c r="BM115" s="216" t="s">
        <v>363</v>
      </c>
    </row>
    <row r="116" s="2" customFormat="1" ht="16.5" customHeight="1">
      <c r="A116" s="39"/>
      <c r="B116" s="40"/>
      <c r="C116" s="205" t="s">
        <v>253</v>
      </c>
      <c r="D116" s="205" t="s">
        <v>124</v>
      </c>
      <c r="E116" s="206" t="s">
        <v>643</v>
      </c>
      <c r="F116" s="207" t="s">
        <v>644</v>
      </c>
      <c r="G116" s="208" t="s">
        <v>127</v>
      </c>
      <c r="H116" s="209">
        <v>40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435</v>
      </c>
      <c r="AT116" s="216" t="s">
        <v>124</v>
      </c>
      <c r="AU116" s="216" t="s">
        <v>80</v>
      </c>
      <c r="AY116" s="18" t="s">
        <v>122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435</v>
      </c>
      <c r="BM116" s="216" t="s">
        <v>373</v>
      </c>
    </row>
    <row r="117" s="2" customFormat="1" ht="16.5" customHeight="1">
      <c r="A117" s="39"/>
      <c r="B117" s="40"/>
      <c r="C117" s="205" t="s">
        <v>257</v>
      </c>
      <c r="D117" s="205" t="s">
        <v>124</v>
      </c>
      <c r="E117" s="206" t="s">
        <v>645</v>
      </c>
      <c r="F117" s="207" t="s">
        <v>646</v>
      </c>
      <c r="G117" s="208" t="s">
        <v>127</v>
      </c>
      <c r="H117" s="209">
        <v>8.4000000000000004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435</v>
      </c>
      <c r="AT117" s="216" t="s">
        <v>124</v>
      </c>
      <c r="AU117" s="216" t="s">
        <v>80</v>
      </c>
      <c r="AY117" s="18" t="s">
        <v>122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435</v>
      </c>
      <c r="BM117" s="216" t="s">
        <v>381</v>
      </c>
    </row>
    <row r="118" s="2" customFormat="1" ht="16.5" customHeight="1">
      <c r="A118" s="39"/>
      <c r="B118" s="40"/>
      <c r="C118" s="205" t="s">
        <v>261</v>
      </c>
      <c r="D118" s="205" t="s">
        <v>124</v>
      </c>
      <c r="E118" s="206" t="s">
        <v>647</v>
      </c>
      <c r="F118" s="207" t="s">
        <v>648</v>
      </c>
      <c r="G118" s="208" t="s">
        <v>149</v>
      </c>
      <c r="H118" s="209">
        <v>1.3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435</v>
      </c>
      <c r="AT118" s="216" t="s">
        <v>124</v>
      </c>
      <c r="AU118" s="216" t="s">
        <v>80</v>
      </c>
      <c r="AY118" s="18" t="s">
        <v>122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435</v>
      </c>
      <c r="BM118" s="216" t="s">
        <v>390</v>
      </c>
    </row>
    <row r="119" s="2" customFormat="1" ht="16.5" customHeight="1">
      <c r="A119" s="39"/>
      <c r="B119" s="40"/>
      <c r="C119" s="205" t="s">
        <v>265</v>
      </c>
      <c r="D119" s="205" t="s">
        <v>124</v>
      </c>
      <c r="E119" s="206" t="s">
        <v>649</v>
      </c>
      <c r="F119" s="207" t="s">
        <v>650</v>
      </c>
      <c r="G119" s="208" t="s">
        <v>127</v>
      </c>
      <c r="H119" s="209">
        <v>8.4000000000000004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43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435</v>
      </c>
      <c r="AT119" s="216" t="s">
        <v>124</v>
      </c>
      <c r="AU119" s="216" t="s">
        <v>80</v>
      </c>
      <c r="AY119" s="18" t="s">
        <v>122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435</v>
      </c>
      <c r="BM119" s="216" t="s">
        <v>401</v>
      </c>
    </row>
    <row r="120" s="2" customFormat="1" ht="21.75" customHeight="1">
      <c r="A120" s="39"/>
      <c r="B120" s="40"/>
      <c r="C120" s="205" t="s">
        <v>270</v>
      </c>
      <c r="D120" s="205" t="s">
        <v>124</v>
      </c>
      <c r="E120" s="206" t="s">
        <v>651</v>
      </c>
      <c r="F120" s="207" t="s">
        <v>652</v>
      </c>
      <c r="G120" s="208" t="s">
        <v>223</v>
      </c>
      <c r="H120" s="209">
        <v>6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435</v>
      </c>
      <c r="AT120" s="216" t="s">
        <v>124</v>
      </c>
      <c r="AU120" s="216" t="s">
        <v>80</v>
      </c>
      <c r="AY120" s="18" t="s">
        <v>122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435</v>
      </c>
      <c r="BM120" s="216" t="s">
        <v>409</v>
      </c>
    </row>
    <row r="121" s="2" customFormat="1">
      <c r="A121" s="39"/>
      <c r="B121" s="40"/>
      <c r="C121" s="41"/>
      <c r="D121" s="220" t="s">
        <v>181</v>
      </c>
      <c r="E121" s="41"/>
      <c r="F121" s="251" t="s">
        <v>653</v>
      </c>
      <c r="G121" s="41"/>
      <c r="H121" s="41"/>
      <c r="I121" s="252"/>
      <c r="J121" s="41"/>
      <c r="K121" s="41"/>
      <c r="L121" s="45"/>
      <c r="M121" s="253"/>
      <c r="N121" s="25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181</v>
      </c>
      <c r="AU121" s="18" t="s">
        <v>80</v>
      </c>
    </row>
    <row r="122" s="2" customFormat="1" ht="16.5" customHeight="1">
      <c r="A122" s="39"/>
      <c r="B122" s="40"/>
      <c r="C122" s="205" t="s">
        <v>275</v>
      </c>
      <c r="D122" s="205" t="s">
        <v>124</v>
      </c>
      <c r="E122" s="206" t="s">
        <v>654</v>
      </c>
      <c r="F122" s="207" t="s">
        <v>620</v>
      </c>
      <c r="G122" s="208" t="s">
        <v>223</v>
      </c>
      <c r="H122" s="209">
        <v>6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435</v>
      </c>
      <c r="AT122" s="216" t="s">
        <v>124</v>
      </c>
      <c r="AU122" s="216" t="s">
        <v>80</v>
      </c>
      <c r="AY122" s="18" t="s">
        <v>122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435</v>
      </c>
      <c r="BM122" s="216" t="s">
        <v>417</v>
      </c>
    </row>
    <row r="123" s="2" customFormat="1">
      <c r="A123" s="39"/>
      <c r="B123" s="40"/>
      <c r="C123" s="41"/>
      <c r="D123" s="220" t="s">
        <v>181</v>
      </c>
      <c r="E123" s="41"/>
      <c r="F123" s="251" t="s">
        <v>655</v>
      </c>
      <c r="G123" s="41"/>
      <c r="H123" s="41"/>
      <c r="I123" s="252"/>
      <c r="J123" s="41"/>
      <c r="K123" s="41"/>
      <c r="L123" s="45"/>
      <c r="M123" s="253"/>
      <c r="N123" s="254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181</v>
      </c>
      <c r="AU123" s="18" t="s">
        <v>80</v>
      </c>
    </row>
    <row r="124" s="2" customFormat="1" ht="16.5" customHeight="1">
      <c r="A124" s="39"/>
      <c r="B124" s="40"/>
      <c r="C124" s="205" t="s">
        <v>281</v>
      </c>
      <c r="D124" s="205" t="s">
        <v>124</v>
      </c>
      <c r="E124" s="206" t="s">
        <v>656</v>
      </c>
      <c r="F124" s="207" t="s">
        <v>657</v>
      </c>
      <c r="G124" s="208" t="s">
        <v>223</v>
      </c>
      <c r="H124" s="209">
        <v>34</v>
      </c>
      <c r="I124" s="210"/>
      <c r="J124" s="211">
        <f>ROUND(I124*H124,2)</f>
        <v>0</v>
      </c>
      <c r="K124" s="207" t="s">
        <v>19</v>
      </c>
      <c r="L124" s="45"/>
      <c r="M124" s="212" t="s">
        <v>19</v>
      </c>
      <c r="N124" s="213" t="s">
        <v>43</v>
      </c>
      <c r="O124" s="85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435</v>
      </c>
      <c r="AT124" s="216" t="s">
        <v>124</v>
      </c>
      <c r="AU124" s="216" t="s">
        <v>80</v>
      </c>
      <c r="AY124" s="18" t="s">
        <v>122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80</v>
      </c>
      <c r="BK124" s="217">
        <f>ROUND(I124*H124,2)</f>
        <v>0</v>
      </c>
      <c r="BL124" s="18" t="s">
        <v>435</v>
      </c>
      <c r="BM124" s="216" t="s">
        <v>425</v>
      </c>
    </row>
    <row r="125" s="2" customFormat="1" ht="16.5" customHeight="1">
      <c r="A125" s="39"/>
      <c r="B125" s="40"/>
      <c r="C125" s="205" t="s">
        <v>286</v>
      </c>
      <c r="D125" s="205" t="s">
        <v>124</v>
      </c>
      <c r="E125" s="206" t="s">
        <v>658</v>
      </c>
      <c r="F125" s="207" t="s">
        <v>659</v>
      </c>
      <c r="G125" s="208" t="s">
        <v>127</v>
      </c>
      <c r="H125" s="209">
        <v>8.5</v>
      </c>
      <c r="I125" s="210"/>
      <c r="J125" s="211">
        <f>ROUND(I125*H125,2)</f>
        <v>0</v>
      </c>
      <c r="K125" s="207" t="s">
        <v>19</v>
      </c>
      <c r="L125" s="45"/>
      <c r="M125" s="212" t="s">
        <v>19</v>
      </c>
      <c r="N125" s="213" t="s">
        <v>43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435</v>
      </c>
      <c r="AT125" s="216" t="s">
        <v>124</v>
      </c>
      <c r="AU125" s="216" t="s">
        <v>80</v>
      </c>
      <c r="AY125" s="18" t="s">
        <v>122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80</v>
      </c>
      <c r="BK125" s="217">
        <f>ROUND(I125*H125,2)</f>
        <v>0</v>
      </c>
      <c r="BL125" s="18" t="s">
        <v>435</v>
      </c>
      <c r="BM125" s="216" t="s">
        <v>435</v>
      </c>
    </row>
    <row r="126" s="2" customFormat="1" ht="16.5" customHeight="1">
      <c r="A126" s="39"/>
      <c r="B126" s="40"/>
      <c r="C126" s="205" t="s">
        <v>291</v>
      </c>
      <c r="D126" s="205" t="s">
        <v>124</v>
      </c>
      <c r="E126" s="206" t="s">
        <v>660</v>
      </c>
      <c r="F126" s="207" t="s">
        <v>661</v>
      </c>
      <c r="G126" s="208" t="s">
        <v>127</v>
      </c>
      <c r="H126" s="209">
        <v>8.5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43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435</v>
      </c>
      <c r="AT126" s="216" t="s">
        <v>124</v>
      </c>
      <c r="AU126" s="216" t="s">
        <v>80</v>
      </c>
      <c r="AY126" s="18" t="s">
        <v>122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80</v>
      </c>
      <c r="BK126" s="217">
        <f>ROUND(I126*H126,2)</f>
        <v>0</v>
      </c>
      <c r="BL126" s="18" t="s">
        <v>435</v>
      </c>
      <c r="BM126" s="216" t="s">
        <v>444</v>
      </c>
    </row>
    <row r="127" s="2" customFormat="1" ht="16.5" customHeight="1">
      <c r="A127" s="39"/>
      <c r="B127" s="40"/>
      <c r="C127" s="205" t="s">
        <v>296</v>
      </c>
      <c r="D127" s="205" t="s">
        <v>124</v>
      </c>
      <c r="E127" s="206" t="s">
        <v>662</v>
      </c>
      <c r="F127" s="207" t="s">
        <v>663</v>
      </c>
      <c r="G127" s="208" t="s">
        <v>127</v>
      </c>
      <c r="H127" s="209">
        <v>8.5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43</v>
      </c>
      <c r="O127" s="85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435</v>
      </c>
      <c r="AT127" s="216" t="s">
        <v>124</v>
      </c>
      <c r="AU127" s="216" t="s">
        <v>80</v>
      </c>
      <c r="AY127" s="18" t="s">
        <v>122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80</v>
      </c>
      <c r="BK127" s="217">
        <f>ROUND(I127*H127,2)</f>
        <v>0</v>
      </c>
      <c r="BL127" s="18" t="s">
        <v>435</v>
      </c>
      <c r="BM127" s="216" t="s">
        <v>455</v>
      </c>
    </row>
    <row r="128" s="2" customFormat="1" ht="16.5" customHeight="1">
      <c r="A128" s="39"/>
      <c r="B128" s="40"/>
      <c r="C128" s="205" t="s">
        <v>300</v>
      </c>
      <c r="D128" s="205" t="s">
        <v>124</v>
      </c>
      <c r="E128" s="206" t="s">
        <v>664</v>
      </c>
      <c r="F128" s="207" t="s">
        <v>665</v>
      </c>
      <c r="G128" s="208" t="s">
        <v>223</v>
      </c>
      <c r="H128" s="209">
        <v>17</v>
      </c>
      <c r="I128" s="210"/>
      <c r="J128" s="211">
        <f>ROUND(I128*H128,2)</f>
        <v>0</v>
      </c>
      <c r="K128" s="207" t="s">
        <v>19</v>
      </c>
      <c r="L128" s="45"/>
      <c r="M128" s="212" t="s">
        <v>19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435</v>
      </c>
      <c r="AT128" s="216" t="s">
        <v>124</v>
      </c>
      <c r="AU128" s="216" t="s">
        <v>80</v>
      </c>
      <c r="AY128" s="18" t="s">
        <v>122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435</v>
      </c>
      <c r="BM128" s="216" t="s">
        <v>467</v>
      </c>
    </row>
    <row r="129" s="2" customFormat="1">
      <c r="A129" s="39"/>
      <c r="B129" s="40"/>
      <c r="C129" s="41"/>
      <c r="D129" s="220" t="s">
        <v>181</v>
      </c>
      <c r="E129" s="41"/>
      <c r="F129" s="251" t="s">
        <v>666</v>
      </c>
      <c r="G129" s="41"/>
      <c r="H129" s="41"/>
      <c r="I129" s="252"/>
      <c r="J129" s="41"/>
      <c r="K129" s="41"/>
      <c r="L129" s="45"/>
      <c r="M129" s="253"/>
      <c r="N129" s="254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181</v>
      </c>
      <c r="AU129" s="18" t="s">
        <v>80</v>
      </c>
    </row>
    <row r="130" s="2" customFormat="1" ht="16.5" customHeight="1">
      <c r="A130" s="39"/>
      <c r="B130" s="40"/>
      <c r="C130" s="205" t="s">
        <v>305</v>
      </c>
      <c r="D130" s="205" t="s">
        <v>124</v>
      </c>
      <c r="E130" s="206" t="s">
        <v>667</v>
      </c>
      <c r="F130" s="207" t="s">
        <v>668</v>
      </c>
      <c r="G130" s="208" t="s">
        <v>223</v>
      </c>
      <c r="H130" s="209">
        <v>17</v>
      </c>
      <c r="I130" s="210"/>
      <c r="J130" s="211">
        <f>ROUND(I130*H130,2)</f>
        <v>0</v>
      </c>
      <c r="K130" s="207" t="s">
        <v>19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435</v>
      </c>
      <c r="AT130" s="216" t="s">
        <v>124</v>
      </c>
      <c r="AU130" s="216" t="s">
        <v>80</v>
      </c>
      <c r="AY130" s="18" t="s">
        <v>122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435</v>
      </c>
      <c r="BM130" s="216" t="s">
        <v>475</v>
      </c>
    </row>
    <row r="131" s="2" customFormat="1" ht="16.5" customHeight="1">
      <c r="A131" s="39"/>
      <c r="B131" s="40"/>
      <c r="C131" s="205" t="s">
        <v>309</v>
      </c>
      <c r="D131" s="205" t="s">
        <v>124</v>
      </c>
      <c r="E131" s="206" t="s">
        <v>669</v>
      </c>
      <c r="F131" s="207" t="s">
        <v>670</v>
      </c>
      <c r="G131" s="208" t="s">
        <v>223</v>
      </c>
      <c r="H131" s="209">
        <v>17</v>
      </c>
      <c r="I131" s="210"/>
      <c r="J131" s="211">
        <f>ROUND(I131*H131,2)</f>
        <v>0</v>
      </c>
      <c r="K131" s="207" t="s">
        <v>19</v>
      </c>
      <c r="L131" s="45"/>
      <c r="M131" s="212" t="s">
        <v>19</v>
      </c>
      <c r="N131" s="213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435</v>
      </c>
      <c r="AT131" s="216" t="s">
        <v>124</v>
      </c>
      <c r="AU131" s="216" t="s">
        <v>80</v>
      </c>
      <c r="AY131" s="18" t="s">
        <v>122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435</v>
      </c>
      <c r="BM131" s="216" t="s">
        <v>483</v>
      </c>
    </row>
    <row r="132" s="2" customFormat="1" ht="16.5" customHeight="1">
      <c r="A132" s="39"/>
      <c r="B132" s="40"/>
      <c r="C132" s="205" t="s">
        <v>313</v>
      </c>
      <c r="D132" s="205" t="s">
        <v>124</v>
      </c>
      <c r="E132" s="206" t="s">
        <v>623</v>
      </c>
      <c r="F132" s="207" t="s">
        <v>624</v>
      </c>
      <c r="G132" s="208" t="s">
        <v>127</v>
      </c>
      <c r="H132" s="209">
        <v>8.5</v>
      </c>
      <c r="I132" s="210"/>
      <c r="J132" s="211">
        <f>ROUND(I132*H132,2)</f>
        <v>0</v>
      </c>
      <c r="K132" s="207" t="s">
        <v>19</v>
      </c>
      <c r="L132" s="45"/>
      <c r="M132" s="212" t="s">
        <v>19</v>
      </c>
      <c r="N132" s="213" t="s">
        <v>43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435</v>
      </c>
      <c r="AT132" s="216" t="s">
        <v>124</v>
      </c>
      <c r="AU132" s="216" t="s">
        <v>80</v>
      </c>
      <c r="AY132" s="18" t="s">
        <v>122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80</v>
      </c>
      <c r="BK132" s="217">
        <f>ROUND(I132*H132,2)</f>
        <v>0</v>
      </c>
      <c r="BL132" s="18" t="s">
        <v>435</v>
      </c>
      <c r="BM132" s="216" t="s">
        <v>491</v>
      </c>
    </row>
    <row r="133" s="2" customFormat="1" ht="16.5" customHeight="1">
      <c r="A133" s="39"/>
      <c r="B133" s="40"/>
      <c r="C133" s="205" t="s">
        <v>320</v>
      </c>
      <c r="D133" s="205" t="s">
        <v>124</v>
      </c>
      <c r="E133" s="206" t="s">
        <v>671</v>
      </c>
      <c r="F133" s="207" t="s">
        <v>672</v>
      </c>
      <c r="G133" s="208" t="s">
        <v>127</v>
      </c>
      <c r="H133" s="209">
        <v>8.5</v>
      </c>
      <c r="I133" s="210"/>
      <c r="J133" s="211">
        <f>ROUND(I133*H133,2)</f>
        <v>0</v>
      </c>
      <c r="K133" s="207" t="s">
        <v>19</v>
      </c>
      <c r="L133" s="45"/>
      <c r="M133" s="212" t="s">
        <v>19</v>
      </c>
      <c r="N133" s="213" t="s">
        <v>43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435</v>
      </c>
      <c r="AT133" s="216" t="s">
        <v>124</v>
      </c>
      <c r="AU133" s="216" t="s">
        <v>80</v>
      </c>
      <c r="AY133" s="18" t="s">
        <v>122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80</v>
      </c>
      <c r="BK133" s="217">
        <f>ROUND(I133*H133,2)</f>
        <v>0</v>
      </c>
      <c r="BL133" s="18" t="s">
        <v>435</v>
      </c>
      <c r="BM133" s="216" t="s">
        <v>499</v>
      </c>
    </row>
    <row r="134" s="2" customFormat="1" ht="16.5" customHeight="1">
      <c r="A134" s="39"/>
      <c r="B134" s="40"/>
      <c r="C134" s="205" t="s">
        <v>326</v>
      </c>
      <c r="D134" s="205" t="s">
        <v>124</v>
      </c>
      <c r="E134" s="206" t="s">
        <v>673</v>
      </c>
      <c r="F134" s="207" t="s">
        <v>630</v>
      </c>
      <c r="G134" s="208" t="s">
        <v>223</v>
      </c>
      <c r="H134" s="209">
        <v>2</v>
      </c>
      <c r="I134" s="210"/>
      <c r="J134" s="211">
        <f>ROUND(I134*H134,2)</f>
        <v>0</v>
      </c>
      <c r="K134" s="207" t="s">
        <v>19</v>
      </c>
      <c r="L134" s="45"/>
      <c r="M134" s="212" t="s">
        <v>19</v>
      </c>
      <c r="N134" s="213" t="s">
        <v>43</v>
      </c>
      <c r="O134" s="85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6" t="s">
        <v>435</v>
      </c>
      <c r="AT134" s="216" t="s">
        <v>124</v>
      </c>
      <c r="AU134" s="216" t="s">
        <v>80</v>
      </c>
      <c r="AY134" s="18" t="s">
        <v>122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8" t="s">
        <v>80</v>
      </c>
      <c r="BK134" s="217">
        <f>ROUND(I134*H134,2)</f>
        <v>0</v>
      </c>
      <c r="BL134" s="18" t="s">
        <v>435</v>
      </c>
      <c r="BM134" s="216" t="s">
        <v>508</v>
      </c>
    </row>
    <row r="135" s="2" customFormat="1" ht="16.5" customHeight="1">
      <c r="A135" s="39"/>
      <c r="B135" s="40"/>
      <c r="C135" s="205" t="s">
        <v>333</v>
      </c>
      <c r="D135" s="205" t="s">
        <v>124</v>
      </c>
      <c r="E135" s="206" t="s">
        <v>674</v>
      </c>
      <c r="F135" s="207" t="s">
        <v>632</v>
      </c>
      <c r="G135" s="208" t="s">
        <v>223</v>
      </c>
      <c r="H135" s="209">
        <v>2</v>
      </c>
      <c r="I135" s="210"/>
      <c r="J135" s="211">
        <f>ROUND(I135*H135,2)</f>
        <v>0</v>
      </c>
      <c r="K135" s="207" t="s">
        <v>19</v>
      </c>
      <c r="L135" s="45"/>
      <c r="M135" s="212" t="s">
        <v>19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435</v>
      </c>
      <c r="AT135" s="216" t="s">
        <v>124</v>
      </c>
      <c r="AU135" s="216" t="s">
        <v>80</v>
      </c>
      <c r="AY135" s="18" t="s">
        <v>122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435</v>
      </c>
      <c r="BM135" s="216" t="s">
        <v>516</v>
      </c>
    </row>
    <row r="136" s="2" customFormat="1" ht="16.5" customHeight="1">
      <c r="A136" s="39"/>
      <c r="B136" s="40"/>
      <c r="C136" s="205" t="s">
        <v>338</v>
      </c>
      <c r="D136" s="205" t="s">
        <v>124</v>
      </c>
      <c r="E136" s="206" t="s">
        <v>675</v>
      </c>
      <c r="F136" s="207" t="s">
        <v>676</v>
      </c>
      <c r="G136" s="208" t="s">
        <v>223</v>
      </c>
      <c r="H136" s="209">
        <v>34</v>
      </c>
      <c r="I136" s="210"/>
      <c r="J136" s="211">
        <f>ROUND(I136*H136,2)</f>
        <v>0</v>
      </c>
      <c r="K136" s="207" t="s">
        <v>19</v>
      </c>
      <c r="L136" s="45"/>
      <c r="M136" s="212" t="s">
        <v>19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435</v>
      </c>
      <c r="AT136" s="216" t="s">
        <v>124</v>
      </c>
      <c r="AU136" s="216" t="s">
        <v>80</v>
      </c>
      <c r="AY136" s="18" t="s">
        <v>122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435</v>
      </c>
      <c r="BM136" s="216" t="s">
        <v>541</v>
      </c>
    </row>
    <row r="137" s="2" customFormat="1" ht="16.5" customHeight="1">
      <c r="A137" s="39"/>
      <c r="B137" s="40"/>
      <c r="C137" s="205" t="s">
        <v>343</v>
      </c>
      <c r="D137" s="205" t="s">
        <v>124</v>
      </c>
      <c r="E137" s="206" t="s">
        <v>677</v>
      </c>
      <c r="F137" s="207" t="s">
        <v>678</v>
      </c>
      <c r="G137" s="208" t="s">
        <v>149</v>
      </c>
      <c r="H137" s="209">
        <v>4</v>
      </c>
      <c r="I137" s="210"/>
      <c r="J137" s="211">
        <f>ROUND(I137*H137,2)</f>
        <v>0</v>
      </c>
      <c r="K137" s="207" t="s">
        <v>19</v>
      </c>
      <c r="L137" s="45"/>
      <c r="M137" s="212" t="s">
        <v>19</v>
      </c>
      <c r="N137" s="213" t="s">
        <v>43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435</v>
      </c>
      <c r="AT137" s="216" t="s">
        <v>124</v>
      </c>
      <c r="AU137" s="216" t="s">
        <v>80</v>
      </c>
      <c r="AY137" s="18" t="s">
        <v>122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80</v>
      </c>
      <c r="BK137" s="217">
        <f>ROUND(I137*H137,2)</f>
        <v>0</v>
      </c>
      <c r="BL137" s="18" t="s">
        <v>435</v>
      </c>
      <c r="BM137" s="216" t="s">
        <v>551</v>
      </c>
    </row>
    <row r="138" s="2" customFormat="1">
      <c r="A138" s="39"/>
      <c r="B138" s="40"/>
      <c r="C138" s="205" t="s">
        <v>347</v>
      </c>
      <c r="D138" s="205" t="s">
        <v>124</v>
      </c>
      <c r="E138" s="206" t="s">
        <v>679</v>
      </c>
      <c r="F138" s="207" t="s">
        <v>680</v>
      </c>
      <c r="G138" s="208" t="s">
        <v>223</v>
      </c>
      <c r="H138" s="209">
        <v>72</v>
      </c>
      <c r="I138" s="210"/>
      <c r="J138" s="211">
        <f>ROUND(I138*H138,2)</f>
        <v>0</v>
      </c>
      <c r="K138" s="207" t="s">
        <v>19</v>
      </c>
      <c r="L138" s="45"/>
      <c r="M138" s="212" t="s">
        <v>19</v>
      </c>
      <c r="N138" s="213" t="s">
        <v>43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435</v>
      </c>
      <c r="AT138" s="216" t="s">
        <v>124</v>
      </c>
      <c r="AU138" s="216" t="s">
        <v>80</v>
      </c>
      <c r="AY138" s="18" t="s">
        <v>122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80</v>
      </c>
      <c r="BK138" s="217">
        <f>ROUND(I138*H138,2)</f>
        <v>0</v>
      </c>
      <c r="BL138" s="18" t="s">
        <v>435</v>
      </c>
      <c r="BM138" s="216" t="s">
        <v>560</v>
      </c>
    </row>
    <row r="139" s="2" customFormat="1">
      <c r="A139" s="39"/>
      <c r="B139" s="40"/>
      <c r="C139" s="41"/>
      <c r="D139" s="220" t="s">
        <v>181</v>
      </c>
      <c r="E139" s="41"/>
      <c r="F139" s="251" t="s">
        <v>681</v>
      </c>
      <c r="G139" s="41"/>
      <c r="H139" s="41"/>
      <c r="I139" s="252"/>
      <c r="J139" s="41"/>
      <c r="K139" s="41"/>
      <c r="L139" s="45"/>
      <c r="M139" s="253"/>
      <c r="N139" s="254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181</v>
      </c>
      <c r="AU139" s="18" t="s">
        <v>80</v>
      </c>
    </row>
    <row r="140" s="12" customFormat="1" ht="25.92" customHeight="1">
      <c r="A140" s="12"/>
      <c r="B140" s="189"/>
      <c r="C140" s="190"/>
      <c r="D140" s="191" t="s">
        <v>71</v>
      </c>
      <c r="E140" s="192" t="s">
        <v>682</v>
      </c>
      <c r="F140" s="192" t="s">
        <v>683</v>
      </c>
      <c r="G140" s="190"/>
      <c r="H140" s="190"/>
      <c r="I140" s="193"/>
      <c r="J140" s="194">
        <f>BK140</f>
        <v>0</v>
      </c>
      <c r="K140" s="190"/>
      <c r="L140" s="195"/>
      <c r="M140" s="196"/>
      <c r="N140" s="197"/>
      <c r="O140" s="197"/>
      <c r="P140" s="198">
        <f>SUM(P141:P143)</f>
        <v>0</v>
      </c>
      <c r="Q140" s="197"/>
      <c r="R140" s="198">
        <f>SUM(R141:R143)</f>
        <v>0</v>
      </c>
      <c r="S140" s="197"/>
      <c r="T140" s="199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0" t="s">
        <v>80</v>
      </c>
      <c r="AT140" s="201" t="s">
        <v>71</v>
      </c>
      <c r="AU140" s="201" t="s">
        <v>72</v>
      </c>
      <c r="AY140" s="200" t="s">
        <v>122</v>
      </c>
      <c r="BK140" s="202">
        <f>SUM(BK141:BK143)</f>
        <v>0</v>
      </c>
    </row>
    <row r="141" s="2" customFormat="1" ht="16.5" customHeight="1">
      <c r="A141" s="39"/>
      <c r="B141" s="40"/>
      <c r="C141" s="205" t="s">
        <v>351</v>
      </c>
      <c r="D141" s="205" t="s">
        <v>124</v>
      </c>
      <c r="E141" s="206" t="s">
        <v>684</v>
      </c>
      <c r="F141" s="207" t="s">
        <v>685</v>
      </c>
      <c r="G141" s="208" t="s">
        <v>223</v>
      </c>
      <c r="H141" s="209">
        <v>6.5</v>
      </c>
      <c r="I141" s="210"/>
      <c r="J141" s="211">
        <f>ROUND(I141*H141,2)</f>
        <v>0</v>
      </c>
      <c r="K141" s="207" t="s">
        <v>19</v>
      </c>
      <c r="L141" s="45"/>
      <c r="M141" s="212" t="s">
        <v>19</v>
      </c>
      <c r="N141" s="213" t="s">
        <v>43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435</v>
      </c>
      <c r="AT141" s="216" t="s">
        <v>124</v>
      </c>
      <c r="AU141" s="216" t="s">
        <v>80</v>
      </c>
      <c r="AY141" s="18" t="s">
        <v>122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80</v>
      </c>
      <c r="BK141" s="217">
        <f>ROUND(I141*H141,2)</f>
        <v>0</v>
      </c>
      <c r="BL141" s="18" t="s">
        <v>435</v>
      </c>
      <c r="BM141" s="216" t="s">
        <v>569</v>
      </c>
    </row>
    <row r="142" s="2" customFormat="1" ht="16.5" customHeight="1">
      <c r="A142" s="39"/>
      <c r="B142" s="40"/>
      <c r="C142" s="205" t="s">
        <v>355</v>
      </c>
      <c r="D142" s="205" t="s">
        <v>124</v>
      </c>
      <c r="E142" s="206" t="s">
        <v>686</v>
      </c>
      <c r="F142" s="207" t="s">
        <v>687</v>
      </c>
      <c r="G142" s="208" t="s">
        <v>149</v>
      </c>
      <c r="H142" s="209">
        <v>0.65000000000000002</v>
      </c>
      <c r="I142" s="210"/>
      <c r="J142" s="211">
        <f>ROUND(I142*H142,2)</f>
        <v>0</v>
      </c>
      <c r="K142" s="207" t="s">
        <v>19</v>
      </c>
      <c r="L142" s="45"/>
      <c r="M142" s="212" t="s">
        <v>19</v>
      </c>
      <c r="N142" s="213" t="s">
        <v>43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435</v>
      </c>
      <c r="AT142" s="216" t="s">
        <v>124</v>
      </c>
      <c r="AU142" s="216" t="s">
        <v>80</v>
      </c>
      <c r="AY142" s="18" t="s">
        <v>122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80</v>
      </c>
      <c r="BK142" s="217">
        <f>ROUND(I142*H142,2)</f>
        <v>0</v>
      </c>
      <c r="BL142" s="18" t="s">
        <v>435</v>
      </c>
      <c r="BM142" s="216" t="s">
        <v>688</v>
      </c>
    </row>
    <row r="143" s="2" customFormat="1" ht="21.75" customHeight="1">
      <c r="A143" s="39"/>
      <c r="B143" s="40"/>
      <c r="C143" s="205" t="s">
        <v>359</v>
      </c>
      <c r="D143" s="205" t="s">
        <v>124</v>
      </c>
      <c r="E143" s="206" t="s">
        <v>689</v>
      </c>
      <c r="F143" s="207" t="s">
        <v>690</v>
      </c>
      <c r="G143" s="208" t="s">
        <v>127</v>
      </c>
      <c r="H143" s="209">
        <v>6</v>
      </c>
      <c r="I143" s="210"/>
      <c r="J143" s="211">
        <f>ROUND(I143*H143,2)</f>
        <v>0</v>
      </c>
      <c r="K143" s="207" t="s">
        <v>19</v>
      </c>
      <c r="L143" s="45"/>
      <c r="M143" s="212" t="s">
        <v>19</v>
      </c>
      <c r="N143" s="213" t="s">
        <v>43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435</v>
      </c>
      <c r="AT143" s="216" t="s">
        <v>124</v>
      </c>
      <c r="AU143" s="216" t="s">
        <v>80</v>
      </c>
      <c r="AY143" s="18" t="s">
        <v>122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435</v>
      </c>
      <c r="BM143" s="216" t="s">
        <v>691</v>
      </c>
    </row>
    <row r="144" s="12" customFormat="1" ht="25.92" customHeight="1">
      <c r="A144" s="12"/>
      <c r="B144" s="189"/>
      <c r="C144" s="190"/>
      <c r="D144" s="191" t="s">
        <v>71</v>
      </c>
      <c r="E144" s="192" t="s">
        <v>692</v>
      </c>
      <c r="F144" s="192" t="s">
        <v>693</v>
      </c>
      <c r="G144" s="190"/>
      <c r="H144" s="190"/>
      <c r="I144" s="193"/>
      <c r="J144" s="194">
        <f>BK144</f>
        <v>0</v>
      </c>
      <c r="K144" s="190"/>
      <c r="L144" s="195"/>
      <c r="M144" s="196"/>
      <c r="N144" s="197"/>
      <c r="O144" s="197"/>
      <c r="P144" s="198">
        <f>SUM(P145:P147)</f>
        <v>0</v>
      </c>
      <c r="Q144" s="197"/>
      <c r="R144" s="198">
        <f>SUM(R145:R147)</f>
        <v>0</v>
      </c>
      <c r="S144" s="197"/>
      <c r="T144" s="199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0" t="s">
        <v>80</v>
      </c>
      <c r="AT144" s="201" t="s">
        <v>71</v>
      </c>
      <c r="AU144" s="201" t="s">
        <v>72</v>
      </c>
      <c r="AY144" s="200" t="s">
        <v>122</v>
      </c>
      <c r="BK144" s="202">
        <f>SUM(BK145:BK147)</f>
        <v>0</v>
      </c>
    </row>
    <row r="145" s="2" customFormat="1" ht="16.5" customHeight="1">
      <c r="A145" s="39"/>
      <c r="B145" s="40"/>
      <c r="C145" s="205" t="s">
        <v>363</v>
      </c>
      <c r="D145" s="205" t="s">
        <v>124</v>
      </c>
      <c r="E145" s="206" t="s">
        <v>694</v>
      </c>
      <c r="F145" s="207" t="s">
        <v>695</v>
      </c>
      <c r="G145" s="208" t="s">
        <v>149</v>
      </c>
      <c r="H145" s="209">
        <v>0.45000000000000001</v>
      </c>
      <c r="I145" s="210"/>
      <c r="J145" s="211">
        <f>ROUND(I145*H145,2)</f>
        <v>0</v>
      </c>
      <c r="K145" s="207" t="s">
        <v>19</v>
      </c>
      <c r="L145" s="45"/>
      <c r="M145" s="212" t="s">
        <v>19</v>
      </c>
      <c r="N145" s="213" t="s">
        <v>43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435</v>
      </c>
      <c r="AT145" s="216" t="s">
        <v>124</v>
      </c>
      <c r="AU145" s="216" t="s">
        <v>80</v>
      </c>
      <c r="AY145" s="18" t="s">
        <v>122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80</v>
      </c>
      <c r="BK145" s="217">
        <f>ROUND(I145*H145,2)</f>
        <v>0</v>
      </c>
      <c r="BL145" s="18" t="s">
        <v>435</v>
      </c>
      <c r="BM145" s="216" t="s">
        <v>696</v>
      </c>
    </row>
    <row r="146" s="2" customFormat="1" ht="16.5" customHeight="1">
      <c r="A146" s="39"/>
      <c r="B146" s="40"/>
      <c r="C146" s="205" t="s">
        <v>368</v>
      </c>
      <c r="D146" s="205" t="s">
        <v>124</v>
      </c>
      <c r="E146" s="206" t="s">
        <v>697</v>
      </c>
      <c r="F146" s="207" t="s">
        <v>698</v>
      </c>
      <c r="G146" s="208" t="s">
        <v>149</v>
      </c>
      <c r="H146" s="209">
        <v>0.45000000000000001</v>
      </c>
      <c r="I146" s="210"/>
      <c r="J146" s="211">
        <f>ROUND(I146*H146,2)</f>
        <v>0</v>
      </c>
      <c r="K146" s="207" t="s">
        <v>19</v>
      </c>
      <c r="L146" s="45"/>
      <c r="M146" s="212" t="s">
        <v>19</v>
      </c>
      <c r="N146" s="213" t="s">
        <v>43</v>
      </c>
      <c r="O146" s="85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6" t="s">
        <v>435</v>
      </c>
      <c r="AT146" s="216" t="s">
        <v>124</v>
      </c>
      <c r="AU146" s="216" t="s">
        <v>80</v>
      </c>
      <c r="AY146" s="18" t="s">
        <v>122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8" t="s">
        <v>80</v>
      </c>
      <c r="BK146" s="217">
        <f>ROUND(I146*H146,2)</f>
        <v>0</v>
      </c>
      <c r="BL146" s="18" t="s">
        <v>435</v>
      </c>
      <c r="BM146" s="216" t="s">
        <v>699</v>
      </c>
    </row>
    <row r="147" s="2" customFormat="1" ht="16.5" customHeight="1">
      <c r="A147" s="39"/>
      <c r="B147" s="40"/>
      <c r="C147" s="205" t="s">
        <v>373</v>
      </c>
      <c r="D147" s="205" t="s">
        <v>124</v>
      </c>
      <c r="E147" s="206" t="s">
        <v>700</v>
      </c>
      <c r="F147" s="207" t="s">
        <v>701</v>
      </c>
      <c r="G147" s="208" t="s">
        <v>149</v>
      </c>
      <c r="H147" s="209">
        <v>0.45000000000000001</v>
      </c>
      <c r="I147" s="210"/>
      <c r="J147" s="211">
        <f>ROUND(I147*H147,2)</f>
        <v>0</v>
      </c>
      <c r="K147" s="207" t="s">
        <v>19</v>
      </c>
      <c r="L147" s="45"/>
      <c r="M147" s="212" t="s">
        <v>19</v>
      </c>
      <c r="N147" s="213" t="s">
        <v>43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435</v>
      </c>
      <c r="AT147" s="216" t="s">
        <v>124</v>
      </c>
      <c r="AU147" s="216" t="s">
        <v>80</v>
      </c>
      <c r="AY147" s="18" t="s">
        <v>122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80</v>
      </c>
      <c r="BK147" s="217">
        <f>ROUND(I147*H147,2)</f>
        <v>0</v>
      </c>
      <c r="BL147" s="18" t="s">
        <v>435</v>
      </c>
      <c r="BM147" s="216" t="s">
        <v>702</v>
      </c>
    </row>
    <row r="148" s="12" customFormat="1" ht="25.92" customHeight="1">
      <c r="A148" s="12"/>
      <c r="B148" s="189"/>
      <c r="C148" s="190"/>
      <c r="D148" s="191" t="s">
        <v>71</v>
      </c>
      <c r="E148" s="192" t="s">
        <v>703</v>
      </c>
      <c r="F148" s="192" t="s">
        <v>704</v>
      </c>
      <c r="G148" s="190"/>
      <c r="H148" s="190"/>
      <c r="I148" s="193"/>
      <c r="J148" s="194">
        <f>BK148</f>
        <v>0</v>
      </c>
      <c r="K148" s="190"/>
      <c r="L148" s="195"/>
      <c r="M148" s="196"/>
      <c r="N148" s="197"/>
      <c r="O148" s="197"/>
      <c r="P148" s="198">
        <f>SUM(P149:P158)</f>
        <v>0</v>
      </c>
      <c r="Q148" s="197"/>
      <c r="R148" s="198">
        <f>SUM(R149:R158)</f>
        <v>0</v>
      </c>
      <c r="S148" s="197"/>
      <c r="T148" s="199">
        <f>SUM(T149:T158)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0" t="s">
        <v>80</v>
      </c>
      <c r="AT148" s="201" t="s">
        <v>71</v>
      </c>
      <c r="AU148" s="201" t="s">
        <v>72</v>
      </c>
      <c r="AY148" s="200" t="s">
        <v>122</v>
      </c>
      <c r="BK148" s="202">
        <f>SUM(BK149:BK158)</f>
        <v>0</v>
      </c>
    </row>
    <row r="149" s="2" customFormat="1" ht="21.75" customHeight="1">
      <c r="A149" s="39"/>
      <c r="B149" s="40"/>
      <c r="C149" s="205" t="s">
        <v>377</v>
      </c>
      <c r="D149" s="205" t="s">
        <v>124</v>
      </c>
      <c r="E149" s="206" t="s">
        <v>705</v>
      </c>
      <c r="F149" s="207" t="s">
        <v>706</v>
      </c>
      <c r="G149" s="208" t="s">
        <v>366</v>
      </c>
      <c r="H149" s="209">
        <v>1</v>
      </c>
      <c r="I149" s="210"/>
      <c r="J149" s="211">
        <f>ROUND(I149*H149,2)</f>
        <v>0</v>
      </c>
      <c r="K149" s="207" t="s">
        <v>19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435</v>
      </c>
      <c r="AT149" s="216" t="s">
        <v>124</v>
      </c>
      <c r="AU149" s="216" t="s">
        <v>80</v>
      </c>
      <c r="AY149" s="18" t="s">
        <v>122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435</v>
      </c>
      <c r="BM149" s="216" t="s">
        <v>707</v>
      </c>
    </row>
    <row r="150" s="2" customFormat="1" ht="16.5" customHeight="1">
      <c r="A150" s="39"/>
      <c r="B150" s="40"/>
      <c r="C150" s="205" t="s">
        <v>381</v>
      </c>
      <c r="D150" s="205" t="s">
        <v>124</v>
      </c>
      <c r="E150" s="206" t="s">
        <v>708</v>
      </c>
      <c r="F150" s="207" t="s">
        <v>709</v>
      </c>
      <c r="G150" s="208" t="s">
        <v>366</v>
      </c>
      <c r="H150" s="209">
        <v>1</v>
      </c>
      <c r="I150" s="210"/>
      <c r="J150" s="211">
        <f>ROUND(I150*H150,2)</f>
        <v>0</v>
      </c>
      <c r="K150" s="207" t="s">
        <v>19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435</v>
      </c>
      <c r="AT150" s="216" t="s">
        <v>124</v>
      </c>
      <c r="AU150" s="216" t="s">
        <v>80</v>
      </c>
      <c r="AY150" s="18" t="s">
        <v>122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435</v>
      </c>
      <c r="BM150" s="216" t="s">
        <v>710</v>
      </c>
    </row>
    <row r="151" s="2" customFormat="1" ht="33" customHeight="1">
      <c r="A151" s="39"/>
      <c r="B151" s="40"/>
      <c r="C151" s="205" t="s">
        <v>385</v>
      </c>
      <c r="D151" s="205" t="s">
        <v>124</v>
      </c>
      <c r="E151" s="206" t="s">
        <v>711</v>
      </c>
      <c r="F151" s="207" t="s">
        <v>712</v>
      </c>
      <c r="G151" s="208" t="s">
        <v>366</v>
      </c>
      <c r="H151" s="209">
        <v>2</v>
      </c>
      <c r="I151" s="210"/>
      <c r="J151" s="211">
        <f>ROUND(I151*H151,2)</f>
        <v>0</v>
      </c>
      <c r="K151" s="207" t="s">
        <v>19</v>
      </c>
      <c r="L151" s="45"/>
      <c r="M151" s="212" t="s">
        <v>19</v>
      </c>
      <c r="N151" s="213" t="s">
        <v>43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435</v>
      </c>
      <c r="AT151" s="216" t="s">
        <v>124</v>
      </c>
      <c r="AU151" s="216" t="s">
        <v>80</v>
      </c>
      <c r="AY151" s="18" t="s">
        <v>122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80</v>
      </c>
      <c r="BK151" s="217">
        <f>ROUND(I151*H151,2)</f>
        <v>0</v>
      </c>
      <c r="BL151" s="18" t="s">
        <v>435</v>
      </c>
      <c r="BM151" s="216" t="s">
        <v>713</v>
      </c>
    </row>
    <row r="152" s="2" customFormat="1" ht="16.5" customHeight="1">
      <c r="A152" s="39"/>
      <c r="B152" s="40"/>
      <c r="C152" s="205" t="s">
        <v>390</v>
      </c>
      <c r="D152" s="205" t="s">
        <v>124</v>
      </c>
      <c r="E152" s="206" t="s">
        <v>714</v>
      </c>
      <c r="F152" s="207" t="s">
        <v>715</v>
      </c>
      <c r="G152" s="208" t="s">
        <v>366</v>
      </c>
      <c r="H152" s="209">
        <v>2</v>
      </c>
      <c r="I152" s="210"/>
      <c r="J152" s="211">
        <f>ROUND(I152*H152,2)</f>
        <v>0</v>
      </c>
      <c r="K152" s="207" t="s">
        <v>19</v>
      </c>
      <c r="L152" s="45"/>
      <c r="M152" s="212" t="s">
        <v>19</v>
      </c>
      <c r="N152" s="213" t="s">
        <v>43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435</v>
      </c>
      <c r="AT152" s="216" t="s">
        <v>124</v>
      </c>
      <c r="AU152" s="216" t="s">
        <v>80</v>
      </c>
      <c r="AY152" s="18" t="s">
        <v>122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80</v>
      </c>
      <c r="BK152" s="217">
        <f>ROUND(I152*H152,2)</f>
        <v>0</v>
      </c>
      <c r="BL152" s="18" t="s">
        <v>435</v>
      </c>
      <c r="BM152" s="216" t="s">
        <v>716</v>
      </c>
    </row>
    <row r="153" s="2" customFormat="1" ht="16.5" customHeight="1">
      <c r="A153" s="39"/>
      <c r="B153" s="40"/>
      <c r="C153" s="205" t="s">
        <v>397</v>
      </c>
      <c r="D153" s="205" t="s">
        <v>124</v>
      </c>
      <c r="E153" s="206" t="s">
        <v>717</v>
      </c>
      <c r="F153" s="207" t="s">
        <v>718</v>
      </c>
      <c r="G153" s="208" t="s">
        <v>366</v>
      </c>
      <c r="H153" s="209">
        <v>2</v>
      </c>
      <c r="I153" s="210"/>
      <c r="J153" s="211">
        <f>ROUND(I153*H153,2)</f>
        <v>0</v>
      </c>
      <c r="K153" s="207" t="s">
        <v>19</v>
      </c>
      <c r="L153" s="45"/>
      <c r="M153" s="212" t="s">
        <v>19</v>
      </c>
      <c r="N153" s="213" t="s">
        <v>43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435</v>
      </c>
      <c r="AT153" s="216" t="s">
        <v>124</v>
      </c>
      <c r="AU153" s="216" t="s">
        <v>80</v>
      </c>
      <c r="AY153" s="18" t="s">
        <v>122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80</v>
      </c>
      <c r="BK153" s="217">
        <f>ROUND(I153*H153,2)</f>
        <v>0</v>
      </c>
      <c r="BL153" s="18" t="s">
        <v>435</v>
      </c>
      <c r="BM153" s="216" t="s">
        <v>719</v>
      </c>
    </row>
    <row r="154" s="2" customFormat="1" ht="16.5" customHeight="1">
      <c r="A154" s="39"/>
      <c r="B154" s="40"/>
      <c r="C154" s="205" t="s">
        <v>401</v>
      </c>
      <c r="D154" s="205" t="s">
        <v>124</v>
      </c>
      <c r="E154" s="206" t="s">
        <v>720</v>
      </c>
      <c r="F154" s="207" t="s">
        <v>721</v>
      </c>
      <c r="G154" s="208" t="s">
        <v>366</v>
      </c>
      <c r="H154" s="209">
        <v>2</v>
      </c>
      <c r="I154" s="210"/>
      <c r="J154" s="211">
        <f>ROUND(I154*H154,2)</f>
        <v>0</v>
      </c>
      <c r="K154" s="207" t="s">
        <v>19</v>
      </c>
      <c r="L154" s="45"/>
      <c r="M154" s="212" t="s">
        <v>19</v>
      </c>
      <c r="N154" s="213" t="s">
        <v>43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435</v>
      </c>
      <c r="AT154" s="216" t="s">
        <v>124</v>
      </c>
      <c r="AU154" s="216" t="s">
        <v>80</v>
      </c>
      <c r="AY154" s="18" t="s">
        <v>122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80</v>
      </c>
      <c r="BK154" s="217">
        <f>ROUND(I154*H154,2)</f>
        <v>0</v>
      </c>
      <c r="BL154" s="18" t="s">
        <v>435</v>
      </c>
      <c r="BM154" s="216" t="s">
        <v>722</v>
      </c>
    </row>
    <row r="155" s="2" customFormat="1" ht="16.5" customHeight="1">
      <c r="A155" s="39"/>
      <c r="B155" s="40"/>
      <c r="C155" s="205" t="s">
        <v>405</v>
      </c>
      <c r="D155" s="205" t="s">
        <v>124</v>
      </c>
      <c r="E155" s="206" t="s">
        <v>723</v>
      </c>
      <c r="F155" s="207" t="s">
        <v>724</v>
      </c>
      <c r="G155" s="208" t="s">
        <v>366</v>
      </c>
      <c r="H155" s="209">
        <v>2</v>
      </c>
      <c r="I155" s="210"/>
      <c r="J155" s="211">
        <f>ROUND(I155*H155,2)</f>
        <v>0</v>
      </c>
      <c r="K155" s="207" t="s">
        <v>19</v>
      </c>
      <c r="L155" s="45"/>
      <c r="M155" s="212" t="s">
        <v>19</v>
      </c>
      <c r="N155" s="213" t="s">
        <v>43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435</v>
      </c>
      <c r="AT155" s="216" t="s">
        <v>124</v>
      </c>
      <c r="AU155" s="216" t="s">
        <v>80</v>
      </c>
      <c r="AY155" s="18" t="s">
        <v>122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435</v>
      </c>
      <c r="BM155" s="216" t="s">
        <v>725</v>
      </c>
    </row>
    <row r="156" s="2" customFormat="1" ht="16.5" customHeight="1">
      <c r="A156" s="39"/>
      <c r="B156" s="40"/>
      <c r="C156" s="205" t="s">
        <v>409</v>
      </c>
      <c r="D156" s="205" t="s">
        <v>124</v>
      </c>
      <c r="E156" s="206" t="s">
        <v>726</v>
      </c>
      <c r="F156" s="207" t="s">
        <v>727</v>
      </c>
      <c r="G156" s="208" t="s">
        <v>366</v>
      </c>
      <c r="H156" s="209">
        <v>2</v>
      </c>
      <c r="I156" s="210"/>
      <c r="J156" s="211">
        <f>ROUND(I156*H156,2)</f>
        <v>0</v>
      </c>
      <c r="K156" s="207" t="s">
        <v>19</v>
      </c>
      <c r="L156" s="45"/>
      <c r="M156" s="212" t="s">
        <v>19</v>
      </c>
      <c r="N156" s="213" t="s">
        <v>43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435</v>
      </c>
      <c r="AT156" s="216" t="s">
        <v>124</v>
      </c>
      <c r="AU156" s="216" t="s">
        <v>80</v>
      </c>
      <c r="AY156" s="18" t="s">
        <v>122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80</v>
      </c>
      <c r="BK156" s="217">
        <f>ROUND(I156*H156,2)</f>
        <v>0</v>
      </c>
      <c r="BL156" s="18" t="s">
        <v>435</v>
      </c>
      <c r="BM156" s="216" t="s">
        <v>728</v>
      </c>
    </row>
    <row r="157" s="2" customFormat="1" ht="16.5" customHeight="1">
      <c r="A157" s="39"/>
      <c r="B157" s="40"/>
      <c r="C157" s="205" t="s">
        <v>413</v>
      </c>
      <c r="D157" s="205" t="s">
        <v>124</v>
      </c>
      <c r="E157" s="206" t="s">
        <v>729</v>
      </c>
      <c r="F157" s="207" t="s">
        <v>730</v>
      </c>
      <c r="G157" s="208" t="s">
        <v>366</v>
      </c>
      <c r="H157" s="209">
        <v>1</v>
      </c>
      <c r="I157" s="210"/>
      <c r="J157" s="211">
        <f>ROUND(I157*H157,2)</f>
        <v>0</v>
      </c>
      <c r="K157" s="207" t="s">
        <v>19</v>
      </c>
      <c r="L157" s="45"/>
      <c r="M157" s="212" t="s">
        <v>19</v>
      </c>
      <c r="N157" s="213" t="s">
        <v>43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435</v>
      </c>
      <c r="AT157" s="216" t="s">
        <v>124</v>
      </c>
      <c r="AU157" s="216" t="s">
        <v>80</v>
      </c>
      <c r="AY157" s="18" t="s">
        <v>122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80</v>
      </c>
      <c r="BK157" s="217">
        <f>ROUND(I157*H157,2)</f>
        <v>0</v>
      </c>
      <c r="BL157" s="18" t="s">
        <v>435</v>
      </c>
      <c r="BM157" s="216" t="s">
        <v>731</v>
      </c>
    </row>
    <row r="158" s="2" customFormat="1" ht="16.5" customHeight="1">
      <c r="A158" s="39"/>
      <c r="B158" s="40"/>
      <c r="C158" s="205" t="s">
        <v>417</v>
      </c>
      <c r="D158" s="205" t="s">
        <v>124</v>
      </c>
      <c r="E158" s="206" t="s">
        <v>732</v>
      </c>
      <c r="F158" s="207" t="s">
        <v>733</v>
      </c>
      <c r="G158" s="208" t="s">
        <v>734</v>
      </c>
      <c r="H158" s="209">
        <v>4</v>
      </c>
      <c r="I158" s="210"/>
      <c r="J158" s="211">
        <f>ROUND(I158*H158,2)</f>
        <v>0</v>
      </c>
      <c r="K158" s="207" t="s">
        <v>19</v>
      </c>
      <c r="L158" s="45"/>
      <c r="M158" s="212" t="s">
        <v>19</v>
      </c>
      <c r="N158" s="213" t="s">
        <v>43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435</v>
      </c>
      <c r="AT158" s="216" t="s">
        <v>124</v>
      </c>
      <c r="AU158" s="216" t="s">
        <v>80</v>
      </c>
      <c r="AY158" s="18" t="s">
        <v>122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80</v>
      </c>
      <c r="BK158" s="217">
        <f>ROUND(I158*H158,2)</f>
        <v>0</v>
      </c>
      <c r="BL158" s="18" t="s">
        <v>435</v>
      </c>
      <c r="BM158" s="216" t="s">
        <v>735</v>
      </c>
    </row>
    <row r="159" s="12" customFormat="1" ht="25.92" customHeight="1">
      <c r="A159" s="12"/>
      <c r="B159" s="189"/>
      <c r="C159" s="190"/>
      <c r="D159" s="191" t="s">
        <v>71</v>
      </c>
      <c r="E159" s="192" t="s">
        <v>736</v>
      </c>
      <c r="F159" s="192" t="s">
        <v>737</v>
      </c>
      <c r="G159" s="190"/>
      <c r="H159" s="190"/>
      <c r="I159" s="193"/>
      <c r="J159" s="194">
        <f>BK159</f>
        <v>0</v>
      </c>
      <c r="K159" s="190"/>
      <c r="L159" s="195"/>
      <c r="M159" s="196"/>
      <c r="N159" s="197"/>
      <c r="O159" s="197"/>
      <c r="P159" s="198">
        <f>P160</f>
        <v>0</v>
      </c>
      <c r="Q159" s="197"/>
      <c r="R159" s="198">
        <f>R160</f>
        <v>0</v>
      </c>
      <c r="S159" s="197"/>
      <c r="T159" s="199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0" t="s">
        <v>80</v>
      </c>
      <c r="AT159" s="201" t="s">
        <v>71</v>
      </c>
      <c r="AU159" s="201" t="s">
        <v>72</v>
      </c>
      <c r="AY159" s="200" t="s">
        <v>122</v>
      </c>
      <c r="BK159" s="202">
        <f>BK160</f>
        <v>0</v>
      </c>
    </row>
    <row r="160" s="12" customFormat="1" ht="22.8" customHeight="1">
      <c r="A160" s="12"/>
      <c r="B160" s="189"/>
      <c r="C160" s="190"/>
      <c r="D160" s="191" t="s">
        <v>71</v>
      </c>
      <c r="E160" s="203" t="s">
        <v>738</v>
      </c>
      <c r="F160" s="203" t="s">
        <v>739</v>
      </c>
      <c r="G160" s="190"/>
      <c r="H160" s="190"/>
      <c r="I160" s="193"/>
      <c r="J160" s="204">
        <f>BK160</f>
        <v>0</v>
      </c>
      <c r="K160" s="190"/>
      <c r="L160" s="195"/>
      <c r="M160" s="196"/>
      <c r="N160" s="197"/>
      <c r="O160" s="197"/>
      <c r="P160" s="198">
        <f>SUM(P161:P171)</f>
        <v>0</v>
      </c>
      <c r="Q160" s="197"/>
      <c r="R160" s="198">
        <f>SUM(R161:R171)</f>
        <v>0</v>
      </c>
      <c r="S160" s="197"/>
      <c r="T160" s="199">
        <f>SUM(T161:T171)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0" t="s">
        <v>137</v>
      </c>
      <c r="AT160" s="201" t="s">
        <v>71</v>
      </c>
      <c r="AU160" s="201" t="s">
        <v>80</v>
      </c>
      <c r="AY160" s="200" t="s">
        <v>122</v>
      </c>
      <c r="BK160" s="202">
        <f>SUM(BK161:BK171)</f>
        <v>0</v>
      </c>
    </row>
    <row r="161" s="2" customFormat="1" ht="16.5" customHeight="1">
      <c r="A161" s="39"/>
      <c r="B161" s="40"/>
      <c r="C161" s="205" t="s">
        <v>421</v>
      </c>
      <c r="D161" s="205" t="s">
        <v>124</v>
      </c>
      <c r="E161" s="206" t="s">
        <v>740</v>
      </c>
      <c r="F161" s="207" t="s">
        <v>741</v>
      </c>
      <c r="G161" s="208" t="s">
        <v>223</v>
      </c>
      <c r="H161" s="209">
        <v>153</v>
      </c>
      <c r="I161" s="210"/>
      <c r="J161" s="211">
        <f>ROUND(I161*H161,2)</f>
        <v>0</v>
      </c>
      <c r="K161" s="207" t="s">
        <v>19</v>
      </c>
      <c r="L161" s="45"/>
      <c r="M161" s="212" t="s">
        <v>19</v>
      </c>
      <c r="N161" s="213" t="s">
        <v>43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435</v>
      </c>
      <c r="AT161" s="216" t="s">
        <v>124</v>
      </c>
      <c r="AU161" s="216" t="s">
        <v>82</v>
      </c>
      <c r="AY161" s="18" t="s">
        <v>122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80</v>
      </c>
      <c r="BK161" s="217">
        <f>ROUND(I161*H161,2)</f>
        <v>0</v>
      </c>
      <c r="BL161" s="18" t="s">
        <v>435</v>
      </c>
      <c r="BM161" s="216" t="s">
        <v>742</v>
      </c>
    </row>
    <row r="162" s="2" customFormat="1" ht="16.5" customHeight="1">
      <c r="A162" s="39"/>
      <c r="B162" s="40"/>
      <c r="C162" s="205" t="s">
        <v>425</v>
      </c>
      <c r="D162" s="205" t="s">
        <v>124</v>
      </c>
      <c r="E162" s="206" t="s">
        <v>743</v>
      </c>
      <c r="F162" s="207" t="s">
        <v>744</v>
      </c>
      <c r="G162" s="208" t="s">
        <v>366</v>
      </c>
      <c r="H162" s="209">
        <v>6</v>
      </c>
      <c r="I162" s="210"/>
      <c r="J162" s="211">
        <f>ROUND(I162*H162,2)</f>
        <v>0</v>
      </c>
      <c r="K162" s="207" t="s">
        <v>19</v>
      </c>
      <c r="L162" s="45"/>
      <c r="M162" s="212" t="s">
        <v>19</v>
      </c>
      <c r="N162" s="213" t="s">
        <v>43</v>
      </c>
      <c r="O162" s="85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435</v>
      </c>
      <c r="AT162" s="216" t="s">
        <v>124</v>
      </c>
      <c r="AU162" s="216" t="s">
        <v>82</v>
      </c>
      <c r="AY162" s="18" t="s">
        <v>122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80</v>
      </c>
      <c r="BK162" s="217">
        <f>ROUND(I162*H162,2)</f>
        <v>0</v>
      </c>
      <c r="BL162" s="18" t="s">
        <v>435</v>
      </c>
      <c r="BM162" s="216" t="s">
        <v>745</v>
      </c>
    </row>
    <row r="163" s="2" customFormat="1" ht="16.5" customHeight="1">
      <c r="A163" s="39"/>
      <c r="B163" s="40"/>
      <c r="C163" s="205" t="s">
        <v>430</v>
      </c>
      <c r="D163" s="205" t="s">
        <v>124</v>
      </c>
      <c r="E163" s="206" t="s">
        <v>746</v>
      </c>
      <c r="F163" s="207" t="s">
        <v>747</v>
      </c>
      <c r="G163" s="208" t="s">
        <v>223</v>
      </c>
      <c r="H163" s="209">
        <v>147</v>
      </c>
      <c r="I163" s="210"/>
      <c r="J163" s="211">
        <f>ROUND(I163*H163,2)</f>
        <v>0</v>
      </c>
      <c r="K163" s="207" t="s">
        <v>19</v>
      </c>
      <c r="L163" s="45"/>
      <c r="M163" s="212" t="s">
        <v>19</v>
      </c>
      <c r="N163" s="213" t="s">
        <v>43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435</v>
      </c>
      <c r="AT163" s="216" t="s">
        <v>124</v>
      </c>
      <c r="AU163" s="216" t="s">
        <v>82</v>
      </c>
      <c r="AY163" s="18" t="s">
        <v>122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80</v>
      </c>
      <c r="BK163" s="217">
        <f>ROUND(I163*H163,2)</f>
        <v>0</v>
      </c>
      <c r="BL163" s="18" t="s">
        <v>435</v>
      </c>
      <c r="BM163" s="216" t="s">
        <v>748</v>
      </c>
    </row>
    <row r="164" s="2" customFormat="1" ht="16.5" customHeight="1">
      <c r="A164" s="39"/>
      <c r="B164" s="40"/>
      <c r="C164" s="205" t="s">
        <v>435</v>
      </c>
      <c r="D164" s="205" t="s">
        <v>124</v>
      </c>
      <c r="E164" s="206" t="s">
        <v>749</v>
      </c>
      <c r="F164" s="207" t="s">
        <v>750</v>
      </c>
      <c r="G164" s="208" t="s">
        <v>223</v>
      </c>
      <c r="H164" s="209">
        <v>150</v>
      </c>
      <c r="I164" s="210"/>
      <c r="J164" s="211">
        <f>ROUND(I164*H164,2)</f>
        <v>0</v>
      </c>
      <c r="K164" s="207" t="s">
        <v>19</v>
      </c>
      <c r="L164" s="45"/>
      <c r="M164" s="212" t="s">
        <v>19</v>
      </c>
      <c r="N164" s="213" t="s">
        <v>43</v>
      </c>
      <c r="O164" s="85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6" t="s">
        <v>435</v>
      </c>
      <c r="AT164" s="216" t="s">
        <v>124</v>
      </c>
      <c r="AU164" s="216" t="s">
        <v>82</v>
      </c>
      <c r="AY164" s="18" t="s">
        <v>122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8" t="s">
        <v>80</v>
      </c>
      <c r="BK164" s="217">
        <f>ROUND(I164*H164,2)</f>
        <v>0</v>
      </c>
      <c r="BL164" s="18" t="s">
        <v>435</v>
      </c>
      <c r="BM164" s="216" t="s">
        <v>751</v>
      </c>
    </row>
    <row r="165" s="2" customFormat="1" ht="16.5" customHeight="1">
      <c r="A165" s="39"/>
      <c r="B165" s="40"/>
      <c r="C165" s="205" t="s">
        <v>440</v>
      </c>
      <c r="D165" s="205" t="s">
        <v>124</v>
      </c>
      <c r="E165" s="206" t="s">
        <v>752</v>
      </c>
      <c r="F165" s="207" t="s">
        <v>753</v>
      </c>
      <c r="G165" s="208" t="s">
        <v>366</v>
      </c>
      <c r="H165" s="209">
        <v>12</v>
      </c>
      <c r="I165" s="210"/>
      <c r="J165" s="211">
        <f>ROUND(I165*H165,2)</f>
        <v>0</v>
      </c>
      <c r="K165" s="207" t="s">
        <v>19</v>
      </c>
      <c r="L165" s="45"/>
      <c r="M165" s="212" t="s">
        <v>19</v>
      </c>
      <c r="N165" s="213" t="s">
        <v>43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435</v>
      </c>
      <c r="AT165" s="216" t="s">
        <v>124</v>
      </c>
      <c r="AU165" s="216" t="s">
        <v>82</v>
      </c>
      <c r="AY165" s="18" t="s">
        <v>122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435</v>
      </c>
      <c r="BM165" s="216" t="s">
        <v>754</v>
      </c>
    </row>
    <row r="166" s="2" customFormat="1" ht="16.5" customHeight="1">
      <c r="A166" s="39"/>
      <c r="B166" s="40"/>
      <c r="C166" s="205" t="s">
        <v>444</v>
      </c>
      <c r="D166" s="205" t="s">
        <v>124</v>
      </c>
      <c r="E166" s="206" t="s">
        <v>755</v>
      </c>
      <c r="F166" s="207" t="s">
        <v>756</v>
      </c>
      <c r="G166" s="208" t="s">
        <v>366</v>
      </c>
      <c r="H166" s="209">
        <v>12</v>
      </c>
      <c r="I166" s="210"/>
      <c r="J166" s="211">
        <f>ROUND(I166*H166,2)</f>
        <v>0</v>
      </c>
      <c r="K166" s="207" t="s">
        <v>19</v>
      </c>
      <c r="L166" s="45"/>
      <c r="M166" s="212" t="s">
        <v>19</v>
      </c>
      <c r="N166" s="213" t="s">
        <v>43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435</v>
      </c>
      <c r="AT166" s="216" t="s">
        <v>124</v>
      </c>
      <c r="AU166" s="216" t="s">
        <v>82</v>
      </c>
      <c r="AY166" s="18" t="s">
        <v>122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80</v>
      </c>
      <c r="BK166" s="217">
        <f>ROUND(I166*H166,2)</f>
        <v>0</v>
      </c>
      <c r="BL166" s="18" t="s">
        <v>435</v>
      </c>
      <c r="BM166" s="216" t="s">
        <v>757</v>
      </c>
    </row>
    <row r="167" s="2" customFormat="1" ht="16.5" customHeight="1">
      <c r="A167" s="39"/>
      <c r="B167" s="40"/>
      <c r="C167" s="205" t="s">
        <v>448</v>
      </c>
      <c r="D167" s="205" t="s">
        <v>124</v>
      </c>
      <c r="E167" s="206" t="s">
        <v>758</v>
      </c>
      <c r="F167" s="207" t="s">
        <v>759</v>
      </c>
      <c r="G167" s="208" t="s">
        <v>366</v>
      </c>
      <c r="H167" s="209">
        <v>12</v>
      </c>
      <c r="I167" s="210"/>
      <c r="J167" s="211">
        <f>ROUND(I167*H167,2)</f>
        <v>0</v>
      </c>
      <c r="K167" s="207" t="s">
        <v>19</v>
      </c>
      <c r="L167" s="45"/>
      <c r="M167" s="212" t="s">
        <v>19</v>
      </c>
      <c r="N167" s="213" t="s">
        <v>43</v>
      </c>
      <c r="O167" s="85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435</v>
      </c>
      <c r="AT167" s="216" t="s">
        <v>124</v>
      </c>
      <c r="AU167" s="216" t="s">
        <v>82</v>
      </c>
      <c r="AY167" s="18" t="s">
        <v>122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80</v>
      </c>
      <c r="BK167" s="217">
        <f>ROUND(I167*H167,2)</f>
        <v>0</v>
      </c>
      <c r="BL167" s="18" t="s">
        <v>435</v>
      </c>
      <c r="BM167" s="216" t="s">
        <v>760</v>
      </c>
    </row>
    <row r="168" s="2" customFormat="1" ht="16.5" customHeight="1">
      <c r="A168" s="39"/>
      <c r="B168" s="40"/>
      <c r="C168" s="205" t="s">
        <v>455</v>
      </c>
      <c r="D168" s="205" t="s">
        <v>124</v>
      </c>
      <c r="E168" s="206" t="s">
        <v>761</v>
      </c>
      <c r="F168" s="207" t="s">
        <v>762</v>
      </c>
      <c r="G168" s="208" t="s">
        <v>734</v>
      </c>
      <c r="H168" s="209">
        <v>6</v>
      </c>
      <c r="I168" s="210"/>
      <c r="J168" s="211">
        <f>ROUND(I168*H168,2)</f>
        <v>0</v>
      </c>
      <c r="K168" s="207" t="s">
        <v>19</v>
      </c>
      <c r="L168" s="45"/>
      <c r="M168" s="212" t="s">
        <v>19</v>
      </c>
      <c r="N168" s="213" t="s">
        <v>43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435</v>
      </c>
      <c r="AT168" s="216" t="s">
        <v>124</v>
      </c>
      <c r="AU168" s="216" t="s">
        <v>82</v>
      </c>
      <c r="AY168" s="18" t="s">
        <v>122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80</v>
      </c>
      <c r="BK168" s="217">
        <f>ROUND(I168*H168,2)</f>
        <v>0</v>
      </c>
      <c r="BL168" s="18" t="s">
        <v>435</v>
      </c>
      <c r="BM168" s="216" t="s">
        <v>763</v>
      </c>
    </row>
    <row r="169" s="2" customFormat="1" ht="16.5" customHeight="1">
      <c r="A169" s="39"/>
      <c r="B169" s="40"/>
      <c r="C169" s="205" t="s">
        <v>461</v>
      </c>
      <c r="D169" s="205" t="s">
        <v>124</v>
      </c>
      <c r="E169" s="206" t="s">
        <v>764</v>
      </c>
      <c r="F169" s="207" t="s">
        <v>765</v>
      </c>
      <c r="G169" s="208" t="s">
        <v>366</v>
      </c>
      <c r="H169" s="209">
        <v>1</v>
      </c>
      <c r="I169" s="210"/>
      <c r="J169" s="211">
        <f>ROUND(I169*H169,2)</f>
        <v>0</v>
      </c>
      <c r="K169" s="207" t="s">
        <v>19</v>
      </c>
      <c r="L169" s="45"/>
      <c r="M169" s="212" t="s">
        <v>19</v>
      </c>
      <c r="N169" s="213" t="s">
        <v>43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435</v>
      </c>
      <c r="AT169" s="216" t="s">
        <v>124</v>
      </c>
      <c r="AU169" s="216" t="s">
        <v>82</v>
      </c>
      <c r="AY169" s="18" t="s">
        <v>122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80</v>
      </c>
      <c r="BK169" s="217">
        <f>ROUND(I169*H169,2)</f>
        <v>0</v>
      </c>
      <c r="BL169" s="18" t="s">
        <v>435</v>
      </c>
      <c r="BM169" s="216" t="s">
        <v>766</v>
      </c>
    </row>
    <row r="170" s="2" customFormat="1" ht="16.5" customHeight="1">
      <c r="A170" s="39"/>
      <c r="B170" s="40"/>
      <c r="C170" s="205" t="s">
        <v>467</v>
      </c>
      <c r="D170" s="205" t="s">
        <v>124</v>
      </c>
      <c r="E170" s="206" t="s">
        <v>767</v>
      </c>
      <c r="F170" s="207" t="s">
        <v>768</v>
      </c>
      <c r="G170" s="208" t="s">
        <v>149</v>
      </c>
      <c r="H170" s="209">
        <v>0.29999999999999999</v>
      </c>
      <c r="I170" s="210"/>
      <c r="J170" s="211">
        <f>ROUND(I170*H170,2)</f>
        <v>0</v>
      </c>
      <c r="K170" s="207" t="s">
        <v>19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435</v>
      </c>
      <c r="AT170" s="216" t="s">
        <v>124</v>
      </c>
      <c r="AU170" s="216" t="s">
        <v>82</v>
      </c>
      <c r="AY170" s="18" t="s">
        <v>122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435</v>
      </c>
      <c r="BM170" s="216" t="s">
        <v>769</v>
      </c>
    </row>
    <row r="171" s="2" customFormat="1" ht="16.5" customHeight="1">
      <c r="A171" s="39"/>
      <c r="B171" s="40"/>
      <c r="C171" s="205" t="s">
        <v>471</v>
      </c>
      <c r="D171" s="205" t="s">
        <v>124</v>
      </c>
      <c r="E171" s="206" t="s">
        <v>770</v>
      </c>
      <c r="F171" s="207" t="s">
        <v>771</v>
      </c>
      <c r="G171" s="208" t="s">
        <v>366</v>
      </c>
      <c r="H171" s="209">
        <v>1</v>
      </c>
      <c r="I171" s="210"/>
      <c r="J171" s="211">
        <f>ROUND(I171*H171,2)</f>
        <v>0</v>
      </c>
      <c r="K171" s="207" t="s">
        <v>19</v>
      </c>
      <c r="L171" s="45"/>
      <c r="M171" s="212" t="s">
        <v>19</v>
      </c>
      <c r="N171" s="213" t="s">
        <v>43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435</v>
      </c>
      <c r="AT171" s="216" t="s">
        <v>124</v>
      </c>
      <c r="AU171" s="216" t="s">
        <v>82</v>
      </c>
      <c r="AY171" s="18" t="s">
        <v>122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80</v>
      </c>
      <c r="BK171" s="217">
        <f>ROUND(I171*H171,2)</f>
        <v>0</v>
      </c>
      <c r="BL171" s="18" t="s">
        <v>435</v>
      </c>
      <c r="BM171" s="216" t="s">
        <v>772</v>
      </c>
    </row>
    <row r="172" s="12" customFormat="1" ht="25.92" customHeight="1">
      <c r="A172" s="12"/>
      <c r="B172" s="189"/>
      <c r="C172" s="190"/>
      <c r="D172" s="191" t="s">
        <v>71</v>
      </c>
      <c r="E172" s="192" t="s">
        <v>773</v>
      </c>
      <c r="F172" s="192" t="s">
        <v>774</v>
      </c>
      <c r="G172" s="190"/>
      <c r="H172" s="190"/>
      <c r="I172" s="193"/>
      <c r="J172" s="194">
        <f>BK172</f>
        <v>0</v>
      </c>
      <c r="K172" s="190"/>
      <c r="L172" s="195"/>
      <c r="M172" s="196"/>
      <c r="N172" s="197"/>
      <c r="O172" s="197"/>
      <c r="P172" s="198">
        <f>SUM(P173:P180)</f>
        <v>0</v>
      </c>
      <c r="Q172" s="197"/>
      <c r="R172" s="198">
        <f>SUM(R173:R180)</f>
        <v>0</v>
      </c>
      <c r="S172" s="197"/>
      <c r="T172" s="199">
        <f>SUM(T173:T180)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0" t="s">
        <v>80</v>
      </c>
      <c r="AT172" s="201" t="s">
        <v>71</v>
      </c>
      <c r="AU172" s="201" t="s">
        <v>72</v>
      </c>
      <c r="AY172" s="200" t="s">
        <v>122</v>
      </c>
      <c r="BK172" s="202">
        <f>SUM(BK173:BK180)</f>
        <v>0</v>
      </c>
    </row>
    <row r="173" s="2" customFormat="1" ht="16.5" customHeight="1">
      <c r="A173" s="39"/>
      <c r="B173" s="40"/>
      <c r="C173" s="205" t="s">
        <v>475</v>
      </c>
      <c r="D173" s="205" t="s">
        <v>124</v>
      </c>
      <c r="E173" s="206" t="s">
        <v>775</v>
      </c>
      <c r="F173" s="207" t="s">
        <v>776</v>
      </c>
      <c r="G173" s="208" t="s">
        <v>605</v>
      </c>
      <c r="H173" s="209">
        <v>1</v>
      </c>
      <c r="I173" s="210"/>
      <c r="J173" s="211">
        <f>ROUND(I173*H173,2)</f>
        <v>0</v>
      </c>
      <c r="K173" s="207" t="s">
        <v>19</v>
      </c>
      <c r="L173" s="45"/>
      <c r="M173" s="212" t="s">
        <v>19</v>
      </c>
      <c r="N173" s="213" t="s">
        <v>43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435</v>
      </c>
      <c r="AT173" s="216" t="s">
        <v>124</v>
      </c>
      <c r="AU173" s="216" t="s">
        <v>80</v>
      </c>
      <c r="AY173" s="18" t="s">
        <v>122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80</v>
      </c>
      <c r="BK173" s="217">
        <f>ROUND(I173*H173,2)</f>
        <v>0</v>
      </c>
      <c r="BL173" s="18" t="s">
        <v>435</v>
      </c>
      <c r="BM173" s="216" t="s">
        <v>777</v>
      </c>
    </row>
    <row r="174" s="2" customFormat="1" ht="16.5" customHeight="1">
      <c r="A174" s="39"/>
      <c r="B174" s="40"/>
      <c r="C174" s="205" t="s">
        <v>479</v>
      </c>
      <c r="D174" s="205" t="s">
        <v>124</v>
      </c>
      <c r="E174" s="206" t="s">
        <v>778</v>
      </c>
      <c r="F174" s="207" t="s">
        <v>779</v>
      </c>
      <c r="G174" s="208" t="s">
        <v>605</v>
      </c>
      <c r="H174" s="209">
        <v>1</v>
      </c>
      <c r="I174" s="210"/>
      <c r="J174" s="211">
        <f>ROUND(I174*H174,2)</f>
        <v>0</v>
      </c>
      <c r="K174" s="207" t="s">
        <v>19</v>
      </c>
      <c r="L174" s="45"/>
      <c r="M174" s="212" t="s">
        <v>19</v>
      </c>
      <c r="N174" s="213" t="s">
        <v>43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435</v>
      </c>
      <c r="AT174" s="216" t="s">
        <v>124</v>
      </c>
      <c r="AU174" s="216" t="s">
        <v>80</v>
      </c>
      <c r="AY174" s="18" t="s">
        <v>122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435</v>
      </c>
      <c r="BM174" s="216" t="s">
        <v>780</v>
      </c>
    </row>
    <row r="175" s="2" customFormat="1">
      <c r="A175" s="39"/>
      <c r="B175" s="40"/>
      <c r="C175" s="41"/>
      <c r="D175" s="220" t="s">
        <v>181</v>
      </c>
      <c r="E175" s="41"/>
      <c r="F175" s="251" t="s">
        <v>781</v>
      </c>
      <c r="G175" s="41"/>
      <c r="H175" s="41"/>
      <c r="I175" s="252"/>
      <c r="J175" s="41"/>
      <c r="K175" s="41"/>
      <c r="L175" s="45"/>
      <c r="M175" s="253"/>
      <c r="N175" s="254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181</v>
      </c>
      <c r="AU175" s="18" t="s">
        <v>80</v>
      </c>
    </row>
    <row r="176" s="2" customFormat="1" ht="16.5" customHeight="1">
      <c r="A176" s="39"/>
      <c r="B176" s="40"/>
      <c r="C176" s="205" t="s">
        <v>483</v>
      </c>
      <c r="D176" s="205" t="s">
        <v>124</v>
      </c>
      <c r="E176" s="206" t="s">
        <v>782</v>
      </c>
      <c r="F176" s="207" t="s">
        <v>783</v>
      </c>
      <c r="G176" s="208" t="s">
        <v>605</v>
      </c>
      <c r="H176" s="209">
        <v>1</v>
      </c>
      <c r="I176" s="210"/>
      <c r="J176" s="211">
        <f>ROUND(I176*H176,2)</f>
        <v>0</v>
      </c>
      <c r="K176" s="207" t="s">
        <v>19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435</v>
      </c>
      <c r="AT176" s="216" t="s">
        <v>124</v>
      </c>
      <c r="AU176" s="216" t="s">
        <v>80</v>
      </c>
      <c r="AY176" s="18" t="s">
        <v>122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435</v>
      </c>
      <c r="BM176" s="216" t="s">
        <v>784</v>
      </c>
    </row>
    <row r="177" s="2" customFormat="1" ht="16.5" customHeight="1">
      <c r="A177" s="39"/>
      <c r="B177" s="40"/>
      <c r="C177" s="205" t="s">
        <v>487</v>
      </c>
      <c r="D177" s="205" t="s">
        <v>124</v>
      </c>
      <c r="E177" s="206" t="s">
        <v>785</v>
      </c>
      <c r="F177" s="207" t="s">
        <v>786</v>
      </c>
      <c r="G177" s="208" t="s">
        <v>592</v>
      </c>
      <c r="H177" s="209">
        <v>0.13800000000000001</v>
      </c>
      <c r="I177" s="210"/>
      <c r="J177" s="211">
        <f>ROUND(I177*H177,2)</f>
        <v>0</v>
      </c>
      <c r="K177" s="207" t="s">
        <v>19</v>
      </c>
      <c r="L177" s="45"/>
      <c r="M177" s="212" t="s">
        <v>19</v>
      </c>
      <c r="N177" s="213" t="s">
        <v>43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435</v>
      </c>
      <c r="AT177" s="216" t="s">
        <v>124</v>
      </c>
      <c r="AU177" s="216" t="s">
        <v>80</v>
      </c>
      <c r="AY177" s="18" t="s">
        <v>122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80</v>
      </c>
      <c r="BK177" s="217">
        <f>ROUND(I177*H177,2)</f>
        <v>0</v>
      </c>
      <c r="BL177" s="18" t="s">
        <v>435</v>
      </c>
      <c r="BM177" s="216" t="s">
        <v>787</v>
      </c>
    </row>
    <row r="178" s="2" customFormat="1" ht="16.5" customHeight="1">
      <c r="A178" s="39"/>
      <c r="B178" s="40"/>
      <c r="C178" s="205" t="s">
        <v>491</v>
      </c>
      <c r="D178" s="205" t="s">
        <v>124</v>
      </c>
      <c r="E178" s="206" t="s">
        <v>788</v>
      </c>
      <c r="F178" s="207" t="s">
        <v>789</v>
      </c>
      <c r="G178" s="208" t="s">
        <v>734</v>
      </c>
      <c r="H178" s="209">
        <v>10</v>
      </c>
      <c r="I178" s="210"/>
      <c r="J178" s="211">
        <f>ROUND(I178*H178,2)</f>
        <v>0</v>
      </c>
      <c r="K178" s="207" t="s">
        <v>19</v>
      </c>
      <c r="L178" s="45"/>
      <c r="M178" s="212" t="s">
        <v>19</v>
      </c>
      <c r="N178" s="213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435</v>
      </c>
      <c r="AT178" s="216" t="s">
        <v>124</v>
      </c>
      <c r="AU178" s="216" t="s">
        <v>80</v>
      </c>
      <c r="AY178" s="18" t="s">
        <v>122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435</v>
      </c>
      <c r="BM178" s="216" t="s">
        <v>790</v>
      </c>
    </row>
    <row r="179" s="2" customFormat="1" ht="16.5" customHeight="1">
      <c r="A179" s="39"/>
      <c r="B179" s="40"/>
      <c r="C179" s="205" t="s">
        <v>495</v>
      </c>
      <c r="D179" s="205" t="s">
        <v>124</v>
      </c>
      <c r="E179" s="206" t="s">
        <v>791</v>
      </c>
      <c r="F179" s="207" t="s">
        <v>792</v>
      </c>
      <c r="G179" s="208" t="s">
        <v>734</v>
      </c>
      <c r="H179" s="209">
        <v>10</v>
      </c>
      <c r="I179" s="210"/>
      <c r="J179" s="211">
        <f>ROUND(I179*H179,2)</f>
        <v>0</v>
      </c>
      <c r="K179" s="207" t="s">
        <v>19</v>
      </c>
      <c r="L179" s="45"/>
      <c r="M179" s="212" t="s">
        <v>19</v>
      </c>
      <c r="N179" s="213" t="s">
        <v>43</v>
      </c>
      <c r="O179" s="85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435</v>
      </c>
      <c r="AT179" s="216" t="s">
        <v>124</v>
      </c>
      <c r="AU179" s="216" t="s">
        <v>80</v>
      </c>
      <c r="AY179" s="18" t="s">
        <v>122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80</v>
      </c>
      <c r="BK179" s="217">
        <f>ROUND(I179*H179,2)</f>
        <v>0</v>
      </c>
      <c r="BL179" s="18" t="s">
        <v>435</v>
      </c>
      <c r="BM179" s="216" t="s">
        <v>793</v>
      </c>
    </row>
    <row r="180" s="2" customFormat="1" ht="16.5" customHeight="1">
      <c r="A180" s="39"/>
      <c r="B180" s="40"/>
      <c r="C180" s="205" t="s">
        <v>499</v>
      </c>
      <c r="D180" s="205" t="s">
        <v>124</v>
      </c>
      <c r="E180" s="206" t="s">
        <v>794</v>
      </c>
      <c r="F180" s="207" t="s">
        <v>795</v>
      </c>
      <c r="G180" s="208" t="s">
        <v>605</v>
      </c>
      <c r="H180" s="209">
        <v>1</v>
      </c>
      <c r="I180" s="210"/>
      <c r="J180" s="211">
        <f>ROUND(I180*H180,2)</f>
        <v>0</v>
      </c>
      <c r="K180" s="207" t="s">
        <v>19</v>
      </c>
      <c r="L180" s="45"/>
      <c r="M180" s="265" t="s">
        <v>19</v>
      </c>
      <c r="N180" s="266" t="s">
        <v>43</v>
      </c>
      <c r="O180" s="267"/>
      <c r="P180" s="268">
        <f>O180*H180</f>
        <v>0</v>
      </c>
      <c r="Q180" s="268">
        <v>0</v>
      </c>
      <c r="R180" s="268">
        <f>Q180*H180</f>
        <v>0</v>
      </c>
      <c r="S180" s="268">
        <v>0</v>
      </c>
      <c r="T180" s="26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435</v>
      </c>
      <c r="AT180" s="216" t="s">
        <v>124</v>
      </c>
      <c r="AU180" s="216" t="s">
        <v>80</v>
      </c>
      <c r="AY180" s="18" t="s">
        <v>122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80</v>
      </c>
      <c r="BK180" s="217">
        <f>ROUND(I180*H180,2)</f>
        <v>0</v>
      </c>
      <c r="BL180" s="18" t="s">
        <v>435</v>
      </c>
      <c r="BM180" s="216" t="s">
        <v>796</v>
      </c>
    </row>
    <row r="181" s="2" customFormat="1" ht="6.96" customHeight="1">
      <c r="A181" s="39"/>
      <c r="B181" s="60"/>
      <c r="C181" s="61"/>
      <c r="D181" s="61"/>
      <c r="E181" s="61"/>
      <c r="F181" s="61"/>
      <c r="G181" s="61"/>
      <c r="H181" s="61"/>
      <c r="I181" s="61"/>
      <c r="J181" s="61"/>
      <c r="K181" s="61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pgEha20Xs2OfmEbm2FF7QxOoCQwN9/vtoj3oy4UHAn2TXY/Mg13qhP3QFjofE7hHueXkXLjRXagmL1Qmgrzlcw==" hashValue="eH5kirj4EyYhlU48rtbFmwfWMaI+T/9Z05j9CAPnc2mVYfxr8xQxM76pdlzLCvH3EUwxK07ttpZjLpUvP90BVA==" algorithmName="SHA-512" password="CC35"/>
  <autoFilter ref="C86:K18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89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Bílina - parkovací plochy u zimního stadionu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90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797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16. 5. 2018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19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27</v>
      </c>
      <c r="F15" s="39"/>
      <c r="G15" s="39"/>
      <c r="H15" s="39"/>
      <c r="I15" s="133" t="s">
        <v>28</v>
      </c>
      <c r="J15" s="137" t="s">
        <v>19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29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28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31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92</v>
      </c>
      <c r="F21" s="39"/>
      <c r="G21" s="39"/>
      <c r="H21" s="39"/>
      <c r="I21" s="133" t="s">
        <v>28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34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35</v>
      </c>
      <c r="F24" s="39"/>
      <c r="G24" s="39"/>
      <c r="H24" s="39"/>
      <c r="I24" s="133" t="s">
        <v>28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ROUND((SUM(BE83:BE100)),  2)</f>
        <v>0</v>
      </c>
      <c r="G33" s="39"/>
      <c r="H33" s="39"/>
      <c r="I33" s="149">
        <v>0.20999999999999999</v>
      </c>
      <c r="J33" s="148">
        <f>ROUND(((SUM(BE83:BE100))*I33),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ROUND((SUM(BF83:BF100)),  2)</f>
        <v>0</v>
      </c>
      <c r="G34" s="39"/>
      <c r="H34" s="39"/>
      <c r="I34" s="149">
        <v>0.14999999999999999</v>
      </c>
      <c r="J34" s="148">
        <f>ROUND(((SUM(BF83:BF100))*I34),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ROUND((SUM(BG83:BG100)),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ROUND((SUM(BH83:BH100)),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ROUND((SUM(BI83:BI100)),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93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Bílina - parkovací plochy u zimního stadionu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VON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Bílina</v>
      </c>
      <c r="G52" s="41"/>
      <c r="H52" s="41"/>
      <c r="I52" s="33" t="s">
        <v>23</v>
      </c>
      <c r="J52" s="73" t="str">
        <f>IF(J12="","",J12)</f>
        <v>16. 5. 2018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Bílina</v>
      </c>
      <c r="G54" s="41"/>
      <c r="H54" s="41"/>
      <c r="I54" s="33" t="s">
        <v>31</v>
      </c>
      <c r="J54" s="37" t="str">
        <f>E21</f>
        <v>AZ Consult spol. s 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34</v>
      </c>
      <c r="J55" s="37" t="str">
        <f>E24</f>
        <v>Lucie Wojčiková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94</v>
      </c>
      <c r="D57" s="163"/>
      <c r="E57" s="163"/>
      <c r="F57" s="163"/>
      <c r="G57" s="163"/>
      <c r="H57" s="163"/>
      <c r="I57" s="163"/>
      <c r="J57" s="164" t="s">
        <v>95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96</v>
      </c>
    </row>
    <row r="60" s="9" customFormat="1" ht="24.96" customHeight="1">
      <c r="A60" s="9"/>
      <c r="B60" s="166"/>
      <c r="C60" s="167"/>
      <c r="D60" s="168" t="s">
        <v>798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799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800</v>
      </c>
      <c r="E62" s="175"/>
      <c r="F62" s="175"/>
      <c r="G62" s="175"/>
      <c r="H62" s="175"/>
      <c r="I62" s="175"/>
      <c r="J62" s="176">
        <f>J96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801</v>
      </c>
      <c r="E63" s="175"/>
      <c r="F63" s="175"/>
      <c r="G63" s="175"/>
      <c r="H63" s="175"/>
      <c r="I63" s="175"/>
      <c r="J63" s="176">
        <f>J99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107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Bílina - parkovací plochy u zimního stadionu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90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VON - Vedlejší a ostatní náklady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Bílina</v>
      </c>
      <c r="G77" s="41"/>
      <c r="H77" s="41"/>
      <c r="I77" s="33" t="s">
        <v>23</v>
      </c>
      <c r="J77" s="73" t="str">
        <f>IF(J12="","",J12)</f>
        <v>16. 5. 2018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25</v>
      </c>
      <c r="D79" s="41"/>
      <c r="E79" s="41"/>
      <c r="F79" s="28" t="str">
        <f>E15</f>
        <v>Město Bílina</v>
      </c>
      <c r="G79" s="41"/>
      <c r="H79" s="41"/>
      <c r="I79" s="33" t="s">
        <v>31</v>
      </c>
      <c r="J79" s="37" t="str">
        <f>E21</f>
        <v>AZ Consult spol. s r.o.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34</v>
      </c>
      <c r="J80" s="37" t="str">
        <f>E24</f>
        <v>Lucie Wojčiková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108</v>
      </c>
      <c r="D82" s="181" t="s">
        <v>57</v>
      </c>
      <c r="E82" s="181" t="s">
        <v>53</v>
      </c>
      <c r="F82" s="181" t="s">
        <v>54</v>
      </c>
      <c r="G82" s="181" t="s">
        <v>109</v>
      </c>
      <c r="H82" s="181" t="s">
        <v>110</v>
      </c>
      <c r="I82" s="181" t="s">
        <v>111</v>
      </c>
      <c r="J82" s="181" t="s">
        <v>95</v>
      </c>
      <c r="K82" s="182" t="s">
        <v>112</v>
      </c>
      <c r="L82" s="183"/>
      <c r="M82" s="93" t="s">
        <v>19</v>
      </c>
      <c r="N82" s="94" t="s">
        <v>42</v>
      </c>
      <c r="O82" s="94" t="s">
        <v>113</v>
      </c>
      <c r="P82" s="94" t="s">
        <v>114</v>
      </c>
      <c r="Q82" s="94" t="s">
        <v>115</v>
      </c>
      <c r="R82" s="94" t="s">
        <v>116</v>
      </c>
      <c r="S82" s="94" t="s">
        <v>117</v>
      </c>
      <c r="T82" s="95" t="s">
        <v>118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119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0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71</v>
      </c>
      <c r="AU83" s="18" t="s">
        <v>96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71</v>
      </c>
      <c r="E84" s="192" t="s">
        <v>802</v>
      </c>
      <c r="F84" s="192" t="s">
        <v>803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P85+P96+P99</f>
        <v>0</v>
      </c>
      <c r="Q84" s="197"/>
      <c r="R84" s="198">
        <f>R85+R96+R99</f>
        <v>0</v>
      </c>
      <c r="S84" s="197"/>
      <c r="T84" s="199">
        <f>T85+T96+T99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146</v>
      </c>
      <c r="AT84" s="201" t="s">
        <v>71</v>
      </c>
      <c r="AU84" s="201" t="s">
        <v>72</v>
      </c>
      <c r="AY84" s="200" t="s">
        <v>122</v>
      </c>
      <c r="BK84" s="202">
        <f>BK85+BK96+BK99</f>
        <v>0</v>
      </c>
    </row>
    <row r="85" s="12" customFormat="1" ht="22.8" customHeight="1">
      <c r="A85" s="12"/>
      <c r="B85" s="189"/>
      <c r="C85" s="190"/>
      <c r="D85" s="191" t="s">
        <v>71</v>
      </c>
      <c r="E85" s="203" t="s">
        <v>804</v>
      </c>
      <c r="F85" s="203" t="s">
        <v>805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SUM(P86:P95)</f>
        <v>0</v>
      </c>
      <c r="Q85" s="197"/>
      <c r="R85" s="198">
        <f>SUM(R86:R95)</f>
        <v>0</v>
      </c>
      <c r="S85" s="197"/>
      <c r="T85" s="199">
        <f>SUM(T86:T95)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146</v>
      </c>
      <c r="AT85" s="201" t="s">
        <v>71</v>
      </c>
      <c r="AU85" s="201" t="s">
        <v>80</v>
      </c>
      <c r="AY85" s="200" t="s">
        <v>122</v>
      </c>
      <c r="BK85" s="202">
        <f>SUM(BK86:BK95)</f>
        <v>0</v>
      </c>
    </row>
    <row r="86" s="2" customFormat="1" ht="16.5" customHeight="1">
      <c r="A86" s="39"/>
      <c r="B86" s="40"/>
      <c r="C86" s="205" t="s">
        <v>80</v>
      </c>
      <c r="D86" s="205" t="s">
        <v>124</v>
      </c>
      <c r="E86" s="206" t="s">
        <v>806</v>
      </c>
      <c r="F86" s="207" t="s">
        <v>807</v>
      </c>
      <c r="G86" s="208" t="s">
        <v>808</v>
      </c>
      <c r="H86" s="209">
        <v>1</v>
      </c>
      <c r="I86" s="210"/>
      <c r="J86" s="211">
        <f>ROUND(I86*H86,2)</f>
        <v>0</v>
      </c>
      <c r="K86" s="207" t="s">
        <v>128</v>
      </c>
      <c r="L86" s="45"/>
      <c r="M86" s="212" t="s">
        <v>19</v>
      </c>
      <c r="N86" s="213" t="s">
        <v>43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673</v>
      </c>
      <c r="AT86" s="216" t="s">
        <v>124</v>
      </c>
      <c r="AU86" s="216" t="s">
        <v>82</v>
      </c>
      <c r="AY86" s="18" t="s">
        <v>122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80</v>
      </c>
      <c r="BK86" s="217">
        <f>ROUND(I86*H86,2)</f>
        <v>0</v>
      </c>
      <c r="BL86" s="18" t="s">
        <v>673</v>
      </c>
      <c r="BM86" s="216" t="s">
        <v>809</v>
      </c>
    </row>
    <row r="87" s="2" customFormat="1" ht="16.5" customHeight="1">
      <c r="A87" s="39"/>
      <c r="B87" s="40"/>
      <c r="C87" s="205" t="s">
        <v>82</v>
      </c>
      <c r="D87" s="205" t="s">
        <v>124</v>
      </c>
      <c r="E87" s="206" t="s">
        <v>810</v>
      </c>
      <c r="F87" s="207" t="s">
        <v>811</v>
      </c>
      <c r="G87" s="208" t="s">
        <v>808</v>
      </c>
      <c r="H87" s="209">
        <v>1</v>
      </c>
      <c r="I87" s="210"/>
      <c r="J87" s="211">
        <f>ROUND(I87*H87,2)</f>
        <v>0</v>
      </c>
      <c r="K87" s="207" t="s">
        <v>128</v>
      </c>
      <c r="L87" s="45"/>
      <c r="M87" s="212" t="s">
        <v>19</v>
      </c>
      <c r="N87" s="213" t="s">
        <v>43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673</v>
      </c>
      <c r="AT87" s="216" t="s">
        <v>124</v>
      </c>
      <c r="AU87" s="216" t="s">
        <v>82</v>
      </c>
      <c r="AY87" s="18" t="s">
        <v>122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80</v>
      </c>
      <c r="BK87" s="217">
        <f>ROUND(I87*H87,2)</f>
        <v>0</v>
      </c>
      <c r="BL87" s="18" t="s">
        <v>673</v>
      </c>
      <c r="BM87" s="216" t="s">
        <v>812</v>
      </c>
    </row>
    <row r="88" s="2" customFormat="1" ht="16.5" customHeight="1">
      <c r="A88" s="39"/>
      <c r="B88" s="40"/>
      <c r="C88" s="205" t="s">
        <v>137</v>
      </c>
      <c r="D88" s="205" t="s">
        <v>124</v>
      </c>
      <c r="E88" s="206" t="s">
        <v>813</v>
      </c>
      <c r="F88" s="207" t="s">
        <v>814</v>
      </c>
      <c r="G88" s="208" t="s">
        <v>808</v>
      </c>
      <c r="H88" s="209">
        <v>1</v>
      </c>
      <c r="I88" s="210"/>
      <c r="J88" s="211">
        <f>ROUND(I88*H88,2)</f>
        <v>0</v>
      </c>
      <c r="K88" s="207" t="s">
        <v>128</v>
      </c>
      <c r="L88" s="45"/>
      <c r="M88" s="212" t="s">
        <v>19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673</v>
      </c>
      <c r="AT88" s="216" t="s">
        <v>124</v>
      </c>
      <c r="AU88" s="216" t="s">
        <v>82</v>
      </c>
      <c r="AY88" s="18" t="s">
        <v>122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673</v>
      </c>
      <c r="BM88" s="216" t="s">
        <v>815</v>
      </c>
    </row>
    <row r="89" s="2" customFormat="1" ht="16.5" customHeight="1">
      <c r="A89" s="39"/>
      <c r="B89" s="40"/>
      <c r="C89" s="205" t="s">
        <v>129</v>
      </c>
      <c r="D89" s="205" t="s">
        <v>124</v>
      </c>
      <c r="E89" s="206" t="s">
        <v>816</v>
      </c>
      <c r="F89" s="207" t="s">
        <v>817</v>
      </c>
      <c r="G89" s="208" t="s">
        <v>808</v>
      </c>
      <c r="H89" s="209">
        <v>1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43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673</v>
      </c>
      <c r="AT89" s="216" t="s">
        <v>124</v>
      </c>
      <c r="AU89" s="216" t="s">
        <v>82</v>
      </c>
      <c r="AY89" s="18" t="s">
        <v>122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673</v>
      </c>
      <c r="BM89" s="216" t="s">
        <v>818</v>
      </c>
    </row>
    <row r="90" s="2" customFormat="1" ht="16.5" customHeight="1">
      <c r="A90" s="39"/>
      <c r="B90" s="40"/>
      <c r="C90" s="205" t="s">
        <v>146</v>
      </c>
      <c r="D90" s="205" t="s">
        <v>124</v>
      </c>
      <c r="E90" s="206" t="s">
        <v>819</v>
      </c>
      <c r="F90" s="207" t="s">
        <v>820</v>
      </c>
      <c r="G90" s="208" t="s">
        <v>808</v>
      </c>
      <c r="H90" s="209">
        <v>1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673</v>
      </c>
      <c r="AT90" s="216" t="s">
        <v>124</v>
      </c>
      <c r="AU90" s="216" t="s">
        <v>82</v>
      </c>
      <c r="AY90" s="18" t="s">
        <v>122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673</v>
      </c>
      <c r="BM90" s="216" t="s">
        <v>821</v>
      </c>
    </row>
    <row r="91" s="2" customFormat="1" ht="16.5" customHeight="1">
      <c r="A91" s="39"/>
      <c r="B91" s="40"/>
      <c r="C91" s="205" t="s">
        <v>154</v>
      </c>
      <c r="D91" s="205" t="s">
        <v>124</v>
      </c>
      <c r="E91" s="206" t="s">
        <v>822</v>
      </c>
      <c r="F91" s="207" t="s">
        <v>823</v>
      </c>
      <c r="G91" s="208" t="s">
        <v>808</v>
      </c>
      <c r="H91" s="209">
        <v>1</v>
      </c>
      <c r="I91" s="210"/>
      <c r="J91" s="211">
        <f>ROUND(I91*H91,2)</f>
        <v>0</v>
      </c>
      <c r="K91" s="207" t="s">
        <v>128</v>
      </c>
      <c r="L91" s="45"/>
      <c r="M91" s="212" t="s">
        <v>19</v>
      </c>
      <c r="N91" s="213" t="s">
        <v>43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673</v>
      </c>
      <c r="AT91" s="216" t="s">
        <v>124</v>
      </c>
      <c r="AU91" s="216" t="s">
        <v>82</v>
      </c>
      <c r="AY91" s="18" t="s">
        <v>122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80</v>
      </c>
      <c r="BK91" s="217">
        <f>ROUND(I91*H91,2)</f>
        <v>0</v>
      </c>
      <c r="BL91" s="18" t="s">
        <v>673</v>
      </c>
      <c r="BM91" s="216" t="s">
        <v>824</v>
      </c>
    </row>
    <row r="92" s="13" customFormat="1">
      <c r="A92" s="13"/>
      <c r="B92" s="218"/>
      <c r="C92" s="219"/>
      <c r="D92" s="220" t="s">
        <v>131</v>
      </c>
      <c r="E92" s="221" t="s">
        <v>19</v>
      </c>
      <c r="F92" s="222" t="s">
        <v>825</v>
      </c>
      <c r="G92" s="219"/>
      <c r="H92" s="223">
        <v>1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9" t="s">
        <v>131</v>
      </c>
      <c r="AU92" s="229" t="s">
        <v>82</v>
      </c>
      <c r="AV92" s="13" t="s">
        <v>82</v>
      </c>
      <c r="AW92" s="13" t="s">
        <v>33</v>
      </c>
      <c r="AX92" s="13" t="s">
        <v>80</v>
      </c>
      <c r="AY92" s="229" t="s">
        <v>122</v>
      </c>
    </row>
    <row r="93" s="2" customFormat="1" ht="16.5" customHeight="1">
      <c r="A93" s="39"/>
      <c r="B93" s="40"/>
      <c r="C93" s="205" t="s">
        <v>161</v>
      </c>
      <c r="D93" s="205" t="s">
        <v>124</v>
      </c>
      <c r="E93" s="206" t="s">
        <v>826</v>
      </c>
      <c r="F93" s="207" t="s">
        <v>827</v>
      </c>
      <c r="G93" s="208" t="s">
        <v>808</v>
      </c>
      <c r="H93" s="209">
        <v>1</v>
      </c>
      <c r="I93" s="210"/>
      <c r="J93" s="211">
        <f>ROUND(I93*H93,2)</f>
        <v>0</v>
      </c>
      <c r="K93" s="207" t="s">
        <v>128</v>
      </c>
      <c r="L93" s="45"/>
      <c r="M93" s="212" t="s">
        <v>19</v>
      </c>
      <c r="N93" s="213" t="s">
        <v>43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673</v>
      </c>
      <c r="AT93" s="216" t="s">
        <v>124</v>
      </c>
      <c r="AU93" s="216" t="s">
        <v>82</v>
      </c>
      <c r="AY93" s="18" t="s">
        <v>122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80</v>
      </c>
      <c r="BK93" s="217">
        <f>ROUND(I93*H93,2)</f>
        <v>0</v>
      </c>
      <c r="BL93" s="18" t="s">
        <v>673</v>
      </c>
      <c r="BM93" s="216" t="s">
        <v>828</v>
      </c>
    </row>
    <row r="94" s="2" customFormat="1" ht="16.5" customHeight="1">
      <c r="A94" s="39"/>
      <c r="B94" s="40"/>
      <c r="C94" s="205" t="s">
        <v>184</v>
      </c>
      <c r="D94" s="205" t="s">
        <v>124</v>
      </c>
      <c r="E94" s="206" t="s">
        <v>829</v>
      </c>
      <c r="F94" s="207" t="s">
        <v>830</v>
      </c>
      <c r="G94" s="208" t="s">
        <v>808</v>
      </c>
      <c r="H94" s="209">
        <v>1</v>
      </c>
      <c r="I94" s="210"/>
      <c r="J94" s="211">
        <f>ROUND(I94*H94,2)</f>
        <v>0</v>
      </c>
      <c r="K94" s="207" t="s">
        <v>128</v>
      </c>
      <c r="L94" s="45"/>
      <c r="M94" s="212" t="s">
        <v>19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673</v>
      </c>
      <c r="AT94" s="216" t="s">
        <v>124</v>
      </c>
      <c r="AU94" s="216" t="s">
        <v>82</v>
      </c>
      <c r="AY94" s="18" t="s">
        <v>122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673</v>
      </c>
      <c r="BM94" s="216" t="s">
        <v>831</v>
      </c>
    </row>
    <row r="95" s="13" customFormat="1">
      <c r="A95" s="13"/>
      <c r="B95" s="218"/>
      <c r="C95" s="219"/>
      <c r="D95" s="220" t="s">
        <v>131</v>
      </c>
      <c r="E95" s="221" t="s">
        <v>19</v>
      </c>
      <c r="F95" s="222" t="s">
        <v>832</v>
      </c>
      <c r="G95" s="219"/>
      <c r="H95" s="223">
        <v>1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9" t="s">
        <v>131</v>
      </c>
      <c r="AU95" s="229" t="s">
        <v>82</v>
      </c>
      <c r="AV95" s="13" t="s">
        <v>82</v>
      </c>
      <c r="AW95" s="13" t="s">
        <v>33</v>
      </c>
      <c r="AX95" s="13" t="s">
        <v>80</v>
      </c>
      <c r="AY95" s="229" t="s">
        <v>122</v>
      </c>
    </row>
    <row r="96" s="12" customFormat="1" ht="22.8" customHeight="1">
      <c r="A96" s="12"/>
      <c r="B96" s="189"/>
      <c r="C96" s="190"/>
      <c r="D96" s="191" t="s">
        <v>71</v>
      </c>
      <c r="E96" s="203" t="s">
        <v>833</v>
      </c>
      <c r="F96" s="203" t="s">
        <v>834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SUM(P97:P98)</f>
        <v>0</v>
      </c>
      <c r="Q96" s="197"/>
      <c r="R96" s="198">
        <f>SUM(R97:R98)</f>
        <v>0</v>
      </c>
      <c r="S96" s="197"/>
      <c r="T96" s="199">
        <f>SUM(T97:T98)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146</v>
      </c>
      <c r="AT96" s="201" t="s">
        <v>71</v>
      </c>
      <c r="AU96" s="201" t="s">
        <v>80</v>
      </c>
      <c r="AY96" s="200" t="s">
        <v>122</v>
      </c>
      <c r="BK96" s="202">
        <f>SUM(BK97:BK98)</f>
        <v>0</v>
      </c>
    </row>
    <row r="97" s="2" customFormat="1" ht="16.5" customHeight="1">
      <c r="A97" s="39"/>
      <c r="B97" s="40"/>
      <c r="C97" s="205" t="s">
        <v>165</v>
      </c>
      <c r="D97" s="205" t="s">
        <v>124</v>
      </c>
      <c r="E97" s="206" t="s">
        <v>835</v>
      </c>
      <c r="F97" s="207" t="s">
        <v>834</v>
      </c>
      <c r="G97" s="208" t="s">
        <v>808</v>
      </c>
      <c r="H97" s="209">
        <v>1</v>
      </c>
      <c r="I97" s="210"/>
      <c r="J97" s="211">
        <f>ROUND(I97*H97,2)</f>
        <v>0</v>
      </c>
      <c r="K97" s="207" t="s">
        <v>128</v>
      </c>
      <c r="L97" s="45"/>
      <c r="M97" s="212" t="s">
        <v>19</v>
      </c>
      <c r="N97" s="213" t="s">
        <v>43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673</v>
      </c>
      <c r="AT97" s="216" t="s">
        <v>124</v>
      </c>
      <c r="AU97" s="216" t="s">
        <v>82</v>
      </c>
      <c r="AY97" s="18" t="s">
        <v>122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80</v>
      </c>
      <c r="BK97" s="217">
        <f>ROUND(I97*H97,2)</f>
        <v>0</v>
      </c>
      <c r="BL97" s="18" t="s">
        <v>673</v>
      </c>
      <c r="BM97" s="216" t="s">
        <v>836</v>
      </c>
    </row>
    <row r="98" s="2" customFormat="1" ht="16.5" customHeight="1">
      <c r="A98" s="39"/>
      <c r="B98" s="40"/>
      <c r="C98" s="205" t="s">
        <v>170</v>
      </c>
      <c r="D98" s="205" t="s">
        <v>124</v>
      </c>
      <c r="E98" s="206" t="s">
        <v>837</v>
      </c>
      <c r="F98" s="207" t="s">
        <v>838</v>
      </c>
      <c r="G98" s="208" t="s">
        <v>808</v>
      </c>
      <c r="H98" s="209">
        <v>1</v>
      </c>
      <c r="I98" s="210"/>
      <c r="J98" s="211">
        <f>ROUND(I98*H98,2)</f>
        <v>0</v>
      </c>
      <c r="K98" s="207" t="s">
        <v>128</v>
      </c>
      <c r="L98" s="45"/>
      <c r="M98" s="212" t="s">
        <v>19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673</v>
      </c>
      <c r="AT98" s="216" t="s">
        <v>124</v>
      </c>
      <c r="AU98" s="216" t="s">
        <v>82</v>
      </c>
      <c r="AY98" s="18" t="s">
        <v>122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673</v>
      </c>
      <c r="BM98" s="216" t="s">
        <v>839</v>
      </c>
    </row>
    <row r="99" s="12" customFormat="1" ht="22.8" customHeight="1">
      <c r="A99" s="12"/>
      <c r="B99" s="189"/>
      <c r="C99" s="190"/>
      <c r="D99" s="191" t="s">
        <v>71</v>
      </c>
      <c r="E99" s="203" t="s">
        <v>840</v>
      </c>
      <c r="F99" s="203" t="s">
        <v>841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P100</f>
        <v>0</v>
      </c>
      <c r="Q99" s="197"/>
      <c r="R99" s="198">
        <f>R100</f>
        <v>0</v>
      </c>
      <c r="S99" s="197"/>
      <c r="T99" s="199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146</v>
      </c>
      <c r="AT99" s="201" t="s">
        <v>71</v>
      </c>
      <c r="AU99" s="201" t="s">
        <v>80</v>
      </c>
      <c r="AY99" s="200" t="s">
        <v>122</v>
      </c>
      <c r="BK99" s="202">
        <f>BK100</f>
        <v>0</v>
      </c>
    </row>
    <row r="100" s="2" customFormat="1" ht="16.5" customHeight="1">
      <c r="A100" s="39"/>
      <c r="B100" s="40"/>
      <c r="C100" s="205" t="s">
        <v>175</v>
      </c>
      <c r="D100" s="205" t="s">
        <v>124</v>
      </c>
      <c r="E100" s="206" t="s">
        <v>842</v>
      </c>
      <c r="F100" s="207" t="s">
        <v>843</v>
      </c>
      <c r="G100" s="208" t="s">
        <v>808</v>
      </c>
      <c r="H100" s="209">
        <v>1</v>
      </c>
      <c r="I100" s="210"/>
      <c r="J100" s="211">
        <f>ROUND(I100*H100,2)</f>
        <v>0</v>
      </c>
      <c r="K100" s="207" t="s">
        <v>128</v>
      </c>
      <c r="L100" s="45"/>
      <c r="M100" s="265" t="s">
        <v>19</v>
      </c>
      <c r="N100" s="266" t="s">
        <v>43</v>
      </c>
      <c r="O100" s="267"/>
      <c r="P100" s="268">
        <f>O100*H100</f>
        <v>0</v>
      </c>
      <c r="Q100" s="268">
        <v>0</v>
      </c>
      <c r="R100" s="268">
        <f>Q100*H100</f>
        <v>0</v>
      </c>
      <c r="S100" s="268">
        <v>0</v>
      </c>
      <c r="T100" s="26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673</v>
      </c>
      <c r="AT100" s="216" t="s">
        <v>124</v>
      </c>
      <c r="AU100" s="216" t="s">
        <v>82</v>
      </c>
      <c r="AY100" s="18" t="s">
        <v>122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80</v>
      </c>
      <c r="BK100" s="217">
        <f>ROUND(I100*H100,2)</f>
        <v>0</v>
      </c>
      <c r="BL100" s="18" t="s">
        <v>673</v>
      </c>
      <c r="BM100" s="216" t="s">
        <v>844</v>
      </c>
    </row>
    <row r="101" s="2" customFormat="1" ht="6.96" customHeight="1">
      <c r="A101" s="39"/>
      <c r="B101" s="60"/>
      <c r="C101" s="61"/>
      <c r="D101" s="61"/>
      <c r="E101" s="61"/>
      <c r="F101" s="61"/>
      <c r="G101" s="61"/>
      <c r="H101" s="61"/>
      <c r="I101" s="61"/>
      <c r="J101" s="61"/>
      <c r="K101" s="61"/>
      <c r="L101" s="45"/>
      <c r="M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</sheetData>
  <sheetProtection sheet="1" autoFilter="0" formatColumns="0" formatRows="0" objects="1" scenarios="1" spinCount="100000" saltValue="LrsWRiK0FoAYWsNQxJMsDG2Y1qjm5pLj+leMR8QQwQN1sk70FIw75gZuTMlacIfpuJazKUiaxQr7goCZJif/TQ==" hashValue="6H4ViuwDQtaPLiM626emva1YqFx0csBEr0pRACL4OTGZiSnR8YxTjgqFmcqh6Sgc8Z4vQ6rZwg92la2nPrmL5w==" algorithmName="SHA-512" password="CC35"/>
  <autoFilter ref="C82:K10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9"/>
      <c r="C3" s="130"/>
      <c r="D3" s="130"/>
      <c r="E3" s="130"/>
      <c r="F3" s="130"/>
      <c r="G3" s="130"/>
      <c r="H3" s="21"/>
    </row>
    <row r="4" s="1" customFormat="1" ht="24.96" customHeight="1">
      <c r="B4" s="21"/>
      <c r="C4" s="131" t="s">
        <v>845</v>
      </c>
      <c r="H4" s="21"/>
    </row>
    <row r="5" s="1" customFormat="1" ht="12" customHeight="1">
      <c r="B5" s="21"/>
      <c r="C5" s="270" t="s">
        <v>13</v>
      </c>
      <c r="D5" s="141" t="s">
        <v>14</v>
      </c>
      <c r="E5" s="1"/>
      <c r="F5" s="1"/>
      <c r="H5" s="21"/>
    </row>
    <row r="6" s="1" customFormat="1" ht="36.96" customHeight="1">
      <c r="B6" s="21"/>
      <c r="C6" s="271" t="s">
        <v>16</v>
      </c>
      <c r="D6" s="272" t="s">
        <v>17</v>
      </c>
      <c r="E6" s="1"/>
      <c r="F6" s="1"/>
      <c r="H6" s="21"/>
    </row>
    <row r="7" s="1" customFormat="1" ht="16.5" customHeight="1">
      <c r="B7" s="21"/>
      <c r="C7" s="133" t="s">
        <v>23</v>
      </c>
      <c r="D7" s="138" t="str">
        <f>'Rekapitulace stavby'!AN8</f>
        <v>16. 5. 2018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78"/>
      <c r="B9" s="273"/>
      <c r="C9" s="274" t="s">
        <v>53</v>
      </c>
      <c r="D9" s="275" t="s">
        <v>54</v>
      </c>
      <c r="E9" s="275" t="s">
        <v>109</v>
      </c>
      <c r="F9" s="276" t="s">
        <v>846</v>
      </c>
      <c r="G9" s="178"/>
      <c r="H9" s="273"/>
    </row>
    <row r="10" s="2" customFormat="1" ht="26.4" customHeight="1">
      <c r="A10" s="39"/>
      <c r="B10" s="45"/>
      <c r="C10" s="277" t="s">
        <v>847</v>
      </c>
      <c r="D10" s="277" t="s">
        <v>78</v>
      </c>
      <c r="E10" s="39"/>
      <c r="F10" s="39"/>
      <c r="G10" s="39"/>
      <c r="H10" s="45"/>
    </row>
    <row r="11" s="2" customFormat="1" ht="16.8" customHeight="1">
      <c r="A11" s="39"/>
      <c r="B11" s="45"/>
      <c r="C11" s="278" t="s">
        <v>848</v>
      </c>
      <c r="D11" s="279" t="s">
        <v>849</v>
      </c>
      <c r="E11" s="280" t="s">
        <v>149</v>
      </c>
      <c r="F11" s="281">
        <v>0.19800000000000001</v>
      </c>
      <c r="G11" s="39"/>
      <c r="H11" s="45"/>
    </row>
    <row r="12" s="2" customFormat="1" ht="7.44" customHeight="1">
      <c r="A12" s="39"/>
      <c r="B12" s="157"/>
      <c r="C12" s="158"/>
      <c r="D12" s="158"/>
      <c r="E12" s="158"/>
      <c r="F12" s="158"/>
      <c r="G12" s="158"/>
      <c r="H12" s="45"/>
    </row>
    <row r="13" s="2" customFormat="1">
      <c r="A13" s="39"/>
      <c r="B13" s="39"/>
      <c r="C13" s="39"/>
      <c r="D13" s="39"/>
      <c r="E13" s="39"/>
      <c r="F13" s="39"/>
      <c r="G13" s="39"/>
      <c r="H13" s="39"/>
    </row>
  </sheetData>
  <sheetProtection sheet="1" formatColumns="0" formatRows="0" objects="1" scenarios="1" spinCount="100000" saltValue="tSYpX8N+lMBIS+sdSsozecpjLnXMZImF9XNGUyhM5Prwy7dUJfDOIx9oIL4lLijTZHFH/pBh6w1ejQKhZk9V7w==" hashValue="fVLIPkp5aE7Xu8qn1MXHL7AuOFYNEZARfR7T4N16h6VATCEeRXwRYmE6q089qegYcKNxJpljoBD8pRdmKWjWuA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2" customWidth="1"/>
    <col min="2" max="2" width="1.667969" style="282" customWidth="1"/>
    <col min="3" max="4" width="5" style="282" customWidth="1"/>
    <col min="5" max="5" width="11.66016" style="282" customWidth="1"/>
    <col min="6" max="6" width="9.160156" style="282" customWidth="1"/>
    <col min="7" max="7" width="5" style="282" customWidth="1"/>
    <col min="8" max="8" width="77.83203" style="282" customWidth="1"/>
    <col min="9" max="10" width="20" style="282" customWidth="1"/>
    <col min="11" max="11" width="1.667969" style="282" customWidth="1"/>
  </cols>
  <sheetData>
    <row r="1" s="1" customFormat="1" ht="37.5" customHeight="1"/>
    <row r="2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6" customFormat="1" ht="45" customHeight="1">
      <c r="B3" s="286"/>
      <c r="C3" s="287" t="s">
        <v>850</v>
      </c>
      <c r="D3" s="287"/>
      <c r="E3" s="287"/>
      <c r="F3" s="287"/>
      <c r="G3" s="287"/>
      <c r="H3" s="287"/>
      <c r="I3" s="287"/>
      <c r="J3" s="287"/>
      <c r="K3" s="288"/>
    </row>
    <row r="4" s="1" customFormat="1" ht="25.5" customHeight="1">
      <c r="B4" s="289"/>
      <c r="C4" s="290" t="s">
        <v>851</v>
      </c>
      <c r="D4" s="290"/>
      <c r="E4" s="290"/>
      <c r="F4" s="290"/>
      <c r="G4" s="290"/>
      <c r="H4" s="290"/>
      <c r="I4" s="290"/>
      <c r="J4" s="290"/>
      <c r="K4" s="291"/>
    </row>
    <row r="5" s="1" customFormat="1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s="1" customFormat="1" ht="15" customHeight="1">
      <c r="B6" s="289"/>
      <c r="C6" s="293" t="s">
        <v>852</v>
      </c>
      <c r="D6" s="293"/>
      <c r="E6" s="293"/>
      <c r="F6" s="293"/>
      <c r="G6" s="293"/>
      <c r="H6" s="293"/>
      <c r="I6" s="293"/>
      <c r="J6" s="293"/>
      <c r="K6" s="291"/>
    </row>
    <row r="7" s="1" customFormat="1" ht="15" customHeight="1">
      <c r="B7" s="294"/>
      <c r="C7" s="293" t="s">
        <v>853</v>
      </c>
      <c r="D7" s="293"/>
      <c r="E7" s="293"/>
      <c r="F7" s="293"/>
      <c r="G7" s="293"/>
      <c r="H7" s="293"/>
      <c r="I7" s="293"/>
      <c r="J7" s="293"/>
      <c r="K7" s="291"/>
    </row>
    <row r="8" s="1" customFormat="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="1" customFormat="1" ht="15" customHeight="1">
      <c r="B9" s="294"/>
      <c r="C9" s="293" t="s">
        <v>854</v>
      </c>
      <c r="D9" s="293"/>
      <c r="E9" s="293"/>
      <c r="F9" s="293"/>
      <c r="G9" s="293"/>
      <c r="H9" s="293"/>
      <c r="I9" s="293"/>
      <c r="J9" s="293"/>
      <c r="K9" s="291"/>
    </row>
    <row r="10" s="1" customFormat="1" ht="15" customHeight="1">
      <c r="B10" s="294"/>
      <c r="C10" s="293"/>
      <c r="D10" s="293" t="s">
        <v>855</v>
      </c>
      <c r="E10" s="293"/>
      <c r="F10" s="293"/>
      <c r="G10" s="293"/>
      <c r="H10" s="293"/>
      <c r="I10" s="293"/>
      <c r="J10" s="293"/>
      <c r="K10" s="291"/>
    </row>
    <row r="11" s="1" customFormat="1" ht="15" customHeight="1">
      <c r="B11" s="294"/>
      <c r="C11" s="295"/>
      <c r="D11" s="293" t="s">
        <v>856</v>
      </c>
      <c r="E11" s="293"/>
      <c r="F11" s="293"/>
      <c r="G11" s="293"/>
      <c r="H11" s="293"/>
      <c r="I11" s="293"/>
      <c r="J11" s="293"/>
      <c r="K11" s="291"/>
    </row>
    <row r="12" s="1" customFormat="1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s="1" customFormat="1" ht="15" customHeight="1">
      <c r="B13" s="294"/>
      <c r="C13" s="295"/>
      <c r="D13" s="296" t="s">
        <v>857</v>
      </c>
      <c r="E13" s="293"/>
      <c r="F13" s="293"/>
      <c r="G13" s="293"/>
      <c r="H13" s="293"/>
      <c r="I13" s="293"/>
      <c r="J13" s="293"/>
      <c r="K13" s="291"/>
    </row>
    <row r="14" s="1" customFormat="1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s="1" customFormat="1" ht="15" customHeight="1">
      <c r="B15" s="294"/>
      <c r="C15" s="295"/>
      <c r="D15" s="293" t="s">
        <v>858</v>
      </c>
      <c r="E15" s="293"/>
      <c r="F15" s="293"/>
      <c r="G15" s="293"/>
      <c r="H15" s="293"/>
      <c r="I15" s="293"/>
      <c r="J15" s="293"/>
      <c r="K15" s="291"/>
    </row>
    <row r="16" s="1" customFormat="1" ht="15" customHeight="1">
      <c r="B16" s="294"/>
      <c r="C16" s="295"/>
      <c r="D16" s="293" t="s">
        <v>859</v>
      </c>
      <c r="E16" s="293"/>
      <c r="F16" s="293"/>
      <c r="G16" s="293"/>
      <c r="H16" s="293"/>
      <c r="I16" s="293"/>
      <c r="J16" s="293"/>
      <c r="K16" s="291"/>
    </row>
    <row r="17" s="1" customFormat="1" ht="15" customHeight="1">
      <c r="B17" s="294"/>
      <c r="C17" s="295"/>
      <c r="D17" s="293" t="s">
        <v>860</v>
      </c>
      <c r="E17" s="293"/>
      <c r="F17" s="293"/>
      <c r="G17" s="293"/>
      <c r="H17" s="293"/>
      <c r="I17" s="293"/>
      <c r="J17" s="293"/>
      <c r="K17" s="291"/>
    </row>
    <row r="18" s="1" customFormat="1" ht="15" customHeight="1">
      <c r="B18" s="294"/>
      <c r="C18" s="295"/>
      <c r="D18" s="295"/>
      <c r="E18" s="297" t="s">
        <v>79</v>
      </c>
      <c r="F18" s="293" t="s">
        <v>861</v>
      </c>
      <c r="G18" s="293"/>
      <c r="H18" s="293"/>
      <c r="I18" s="293"/>
      <c r="J18" s="293"/>
      <c r="K18" s="291"/>
    </row>
    <row r="19" s="1" customFormat="1" ht="15" customHeight="1">
      <c r="B19" s="294"/>
      <c r="C19" s="295"/>
      <c r="D19" s="295"/>
      <c r="E19" s="297" t="s">
        <v>862</v>
      </c>
      <c r="F19" s="293" t="s">
        <v>863</v>
      </c>
      <c r="G19" s="293"/>
      <c r="H19" s="293"/>
      <c r="I19" s="293"/>
      <c r="J19" s="293"/>
      <c r="K19" s="291"/>
    </row>
    <row r="20" s="1" customFormat="1" ht="15" customHeight="1">
      <c r="B20" s="294"/>
      <c r="C20" s="295"/>
      <c r="D20" s="295"/>
      <c r="E20" s="297" t="s">
        <v>864</v>
      </c>
      <c r="F20" s="293" t="s">
        <v>865</v>
      </c>
      <c r="G20" s="293"/>
      <c r="H20" s="293"/>
      <c r="I20" s="293"/>
      <c r="J20" s="293"/>
      <c r="K20" s="291"/>
    </row>
    <row r="21" s="1" customFormat="1" ht="15" customHeight="1">
      <c r="B21" s="294"/>
      <c r="C21" s="295"/>
      <c r="D21" s="295"/>
      <c r="E21" s="297" t="s">
        <v>86</v>
      </c>
      <c r="F21" s="293" t="s">
        <v>87</v>
      </c>
      <c r="G21" s="293"/>
      <c r="H21" s="293"/>
      <c r="I21" s="293"/>
      <c r="J21" s="293"/>
      <c r="K21" s="291"/>
    </row>
    <row r="22" s="1" customFormat="1" ht="15" customHeight="1">
      <c r="B22" s="294"/>
      <c r="C22" s="295"/>
      <c r="D22" s="295"/>
      <c r="E22" s="297" t="s">
        <v>866</v>
      </c>
      <c r="F22" s="293" t="s">
        <v>867</v>
      </c>
      <c r="G22" s="293"/>
      <c r="H22" s="293"/>
      <c r="I22" s="293"/>
      <c r="J22" s="293"/>
      <c r="K22" s="291"/>
    </row>
    <row r="23" s="1" customFormat="1" ht="15" customHeight="1">
      <c r="B23" s="294"/>
      <c r="C23" s="295"/>
      <c r="D23" s="295"/>
      <c r="E23" s="297" t="s">
        <v>868</v>
      </c>
      <c r="F23" s="293" t="s">
        <v>869</v>
      </c>
      <c r="G23" s="293"/>
      <c r="H23" s="293"/>
      <c r="I23" s="293"/>
      <c r="J23" s="293"/>
      <c r="K23" s="291"/>
    </row>
    <row r="24" s="1" customFormat="1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s="1" customFormat="1" ht="15" customHeight="1">
      <c r="B25" s="294"/>
      <c r="C25" s="293" t="s">
        <v>870</v>
      </c>
      <c r="D25" s="293"/>
      <c r="E25" s="293"/>
      <c r="F25" s="293"/>
      <c r="G25" s="293"/>
      <c r="H25" s="293"/>
      <c r="I25" s="293"/>
      <c r="J25" s="293"/>
      <c r="K25" s="291"/>
    </row>
    <row r="26" s="1" customFormat="1" ht="15" customHeight="1">
      <c r="B26" s="294"/>
      <c r="C26" s="293" t="s">
        <v>871</v>
      </c>
      <c r="D26" s="293"/>
      <c r="E26" s="293"/>
      <c r="F26" s="293"/>
      <c r="G26" s="293"/>
      <c r="H26" s="293"/>
      <c r="I26" s="293"/>
      <c r="J26" s="293"/>
      <c r="K26" s="291"/>
    </row>
    <row r="27" s="1" customFormat="1" ht="15" customHeight="1">
      <c r="B27" s="294"/>
      <c r="C27" s="293"/>
      <c r="D27" s="293" t="s">
        <v>872</v>
      </c>
      <c r="E27" s="293"/>
      <c r="F27" s="293"/>
      <c r="G27" s="293"/>
      <c r="H27" s="293"/>
      <c r="I27" s="293"/>
      <c r="J27" s="293"/>
      <c r="K27" s="291"/>
    </row>
    <row r="28" s="1" customFormat="1" ht="15" customHeight="1">
      <c r="B28" s="294"/>
      <c r="C28" s="295"/>
      <c r="D28" s="293" t="s">
        <v>873</v>
      </c>
      <c r="E28" s="293"/>
      <c r="F28" s="293"/>
      <c r="G28" s="293"/>
      <c r="H28" s="293"/>
      <c r="I28" s="293"/>
      <c r="J28" s="293"/>
      <c r="K28" s="291"/>
    </row>
    <row r="29" s="1" customFormat="1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s="1" customFormat="1" ht="15" customHeight="1">
      <c r="B30" s="294"/>
      <c r="C30" s="295"/>
      <c r="D30" s="293" t="s">
        <v>874</v>
      </c>
      <c r="E30" s="293"/>
      <c r="F30" s="293"/>
      <c r="G30" s="293"/>
      <c r="H30" s="293"/>
      <c r="I30" s="293"/>
      <c r="J30" s="293"/>
      <c r="K30" s="291"/>
    </row>
    <row r="31" s="1" customFormat="1" ht="15" customHeight="1">
      <c r="B31" s="294"/>
      <c r="C31" s="295"/>
      <c r="D31" s="293" t="s">
        <v>875</v>
      </c>
      <c r="E31" s="293"/>
      <c r="F31" s="293"/>
      <c r="G31" s="293"/>
      <c r="H31" s="293"/>
      <c r="I31" s="293"/>
      <c r="J31" s="293"/>
      <c r="K31" s="291"/>
    </row>
    <row r="32" s="1" customFormat="1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s="1" customFormat="1" ht="15" customHeight="1">
      <c r="B33" s="294"/>
      <c r="C33" s="295"/>
      <c r="D33" s="293" t="s">
        <v>876</v>
      </c>
      <c r="E33" s="293"/>
      <c r="F33" s="293"/>
      <c r="G33" s="293"/>
      <c r="H33" s="293"/>
      <c r="I33" s="293"/>
      <c r="J33" s="293"/>
      <c r="K33" s="291"/>
    </row>
    <row r="34" s="1" customFormat="1" ht="15" customHeight="1">
      <c r="B34" s="294"/>
      <c r="C34" s="295"/>
      <c r="D34" s="293" t="s">
        <v>877</v>
      </c>
      <c r="E34" s="293"/>
      <c r="F34" s="293"/>
      <c r="G34" s="293"/>
      <c r="H34" s="293"/>
      <c r="I34" s="293"/>
      <c r="J34" s="293"/>
      <c r="K34" s="291"/>
    </row>
    <row r="35" s="1" customFormat="1" ht="15" customHeight="1">
      <c r="B35" s="294"/>
      <c r="C35" s="295"/>
      <c r="D35" s="293" t="s">
        <v>878</v>
      </c>
      <c r="E35" s="293"/>
      <c r="F35" s="293"/>
      <c r="G35" s="293"/>
      <c r="H35" s="293"/>
      <c r="I35" s="293"/>
      <c r="J35" s="293"/>
      <c r="K35" s="291"/>
    </row>
    <row r="36" s="1" customFormat="1" ht="15" customHeight="1">
      <c r="B36" s="294"/>
      <c r="C36" s="295"/>
      <c r="D36" s="293"/>
      <c r="E36" s="296" t="s">
        <v>108</v>
      </c>
      <c r="F36" s="293"/>
      <c r="G36" s="293" t="s">
        <v>879</v>
      </c>
      <c r="H36" s="293"/>
      <c r="I36" s="293"/>
      <c r="J36" s="293"/>
      <c r="K36" s="291"/>
    </row>
    <row r="37" s="1" customFormat="1" ht="30.75" customHeight="1">
      <c r="B37" s="294"/>
      <c r="C37" s="295"/>
      <c r="D37" s="293"/>
      <c r="E37" s="296" t="s">
        <v>880</v>
      </c>
      <c r="F37" s="293"/>
      <c r="G37" s="293" t="s">
        <v>881</v>
      </c>
      <c r="H37" s="293"/>
      <c r="I37" s="293"/>
      <c r="J37" s="293"/>
      <c r="K37" s="291"/>
    </row>
    <row r="38" s="1" customFormat="1" ht="15" customHeight="1">
      <c r="B38" s="294"/>
      <c r="C38" s="295"/>
      <c r="D38" s="293"/>
      <c r="E38" s="296" t="s">
        <v>53</v>
      </c>
      <c r="F38" s="293"/>
      <c r="G38" s="293" t="s">
        <v>882</v>
      </c>
      <c r="H38" s="293"/>
      <c r="I38" s="293"/>
      <c r="J38" s="293"/>
      <c r="K38" s="291"/>
    </row>
    <row r="39" s="1" customFormat="1" ht="15" customHeight="1">
      <c r="B39" s="294"/>
      <c r="C39" s="295"/>
      <c r="D39" s="293"/>
      <c r="E39" s="296" t="s">
        <v>54</v>
      </c>
      <c r="F39" s="293"/>
      <c r="G39" s="293" t="s">
        <v>883</v>
      </c>
      <c r="H39" s="293"/>
      <c r="I39" s="293"/>
      <c r="J39" s="293"/>
      <c r="K39" s="291"/>
    </row>
    <row r="40" s="1" customFormat="1" ht="15" customHeight="1">
      <c r="B40" s="294"/>
      <c r="C40" s="295"/>
      <c r="D40" s="293"/>
      <c r="E40" s="296" t="s">
        <v>109</v>
      </c>
      <c r="F40" s="293"/>
      <c r="G40" s="293" t="s">
        <v>884</v>
      </c>
      <c r="H40" s="293"/>
      <c r="I40" s="293"/>
      <c r="J40" s="293"/>
      <c r="K40" s="291"/>
    </row>
    <row r="41" s="1" customFormat="1" ht="15" customHeight="1">
      <c r="B41" s="294"/>
      <c r="C41" s="295"/>
      <c r="D41" s="293"/>
      <c r="E41" s="296" t="s">
        <v>110</v>
      </c>
      <c r="F41" s="293"/>
      <c r="G41" s="293" t="s">
        <v>885</v>
      </c>
      <c r="H41" s="293"/>
      <c r="I41" s="293"/>
      <c r="J41" s="293"/>
      <c r="K41" s="291"/>
    </row>
    <row r="42" s="1" customFormat="1" ht="15" customHeight="1">
      <c r="B42" s="294"/>
      <c r="C42" s="295"/>
      <c r="D42" s="293"/>
      <c r="E42" s="296" t="s">
        <v>886</v>
      </c>
      <c r="F42" s="293"/>
      <c r="G42" s="293" t="s">
        <v>887</v>
      </c>
      <c r="H42" s="293"/>
      <c r="I42" s="293"/>
      <c r="J42" s="293"/>
      <c r="K42" s="291"/>
    </row>
    <row r="43" s="1" customFormat="1" ht="15" customHeight="1">
      <c r="B43" s="294"/>
      <c r="C43" s="295"/>
      <c r="D43" s="293"/>
      <c r="E43" s="296"/>
      <c r="F43" s="293"/>
      <c r="G43" s="293" t="s">
        <v>888</v>
      </c>
      <c r="H43" s="293"/>
      <c r="I43" s="293"/>
      <c r="J43" s="293"/>
      <c r="K43" s="291"/>
    </row>
    <row r="44" s="1" customFormat="1" ht="15" customHeight="1">
      <c r="B44" s="294"/>
      <c r="C44" s="295"/>
      <c r="D44" s="293"/>
      <c r="E44" s="296" t="s">
        <v>889</v>
      </c>
      <c r="F44" s="293"/>
      <c r="G44" s="293" t="s">
        <v>890</v>
      </c>
      <c r="H44" s="293"/>
      <c r="I44" s="293"/>
      <c r="J44" s="293"/>
      <c r="K44" s="291"/>
    </row>
    <row r="45" s="1" customFormat="1" ht="15" customHeight="1">
      <c r="B45" s="294"/>
      <c r="C45" s="295"/>
      <c r="D45" s="293"/>
      <c r="E45" s="296" t="s">
        <v>112</v>
      </c>
      <c r="F45" s="293"/>
      <c r="G45" s="293" t="s">
        <v>891</v>
      </c>
      <c r="H45" s="293"/>
      <c r="I45" s="293"/>
      <c r="J45" s="293"/>
      <c r="K45" s="291"/>
    </row>
    <row r="46" s="1" customFormat="1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s="1" customFormat="1" ht="15" customHeight="1">
      <c r="B47" s="294"/>
      <c r="C47" s="295"/>
      <c r="D47" s="293" t="s">
        <v>892</v>
      </c>
      <c r="E47" s="293"/>
      <c r="F47" s="293"/>
      <c r="G47" s="293"/>
      <c r="H47" s="293"/>
      <c r="I47" s="293"/>
      <c r="J47" s="293"/>
      <c r="K47" s="291"/>
    </row>
    <row r="48" s="1" customFormat="1" ht="15" customHeight="1">
      <c r="B48" s="294"/>
      <c r="C48" s="295"/>
      <c r="D48" s="295"/>
      <c r="E48" s="293" t="s">
        <v>893</v>
      </c>
      <c r="F48" s="293"/>
      <c r="G48" s="293"/>
      <c r="H48" s="293"/>
      <c r="I48" s="293"/>
      <c r="J48" s="293"/>
      <c r="K48" s="291"/>
    </row>
    <row r="49" s="1" customFormat="1" ht="15" customHeight="1">
      <c r="B49" s="294"/>
      <c r="C49" s="295"/>
      <c r="D49" s="295"/>
      <c r="E49" s="293" t="s">
        <v>894</v>
      </c>
      <c r="F49" s="293"/>
      <c r="G49" s="293"/>
      <c r="H49" s="293"/>
      <c r="I49" s="293"/>
      <c r="J49" s="293"/>
      <c r="K49" s="291"/>
    </row>
    <row r="50" s="1" customFormat="1" ht="15" customHeight="1">
      <c r="B50" s="294"/>
      <c r="C50" s="295"/>
      <c r="D50" s="295"/>
      <c r="E50" s="293" t="s">
        <v>895</v>
      </c>
      <c r="F50" s="293"/>
      <c r="G50" s="293"/>
      <c r="H50" s="293"/>
      <c r="I50" s="293"/>
      <c r="J50" s="293"/>
      <c r="K50" s="291"/>
    </row>
    <row r="51" s="1" customFormat="1" ht="15" customHeight="1">
      <c r="B51" s="294"/>
      <c r="C51" s="295"/>
      <c r="D51" s="293" t="s">
        <v>896</v>
      </c>
      <c r="E51" s="293"/>
      <c r="F51" s="293"/>
      <c r="G51" s="293"/>
      <c r="H51" s="293"/>
      <c r="I51" s="293"/>
      <c r="J51" s="293"/>
      <c r="K51" s="291"/>
    </row>
    <row r="52" s="1" customFormat="1" ht="25.5" customHeight="1">
      <c r="B52" s="289"/>
      <c r="C52" s="290" t="s">
        <v>897</v>
      </c>
      <c r="D52" s="290"/>
      <c r="E52" s="290"/>
      <c r="F52" s="290"/>
      <c r="G52" s="290"/>
      <c r="H52" s="290"/>
      <c r="I52" s="290"/>
      <c r="J52" s="290"/>
      <c r="K52" s="291"/>
    </row>
    <row r="53" s="1" customFormat="1" ht="5.25" customHeight="1">
      <c r="B53" s="289"/>
      <c r="C53" s="292"/>
      <c r="D53" s="292"/>
      <c r="E53" s="292"/>
      <c r="F53" s="292"/>
      <c r="G53" s="292"/>
      <c r="H53" s="292"/>
      <c r="I53" s="292"/>
      <c r="J53" s="292"/>
      <c r="K53" s="291"/>
    </row>
    <row r="54" s="1" customFormat="1" ht="15" customHeight="1">
      <c r="B54" s="289"/>
      <c r="C54" s="293" t="s">
        <v>898</v>
      </c>
      <c r="D54" s="293"/>
      <c r="E54" s="293"/>
      <c r="F54" s="293"/>
      <c r="G54" s="293"/>
      <c r="H54" s="293"/>
      <c r="I54" s="293"/>
      <c r="J54" s="293"/>
      <c r="K54" s="291"/>
    </row>
    <row r="55" s="1" customFormat="1" ht="15" customHeight="1">
      <c r="B55" s="289"/>
      <c r="C55" s="293" t="s">
        <v>899</v>
      </c>
      <c r="D55" s="293"/>
      <c r="E55" s="293"/>
      <c r="F55" s="293"/>
      <c r="G55" s="293"/>
      <c r="H55" s="293"/>
      <c r="I55" s="293"/>
      <c r="J55" s="293"/>
      <c r="K55" s="291"/>
    </row>
    <row r="56" s="1" customFormat="1" ht="12.75" customHeight="1">
      <c r="B56" s="289"/>
      <c r="C56" s="293"/>
      <c r="D56" s="293"/>
      <c r="E56" s="293"/>
      <c r="F56" s="293"/>
      <c r="G56" s="293"/>
      <c r="H56" s="293"/>
      <c r="I56" s="293"/>
      <c r="J56" s="293"/>
      <c r="K56" s="291"/>
    </row>
    <row r="57" s="1" customFormat="1" ht="15" customHeight="1">
      <c r="B57" s="289"/>
      <c r="C57" s="293" t="s">
        <v>900</v>
      </c>
      <c r="D57" s="293"/>
      <c r="E57" s="293"/>
      <c r="F57" s="293"/>
      <c r="G57" s="293"/>
      <c r="H57" s="293"/>
      <c r="I57" s="293"/>
      <c r="J57" s="293"/>
      <c r="K57" s="291"/>
    </row>
    <row r="58" s="1" customFormat="1" ht="15" customHeight="1">
      <c r="B58" s="289"/>
      <c r="C58" s="295"/>
      <c r="D58" s="293" t="s">
        <v>901</v>
      </c>
      <c r="E58" s="293"/>
      <c r="F58" s="293"/>
      <c r="G58" s="293"/>
      <c r="H58" s="293"/>
      <c r="I58" s="293"/>
      <c r="J58" s="293"/>
      <c r="K58" s="291"/>
    </row>
    <row r="59" s="1" customFormat="1" ht="15" customHeight="1">
      <c r="B59" s="289"/>
      <c r="C59" s="295"/>
      <c r="D59" s="293" t="s">
        <v>902</v>
      </c>
      <c r="E59" s="293"/>
      <c r="F59" s="293"/>
      <c r="G59" s="293"/>
      <c r="H59" s="293"/>
      <c r="I59" s="293"/>
      <c r="J59" s="293"/>
      <c r="K59" s="291"/>
    </row>
    <row r="60" s="1" customFormat="1" ht="15" customHeight="1">
      <c r="B60" s="289"/>
      <c r="C60" s="295"/>
      <c r="D60" s="293" t="s">
        <v>903</v>
      </c>
      <c r="E60" s="293"/>
      <c r="F60" s="293"/>
      <c r="G60" s="293"/>
      <c r="H60" s="293"/>
      <c r="I60" s="293"/>
      <c r="J60" s="293"/>
      <c r="K60" s="291"/>
    </row>
    <row r="61" s="1" customFormat="1" ht="15" customHeight="1">
      <c r="B61" s="289"/>
      <c r="C61" s="295"/>
      <c r="D61" s="293" t="s">
        <v>904</v>
      </c>
      <c r="E61" s="293"/>
      <c r="F61" s="293"/>
      <c r="G61" s="293"/>
      <c r="H61" s="293"/>
      <c r="I61" s="293"/>
      <c r="J61" s="293"/>
      <c r="K61" s="291"/>
    </row>
    <row r="62" s="1" customFormat="1" ht="15" customHeight="1">
      <c r="B62" s="289"/>
      <c r="C62" s="295"/>
      <c r="D62" s="298" t="s">
        <v>905</v>
      </c>
      <c r="E62" s="298"/>
      <c r="F62" s="298"/>
      <c r="G62" s="298"/>
      <c r="H62" s="298"/>
      <c r="I62" s="298"/>
      <c r="J62" s="298"/>
      <c r="K62" s="291"/>
    </row>
    <row r="63" s="1" customFormat="1" ht="15" customHeight="1">
      <c r="B63" s="289"/>
      <c r="C63" s="295"/>
      <c r="D63" s="293" t="s">
        <v>906</v>
      </c>
      <c r="E63" s="293"/>
      <c r="F63" s="293"/>
      <c r="G63" s="293"/>
      <c r="H63" s="293"/>
      <c r="I63" s="293"/>
      <c r="J63" s="293"/>
      <c r="K63" s="291"/>
    </row>
    <row r="64" s="1" customFormat="1" ht="12.75" customHeight="1">
      <c r="B64" s="289"/>
      <c r="C64" s="295"/>
      <c r="D64" s="295"/>
      <c r="E64" s="299"/>
      <c r="F64" s="295"/>
      <c r="G64" s="295"/>
      <c r="H64" s="295"/>
      <c r="I64" s="295"/>
      <c r="J64" s="295"/>
      <c r="K64" s="291"/>
    </row>
    <row r="65" s="1" customFormat="1" ht="15" customHeight="1">
      <c r="B65" s="289"/>
      <c r="C65" s="295"/>
      <c r="D65" s="293" t="s">
        <v>907</v>
      </c>
      <c r="E65" s="293"/>
      <c r="F65" s="293"/>
      <c r="G65" s="293"/>
      <c r="H65" s="293"/>
      <c r="I65" s="293"/>
      <c r="J65" s="293"/>
      <c r="K65" s="291"/>
    </row>
    <row r="66" s="1" customFormat="1" ht="15" customHeight="1">
      <c r="B66" s="289"/>
      <c r="C66" s="295"/>
      <c r="D66" s="298" t="s">
        <v>908</v>
      </c>
      <c r="E66" s="298"/>
      <c r="F66" s="298"/>
      <c r="G66" s="298"/>
      <c r="H66" s="298"/>
      <c r="I66" s="298"/>
      <c r="J66" s="298"/>
      <c r="K66" s="291"/>
    </row>
    <row r="67" s="1" customFormat="1" ht="15" customHeight="1">
      <c r="B67" s="289"/>
      <c r="C67" s="295"/>
      <c r="D67" s="293" t="s">
        <v>909</v>
      </c>
      <c r="E67" s="293"/>
      <c r="F67" s="293"/>
      <c r="G67" s="293"/>
      <c r="H67" s="293"/>
      <c r="I67" s="293"/>
      <c r="J67" s="293"/>
      <c r="K67" s="291"/>
    </row>
    <row r="68" s="1" customFormat="1" ht="15" customHeight="1">
      <c r="B68" s="289"/>
      <c r="C68" s="295"/>
      <c r="D68" s="293" t="s">
        <v>910</v>
      </c>
      <c r="E68" s="293"/>
      <c r="F68" s="293"/>
      <c r="G68" s="293"/>
      <c r="H68" s="293"/>
      <c r="I68" s="293"/>
      <c r="J68" s="293"/>
      <c r="K68" s="291"/>
    </row>
    <row r="69" s="1" customFormat="1" ht="15" customHeight="1">
      <c r="B69" s="289"/>
      <c r="C69" s="295"/>
      <c r="D69" s="293" t="s">
        <v>911</v>
      </c>
      <c r="E69" s="293"/>
      <c r="F69" s="293"/>
      <c r="G69" s="293"/>
      <c r="H69" s="293"/>
      <c r="I69" s="293"/>
      <c r="J69" s="293"/>
      <c r="K69" s="291"/>
    </row>
    <row r="70" s="1" customFormat="1" ht="15" customHeight="1">
      <c r="B70" s="289"/>
      <c r="C70" s="295"/>
      <c r="D70" s="293" t="s">
        <v>912</v>
      </c>
      <c r="E70" s="293"/>
      <c r="F70" s="293"/>
      <c r="G70" s="293"/>
      <c r="H70" s="293"/>
      <c r="I70" s="293"/>
      <c r="J70" s="293"/>
      <c r="K70" s="291"/>
    </row>
    <row r="71" s="1" customFormat="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="1" customFormat="1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="1" customFormat="1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="1" customFormat="1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="1" customFormat="1" ht="45" customHeight="1">
      <c r="B75" s="308"/>
      <c r="C75" s="309" t="s">
        <v>913</v>
      </c>
      <c r="D75" s="309"/>
      <c r="E75" s="309"/>
      <c r="F75" s="309"/>
      <c r="G75" s="309"/>
      <c r="H75" s="309"/>
      <c r="I75" s="309"/>
      <c r="J75" s="309"/>
      <c r="K75" s="310"/>
    </row>
    <row r="76" s="1" customFormat="1" ht="17.25" customHeight="1">
      <c r="B76" s="308"/>
      <c r="C76" s="311" t="s">
        <v>914</v>
      </c>
      <c r="D76" s="311"/>
      <c r="E76" s="311"/>
      <c r="F76" s="311" t="s">
        <v>915</v>
      </c>
      <c r="G76" s="312"/>
      <c r="H76" s="311" t="s">
        <v>54</v>
      </c>
      <c r="I76" s="311" t="s">
        <v>57</v>
      </c>
      <c r="J76" s="311" t="s">
        <v>916</v>
      </c>
      <c r="K76" s="310"/>
    </row>
    <row r="77" s="1" customFormat="1" ht="17.25" customHeight="1">
      <c r="B77" s="308"/>
      <c r="C77" s="313" t="s">
        <v>917</v>
      </c>
      <c r="D77" s="313"/>
      <c r="E77" s="313"/>
      <c r="F77" s="314" t="s">
        <v>918</v>
      </c>
      <c r="G77" s="315"/>
      <c r="H77" s="313"/>
      <c r="I77" s="313"/>
      <c r="J77" s="313" t="s">
        <v>919</v>
      </c>
      <c r="K77" s="310"/>
    </row>
    <row r="78" s="1" customFormat="1" ht="5.25" customHeight="1">
      <c r="B78" s="308"/>
      <c r="C78" s="316"/>
      <c r="D78" s="316"/>
      <c r="E78" s="316"/>
      <c r="F78" s="316"/>
      <c r="G78" s="317"/>
      <c r="H78" s="316"/>
      <c r="I78" s="316"/>
      <c r="J78" s="316"/>
      <c r="K78" s="310"/>
    </row>
    <row r="79" s="1" customFormat="1" ht="15" customHeight="1">
      <c r="B79" s="308"/>
      <c r="C79" s="296" t="s">
        <v>53</v>
      </c>
      <c r="D79" s="318"/>
      <c r="E79" s="318"/>
      <c r="F79" s="319" t="s">
        <v>920</v>
      </c>
      <c r="G79" s="320"/>
      <c r="H79" s="296" t="s">
        <v>921</v>
      </c>
      <c r="I79" s="296" t="s">
        <v>922</v>
      </c>
      <c r="J79" s="296">
        <v>20</v>
      </c>
      <c r="K79" s="310"/>
    </row>
    <row r="80" s="1" customFormat="1" ht="15" customHeight="1">
      <c r="B80" s="308"/>
      <c r="C80" s="296" t="s">
        <v>923</v>
      </c>
      <c r="D80" s="296"/>
      <c r="E80" s="296"/>
      <c r="F80" s="319" t="s">
        <v>920</v>
      </c>
      <c r="G80" s="320"/>
      <c r="H80" s="296" t="s">
        <v>924</v>
      </c>
      <c r="I80" s="296" t="s">
        <v>922</v>
      </c>
      <c r="J80" s="296">
        <v>120</v>
      </c>
      <c r="K80" s="310"/>
    </row>
    <row r="81" s="1" customFormat="1" ht="15" customHeight="1">
      <c r="B81" s="321"/>
      <c r="C81" s="296" t="s">
        <v>925</v>
      </c>
      <c r="D81" s="296"/>
      <c r="E81" s="296"/>
      <c r="F81" s="319" t="s">
        <v>926</v>
      </c>
      <c r="G81" s="320"/>
      <c r="H81" s="296" t="s">
        <v>927</v>
      </c>
      <c r="I81" s="296" t="s">
        <v>922</v>
      </c>
      <c r="J81" s="296">
        <v>50</v>
      </c>
      <c r="K81" s="310"/>
    </row>
    <row r="82" s="1" customFormat="1" ht="15" customHeight="1">
      <c r="B82" s="321"/>
      <c r="C82" s="296" t="s">
        <v>928</v>
      </c>
      <c r="D82" s="296"/>
      <c r="E82" s="296"/>
      <c r="F82" s="319" t="s">
        <v>920</v>
      </c>
      <c r="G82" s="320"/>
      <c r="H82" s="296" t="s">
        <v>929</v>
      </c>
      <c r="I82" s="296" t="s">
        <v>930</v>
      </c>
      <c r="J82" s="296"/>
      <c r="K82" s="310"/>
    </row>
    <row r="83" s="1" customFormat="1" ht="15" customHeight="1">
      <c r="B83" s="321"/>
      <c r="C83" s="322" t="s">
        <v>931</v>
      </c>
      <c r="D83" s="322"/>
      <c r="E83" s="322"/>
      <c r="F83" s="323" t="s">
        <v>926</v>
      </c>
      <c r="G83" s="322"/>
      <c r="H83" s="322" t="s">
        <v>932</v>
      </c>
      <c r="I83" s="322" t="s">
        <v>922</v>
      </c>
      <c r="J83" s="322">
        <v>15</v>
      </c>
      <c r="K83" s="310"/>
    </row>
    <row r="84" s="1" customFormat="1" ht="15" customHeight="1">
      <c r="B84" s="321"/>
      <c r="C84" s="322" t="s">
        <v>933</v>
      </c>
      <c r="D84" s="322"/>
      <c r="E84" s="322"/>
      <c r="F84" s="323" t="s">
        <v>926</v>
      </c>
      <c r="G84" s="322"/>
      <c r="H84" s="322" t="s">
        <v>934</v>
      </c>
      <c r="I84" s="322" t="s">
        <v>922</v>
      </c>
      <c r="J84" s="322">
        <v>15</v>
      </c>
      <c r="K84" s="310"/>
    </row>
    <row r="85" s="1" customFormat="1" ht="15" customHeight="1">
      <c r="B85" s="321"/>
      <c r="C85" s="322" t="s">
        <v>935</v>
      </c>
      <c r="D85" s="322"/>
      <c r="E85" s="322"/>
      <c r="F85" s="323" t="s">
        <v>926</v>
      </c>
      <c r="G85" s="322"/>
      <c r="H85" s="322" t="s">
        <v>936</v>
      </c>
      <c r="I85" s="322" t="s">
        <v>922</v>
      </c>
      <c r="J85" s="322">
        <v>20</v>
      </c>
      <c r="K85" s="310"/>
    </row>
    <row r="86" s="1" customFormat="1" ht="15" customHeight="1">
      <c r="B86" s="321"/>
      <c r="C86" s="322" t="s">
        <v>937</v>
      </c>
      <c r="D86" s="322"/>
      <c r="E86" s="322"/>
      <c r="F86" s="323" t="s">
        <v>926</v>
      </c>
      <c r="G86" s="322"/>
      <c r="H86" s="322" t="s">
        <v>938</v>
      </c>
      <c r="I86" s="322" t="s">
        <v>922</v>
      </c>
      <c r="J86" s="322">
        <v>20</v>
      </c>
      <c r="K86" s="310"/>
    </row>
    <row r="87" s="1" customFormat="1" ht="15" customHeight="1">
      <c r="B87" s="321"/>
      <c r="C87" s="296" t="s">
        <v>939</v>
      </c>
      <c r="D87" s="296"/>
      <c r="E87" s="296"/>
      <c r="F87" s="319" t="s">
        <v>926</v>
      </c>
      <c r="G87" s="320"/>
      <c r="H87" s="296" t="s">
        <v>940</v>
      </c>
      <c r="I87" s="296" t="s">
        <v>922</v>
      </c>
      <c r="J87" s="296">
        <v>50</v>
      </c>
      <c r="K87" s="310"/>
    </row>
    <row r="88" s="1" customFormat="1" ht="15" customHeight="1">
      <c r="B88" s="321"/>
      <c r="C88" s="296" t="s">
        <v>941</v>
      </c>
      <c r="D88" s="296"/>
      <c r="E88" s="296"/>
      <c r="F88" s="319" t="s">
        <v>926</v>
      </c>
      <c r="G88" s="320"/>
      <c r="H88" s="296" t="s">
        <v>942</v>
      </c>
      <c r="I88" s="296" t="s">
        <v>922</v>
      </c>
      <c r="J88" s="296">
        <v>20</v>
      </c>
      <c r="K88" s="310"/>
    </row>
    <row r="89" s="1" customFormat="1" ht="15" customHeight="1">
      <c r="B89" s="321"/>
      <c r="C89" s="296" t="s">
        <v>943</v>
      </c>
      <c r="D89" s="296"/>
      <c r="E89" s="296"/>
      <c r="F89" s="319" t="s">
        <v>926</v>
      </c>
      <c r="G89" s="320"/>
      <c r="H89" s="296" t="s">
        <v>944</v>
      </c>
      <c r="I89" s="296" t="s">
        <v>922</v>
      </c>
      <c r="J89" s="296">
        <v>20</v>
      </c>
      <c r="K89" s="310"/>
    </row>
    <row r="90" s="1" customFormat="1" ht="15" customHeight="1">
      <c r="B90" s="321"/>
      <c r="C90" s="296" t="s">
        <v>945</v>
      </c>
      <c r="D90" s="296"/>
      <c r="E90" s="296"/>
      <c r="F90" s="319" t="s">
        <v>926</v>
      </c>
      <c r="G90" s="320"/>
      <c r="H90" s="296" t="s">
        <v>946</v>
      </c>
      <c r="I90" s="296" t="s">
        <v>922</v>
      </c>
      <c r="J90" s="296">
        <v>50</v>
      </c>
      <c r="K90" s="310"/>
    </row>
    <row r="91" s="1" customFormat="1" ht="15" customHeight="1">
      <c r="B91" s="321"/>
      <c r="C91" s="296" t="s">
        <v>947</v>
      </c>
      <c r="D91" s="296"/>
      <c r="E91" s="296"/>
      <c r="F91" s="319" t="s">
        <v>926</v>
      </c>
      <c r="G91" s="320"/>
      <c r="H91" s="296" t="s">
        <v>947</v>
      </c>
      <c r="I91" s="296" t="s">
        <v>922</v>
      </c>
      <c r="J91" s="296">
        <v>50</v>
      </c>
      <c r="K91" s="310"/>
    </row>
    <row r="92" s="1" customFormat="1" ht="15" customHeight="1">
      <c r="B92" s="321"/>
      <c r="C92" s="296" t="s">
        <v>948</v>
      </c>
      <c r="D92" s="296"/>
      <c r="E92" s="296"/>
      <c r="F92" s="319" t="s">
        <v>926</v>
      </c>
      <c r="G92" s="320"/>
      <c r="H92" s="296" t="s">
        <v>949</v>
      </c>
      <c r="I92" s="296" t="s">
        <v>922</v>
      </c>
      <c r="J92" s="296">
        <v>255</v>
      </c>
      <c r="K92" s="310"/>
    </row>
    <row r="93" s="1" customFormat="1" ht="15" customHeight="1">
      <c r="B93" s="321"/>
      <c r="C93" s="296" t="s">
        <v>950</v>
      </c>
      <c r="D93" s="296"/>
      <c r="E93" s="296"/>
      <c r="F93" s="319" t="s">
        <v>920</v>
      </c>
      <c r="G93" s="320"/>
      <c r="H93" s="296" t="s">
        <v>951</v>
      </c>
      <c r="I93" s="296" t="s">
        <v>952</v>
      </c>
      <c r="J93" s="296"/>
      <c r="K93" s="310"/>
    </row>
    <row r="94" s="1" customFormat="1" ht="15" customHeight="1">
      <c r="B94" s="321"/>
      <c r="C94" s="296" t="s">
        <v>953</v>
      </c>
      <c r="D94" s="296"/>
      <c r="E94" s="296"/>
      <c r="F94" s="319" t="s">
        <v>920</v>
      </c>
      <c r="G94" s="320"/>
      <c r="H94" s="296" t="s">
        <v>954</v>
      </c>
      <c r="I94" s="296" t="s">
        <v>955</v>
      </c>
      <c r="J94" s="296"/>
      <c r="K94" s="310"/>
    </row>
    <row r="95" s="1" customFormat="1" ht="15" customHeight="1">
      <c r="B95" s="321"/>
      <c r="C95" s="296" t="s">
        <v>956</v>
      </c>
      <c r="D95" s="296"/>
      <c r="E95" s="296"/>
      <c r="F95" s="319" t="s">
        <v>920</v>
      </c>
      <c r="G95" s="320"/>
      <c r="H95" s="296" t="s">
        <v>956</v>
      </c>
      <c r="I95" s="296" t="s">
        <v>955</v>
      </c>
      <c r="J95" s="296"/>
      <c r="K95" s="310"/>
    </row>
    <row r="96" s="1" customFormat="1" ht="15" customHeight="1">
      <c r="B96" s="321"/>
      <c r="C96" s="296" t="s">
        <v>38</v>
      </c>
      <c r="D96" s="296"/>
      <c r="E96" s="296"/>
      <c r="F96" s="319" t="s">
        <v>920</v>
      </c>
      <c r="G96" s="320"/>
      <c r="H96" s="296" t="s">
        <v>957</v>
      </c>
      <c r="I96" s="296" t="s">
        <v>955</v>
      </c>
      <c r="J96" s="296"/>
      <c r="K96" s="310"/>
    </row>
    <row r="97" s="1" customFormat="1" ht="15" customHeight="1">
      <c r="B97" s="321"/>
      <c r="C97" s="296" t="s">
        <v>48</v>
      </c>
      <c r="D97" s="296"/>
      <c r="E97" s="296"/>
      <c r="F97" s="319" t="s">
        <v>920</v>
      </c>
      <c r="G97" s="320"/>
      <c r="H97" s="296" t="s">
        <v>958</v>
      </c>
      <c r="I97" s="296" t="s">
        <v>955</v>
      </c>
      <c r="J97" s="296"/>
      <c r="K97" s="310"/>
    </row>
    <row r="98" s="1" customFormat="1" ht="15" customHeight="1">
      <c r="B98" s="324"/>
      <c r="C98" s="325"/>
      <c r="D98" s="325"/>
      <c r="E98" s="325"/>
      <c r="F98" s="325"/>
      <c r="G98" s="325"/>
      <c r="H98" s="325"/>
      <c r="I98" s="325"/>
      <c r="J98" s="325"/>
      <c r="K98" s="326"/>
    </row>
    <row r="99" s="1" customFormat="1" ht="18.75" customHeight="1">
      <c r="B99" s="327"/>
      <c r="C99" s="328"/>
      <c r="D99" s="328"/>
      <c r="E99" s="328"/>
      <c r="F99" s="328"/>
      <c r="G99" s="328"/>
      <c r="H99" s="328"/>
      <c r="I99" s="328"/>
      <c r="J99" s="328"/>
      <c r="K99" s="327"/>
    </row>
    <row r="100" s="1" customFormat="1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="1" customFormat="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="1" customFormat="1" ht="45" customHeight="1">
      <c r="B102" s="308"/>
      <c r="C102" s="309" t="s">
        <v>959</v>
      </c>
      <c r="D102" s="309"/>
      <c r="E102" s="309"/>
      <c r="F102" s="309"/>
      <c r="G102" s="309"/>
      <c r="H102" s="309"/>
      <c r="I102" s="309"/>
      <c r="J102" s="309"/>
      <c r="K102" s="310"/>
    </row>
    <row r="103" s="1" customFormat="1" ht="17.25" customHeight="1">
      <c r="B103" s="308"/>
      <c r="C103" s="311" t="s">
        <v>914</v>
      </c>
      <c r="D103" s="311"/>
      <c r="E103" s="311"/>
      <c r="F103" s="311" t="s">
        <v>915</v>
      </c>
      <c r="G103" s="312"/>
      <c r="H103" s="311" t="s">
        <v>54</v>
      </c>
      <c r="I103" s="311" t="s">
        <v>57</v>
      </c>
      <c r="J103" s="311" t="s">
        <v>916</v>
      </c>
      <c r="K103" s="310"/>
    </row>
    <row r="104" s="1" customFormat="1" ht="17.25" customHeight="1">
      <c r="B104" s="308"/>
      <c r="C104" s="313" t="s">
        <v>917</v>
      </c>
      <c r="D104" s="313"/>
      <c r="E104" s="313"/>
      <c r="F104" s="314" t="s">
        <v>918</v>
      </c>
      <c r="G104" s="315"/>
      <c r="H104" s="313"/>
      <c r="I104" s="313"/>
      <c r="J104" s="313" t="s">
        <v>919</v>
      </c>
      <c r="K104" s="310"/>
    </row>
    <row r="105" s="1" customFormat="1" ht="5.25" customHeight="1">
      <c r="B105" s="308"/>
      <c r="C105" s="311"/>
      <c r="D105" s="311"/>
      <c r="E105" s="311"/>
      <c r="F105" s="311"/>
      <c r="G105" s="329"/>
      <c r="H105" s="311"/>
      <c r="I105" s="311"/>
      <c r="J105" s="311"/>
      <c r="K105" s="310"/>
    </row>
    <row r="106" s="1" customFormat="1" ht="15" customHeight="1">
      <c r="B106" s="308"/>
      <c r="C106" s="296" t="s">
        <v>53</v>
      </c>
      <c r="D106" s="318"/>
      <c r="E106" s="318"/>
      <c r="F106" s="319" t="s">
        <v>920</v>
      </c>
      <c r="G106" s="296"/>
      <c r="H106" s="296" t="s">
        <v>960</v>
      </c>
      <c r="I106" s="296" t="s">
        <v>922</v>
      </c>
      <c r="J106" s="296">
        <v>20</v>
      </c>
      <c r="K106" s="310"/>
    </row>
    <row r="107" s="1" customFormat="1" ht="15" customHeight="1">
      <c r="B107" s="308"/>
      <c r="C107" s="296" t="s">
        <v>923</v>
      </c>
      <c r="D107" s="296"/>
      <c r="E107" s="296"/>
      <c r="F107" s="319" t="s">
        <v>920</v>
      </c>
      <c r="G107" s="296"/>
      <c r="H107" s="296" t="s">
        <v>960</v>
      </c>
      <c r="I107" s="296" t="s">
        <v>922</v>
      </c>
      <c r="J107" s="296">
        <v>120</v>
      </c>
      <c r="K107" s="310"/>
    </row>
    <row r="108" s="1" customFormat="1" ht="15" customHeight="1">
      <c r="B108" s="321"/>
      <c r="C108" s="296" t="s">
        <v>925</v>
      </c>
      <c r="D108" s="296"/>
      <c r="E108" s="296"/>
      <c r="F108" s="319" t="s">
        <v>926</v>
      </c>
      <c r="G108" s="296"/>
      <c r="H108" s="296" t="s">
        <v>960</v>
      </c>
      <c r="I108" s="296" t="s">
        <v>922</v>
      </c>
      <c r="J108" s="296">
        <v>50</v>
      </c>
      <c r="K108" s="310"/>
    </row>
    <row r="109" s="1" customFormat="1" ht="15" customHeight="1">
      <c r="B109" s="321"/>
      <c r="C109" s="296" t="s">
        <v>928</v>
      </c>
      <c r="D109" s="296"/>
      <c r="E109" s="296"/>
      <c r="F109" s="319" t="s">
        <v>920</v>
      </c>
      <c r="G109" s="296"/>
      <c r="H109" s="296" t="s">
        <v>960</v>
      </c>
      <c r="I109" s="296" t="s">
        <v>930</v>
      </c>
      <c r="J109" s="296"/>
      <c r="K109" s="310"/>
    </row>
    <row r="110" s="1" customFormat="1" ht="15" customHeight="1">
      <c r="B110" s="321"/>
      <c r="C110" s="296" t="s">
        <v>939</v>
      </c>
      <c r="D110" s="296"/>
      <c r="E110" s="296"/>
      <c r="F110" s="319" t="s">
        <v>926</v>
      </c>
      <c r="G110" s="296"/>
      <c r="H110" s="296" t="s">
        <v>960</v>
      </c>
      <c r="I110" s="296" t="s">
        <v>922</v>
      </c>
      <c r="J110" s="296">
        <v>50</v>
      </c>
      <c r="K110" s="310"/>
    </row>
    <row r="111" s="1" customFormat="1" ht="15" customHeight="1">
      <c r="B111" s="321"/>
      <c r="C111" s="296" t="s">
        <v>947</v>
      </c>
      <c r="D111" s="296"/>
      <c r="E111" s="296"/>
      <c r="F111" s="319" t="s">
        <v>926</v>
      </c>
      <c r="G111" s="296"/>
      <c r="H111" s="296" t="s">
        <v>960</v>
      </c>
      <c r="I111" s="296" t="s">
        <v>922</v>
      </c>
      <c r="J111" s="296">
        <v>50</v>
      </c>
      <c r="K111" s="310"/>
    </row>
    <row r="112" s="1" customFormat="1" ht="15" customHeight="1">
      <c r="B112" s="321"/>
      <c r="C112" s="296" t="s">
        <v>945</v>
      </c>
      <c r="D112" s="296"/>
      <c r="E112" s="296"/>
      <c r="F112" s="319" t="s">
        <v>926</v>
      </c>
      <c r="G112" s="296"/>
      <c r="H112" s="296" t="s">
        <v>960</v>
      </c>
      <c r="I112" s="296" t="s">
        <v>922</v>
      </c>
      <c r="J112" s="296">
        <v>50</v>
      </c>
      <c r="K112" s="310"/>
    </row>
    <row r="113" s="1" customFormat="1" ht="15" customHeight="1">
      <c r="B113" s="321"/>
      <c r="C113" s="296" t="s">
        <v>53</v>
      </c>
      <c r="D113" s="296"/>
      <c r="E113" s="296"/>
      <c r="F113" s="319" t="s">
        <v>920</v>
      </c>
      <c r="G113" s="296"/>
      <c r="H113" s="296" t="s">
        <v>961</v>
      </c>
      <c r="I113" s="296" t="s">
        <v>922</v>
      </c>
      <c r="J113" s="296">
        <v>20</v>
      </c>
      <c r="K113" s="310"/>
    </row>
    <row r="114" s="1" customFormat="1" ht="15" customHeight="1">
      <c r="B114" s="321"/>
      <c r="C114" s="296" t="s">
        <v>962</v>
      </c>
      <c r="D114" s="296"/>
      <c r="E114" s="296"/>
      <c r="F114" s="319" t="s">
        <v>920</v>
      </c>
      <c r="G114" s="296"/>
      <c r="H114" s="296" t="s">
        <v>963</v>
      </c>
      <c r="I114" s="296" t="s">
        <v>922</v>
      </c>
      <c r="J114" s="296">
        <v>120</v>
      </c>
      <c r="K114" s="310"/>
    </row>
    <row r="115" s="1" customFormat="1" ht="15" customHeight="1">
      <c r="B115" s="321"/>
      <c r="C115" s="296" t="s">
        <v>38</v>
      </c>
      <c r="D115" s="296"/>
      <c r="E115" s="296"/>
      <c r="F115" s="319" t="s">
        <v>920</v>
      </c>
      <c r="G115" s="296"/>
      <c r="H115" s="296" t="s">
        <v>964</v>
      </c>
      <c r="I115" s="296" t="s">
        <v>955</v>
      </c>
      <c r="J115" s="296"/>
      <c r="K115" s="310"/>
    </row>
    <row r="116" s="1" customFormat="1" ht="15" customHeight="1">
      <c r="B116" s="321"/>
      <c r="C116" s="296" t="s">
        <v>48</v>
      </c>
      <c r="D116" s="296"/>
      <c r="E116" s="296"/>
      <c r="F116" s="319" t="s">
        <v>920</v>
      </c>
      <c r="G116" s="296"/>
      <c r="H116" s="296" t="s">
        <v>965</v>
      </c>
      <c r="I116" s="296" t="s">
        <v>955</v>
      </c>
      <c r="J116" s="296"/>
      <c r="K116" s="310"/>
    </row>
    <row r="117" s="1" customFormat="1" ht="15" customHeight="1">
      <c r="B117" s="321"/>
      <c r="C117" s="296" t="s">
        <v>57</v>
      </c>
      <c r="D117" s="296"/>
      <c r="E117" s="296"/>
      <c r="F117" s="319" t="s">
        <v>920</v>
      </c>
      <c r="G117" s="296"/>
      <c r="H117" s="296" t="s">
        <v>966</v>
      </c>
      <c r="I117" s="296" t="s">
        <v>967</v>
      </c>
      <c r="J117" s="296"/>
      <c r="K117" s="310"/>
    </row>
    <row r="118" s="1" customFormat="1" ht="15" customHeight="1">
      <c r="B118" s="324"/>
      <c r="C118" s="330"/>
      <c r="D118" s="330"/>
      <c r="E118" s="330"/>
      <c r="F118" s="330"/>
      <c r="G118" s="330"/>
      <c r="H118" s="330"/>
      <c r="I118" s="330"/>
      <c r="J118" s="330"/>
      <c r="K118" s="326"/>
    </row>
    <row r="119" s="1" customFormat="1" ht="18.75" customHeight="1">
      <c r="B119" s="331"/>
      <c r="C119" s="332"/>
      <c r="D119" s="332"/>
      <c r="E119" s="332"/>
      <c r="F119" s="333"/>
      <c r="G119" s="332"/>
      <c r="H119" s="332"/>
      <c r="I119" s="332"/>
      <c r="J119" s="332"/>
      <c r="K119" s="331"/>
    </row>
    <row r="120" s="1" customFormat="1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="1" customFormat="1" ht="7.5" customHeight="1">
      <c r="B121" s="334"/>
      <c r="C121" s="335"/>
      <c r="D121" s="335"/>
      <c r="E121" s="335"/>
      <c r="F121" s="335"/>
      <c r="G121" s="335"/>
      <c r="H121" s="335"/>
      <c r="I121" s="335"/>
      <c r="J121" s="335"/>
      <c r="K121" s="336"/>
    </row>
    <row r="122" s="1" customFormat="1" ht="45" customHeight="1">
      <c r="B122" s="337"/>
      <c r="C122" s="287" t="s">
        <v>968</v>
      </c>
      <c r="D122" s="287"/>
      <c r="E122" s="287"/>
      <c r="F122" s="287"/>
      <c r="G122" s="287"/>
      <c r="H122" s="287"/>
      <c r="I122" s="287"/>
      <c r="J122" s="287"/>
      <c r="K122" s="338"/>
    </row>
    <row r="123" s="1" customFormat="1" ht="17.25" customHeight="1">
      <c r="B123" s="339"/>
      <c r="C123" s="311" t="s">
        <v>914</v>
      </c>
      <c r="D123" s="311"/>
      <c r="E123" s="311"/>
      <c r="F123" s="311" t="s">
        <v>915</v>
      </c>
      <c r="G123" s="312"/>
      <c r="H123" s="311" t="s">
        <v>54</v>
      </c>
      <c r="I123" s="311" t="s">
        <v>57</v>
      </c>
      <c r="J123" s="311" t="s">
        <v>916</v>
      </c>
      <c r="K123" s="340"/>
    </row>
    <row r="124" s="1" customFormat="1" ht="17.25" customHeight="1">
      <c r="B124" s="339"/>
      <c r="C124" s="313" t="s">
        <v>917</v>
      </c>
      <c r="D124" s="313"/>
      <c r="E124" s="313"/>
      <c r="F124" s="314" t="s">
        <v>918</v>
      </c>
      <c r="G124" s="315"/>
      <c r="H124" s="313"/>
      <c r="I124" s="313"/>
      <c r="J124" s="313" t="s">
        <v>919</v>
      </c>
      <c r="K124" s="340"/>
    </row>
    <row r="125" s="1" customFormat="1" ht="5.25" customHeight="1">
      <c r="B125" s="341"/>
      <c r="C125" s="316"/>
      <c r="D125" s="316"/>
      <c r="E125" s="316"/>
      <c r="F125" s="316"/>
      <c r="G125" s="342"/>
      <c r="H125" s="316"/>
      <c r="I125" s="316"/>
      <c r="J125" s="316"/>
      <c r="K125" s="343"/>
    </row>
    <row r="126" s="1" customFormat="1" ht="15" customHeight="1">
      <c r="B126" s="341"/>
      <c r="C126" s="296" t="s">
        <v>923</v>
      </c>
      <c r="D126" s="318"/>
      <c r="E126" s="318"/>
      <c r="F126" s="319" t="s">
        <v>920</v>
      </c>
      <c r="G126" s="296"/>
      <c r="H126" s="296" t="s">
        <v>960</v>
      </c>
      <c r="I126" s="296" t="s">
        <v>922</v>
      </c>
      <c r="J126" s="296">
        <v>120</v>
      </c>
      <c r="K126" s="344"/>
    </row>
    <row r="127" s="1" customFormat="1" ht="15" customHeight="1">
      <c r="B127" s="341"/>
      <c r="C127" s="296" t="s">
        <v>969</v>
      </c>
      <c r="D127" s="296"/>
      <c r="E127" s="296"/>
      <c r="F127" s="319" t="s">
        <v>920</v>
      </c>
      <c r="G127" s="296"/>
      <c r="H127" s="296" t="s">
        <v>970</v>
      </c>
      <c r="I127" s="296" t="s">
        <v>922</v>
      </c>
      <c r="J127" s="296" t="s">
        <v>971</v>
      </c>
      <c r="K127" s="344"/>
    </row>
    <row r="128" s="1" customFormat="1" ht="15" customHeight="1">
      <c r="B128" s="341"/>
      <c r="C128" s="296" t="s">
        <v>868</v>
      </c>
      <c r="D128" s="296"/>
      <c r="E128" s="296"/>
      <c r="F128" s="319" t="s">
        <v>920</v>
      </c>
      <c r="G128" s="296"/>
      <c r="H128" s="296" t="s">
        <v>972</v>
      </c>
      <c r="I128" s="296" t="s">
        <v>922</v>
      </c>
      <c r="J128" s="296" t="s">
        <v>971</v>
      </c>
      <c r="K128" s="344"/>
    </row>
    <row r="129" s="1" customFormat="1" ht="15" customHeight="1">
      <c r="B129" s="341"/>
      <c r="C129" s="296" t="s">
        <v>931</v>
      </c>
      <c r="D129" s="296"/>
      <c r="E129" s="296"/>
      <c r="F129" s="319" t="s">
        <v>926</v>
      </c>
      <c r="G129" s="296"/>
      <c r="H129" s="296" t="s">
        <v>932</v>
      </c>
      <c r="I129" s="296" t="s">
        <v>922</v>
      </c>
      <c r="J129" s="296">
        <v>15</v>
      </c>
      <c r="K129" s="344"/>
    </row>
    <row r="130" s="1" customFormat="1" ht="15" customHeight="1">
      <c r="B130" s="341"/>
      <c r="C130" s="322" t="s">
        <v>933</v>
      </c>
      <c r="D130" s="322"/>
      <c r="E130" s="322"/>
      <c r="F130" s="323" t="s">
        <v>926</v>
      </c>
      <c r="G130" s="322"/>
      <c r="H130" s="322" t="s">
        <v>934</v>
      </c>
      <c r="I130" s="322" t="s">
        <v>922</v>
      </c>
      <c r="J130" s="322">
        <v>15</v>
      </c>
      <c r="K130" s="344"/>
    </row>
    <row r="131" s="1" customFormat="1" ht="15" customHeight="1">
      <c r="B131" s="341"/>
      <c r="C131" s="322" t="s">
        <v>935</v>
      </c>
      <c r="D131" s="322"/>
      <c r="E131" s="322"/>
      <c r="F131" s="323" t="s">
        <v>926</v>
      </c>
      <c r="G131" s="322"/>
      <c r="H131" s="322" t="s">
        <v>936</v>
      </c>
      <c r="I131" s="322" t="s">
        <v>922</v>
      </c>
      <c r="J131" s="322">
        <v>20</v>
      </c>
      <c r="K131" s="344"/>
    </row>
    <row r="132" s="1" customFormat="1" ht="15" customHeight="1">
      <c r="B132" s="341"/>
      <c r="C132" s="322" t="s">
        <v>937</v>
      </c>
      <c r="D132" s="322"/>
      <c r="E132" s="322"/>
      <c r="F132" s="323" t="s">
        <v>926</v>
      </c>
      <c r="G132" s="322"/>
      <c r="H132" s="322" t="s">
        <v>938</v>
      </c>
      <c r="I132" s="322" t="s">
        <v>922</v>
      </c>
      <c r="J132" s="322">
        <v>20</v>
      </c>
      <c r="K132" s="344"/>
    </row>
    <row r="133" s="1" customFormat="1" ht="15" customHeight="1">
      <c r="B133" s="341"/>
      <c r="C133" s="296" t="s">
        <v>925</v>
      </c>
      <c r="D133" s="296"/>
      <c r="E133" s="296"/>
      <c r="F133" s="319" t="s">
        <v>926</v>
      </c>
      <c r="G133" s="296"/>
      <c r="H133" s="296" t="s">
        <v>960</v>
      </c>
      <c r="I133" s="296" t="s">
        <v>922</v>
      </c>
      <c r="J133" s="296">
        <v>50</v>
      </c>
      <c r="K133" s="344"/>
    </row>
    <row r="134" s="1" customFormat="1" ht="15" customHeight="1">
      <c r="B134" s="341"/>
      <c r="C134" s="296" t="s">
        <v>939</v>
      </c>
      <c r="D134" s="296"/>
      <c r="E134" s="296"/>
      <c r="F134" s="319" t="s">
        <v>926</v>
      </c>
      <c r="G134" s="296"/>
      <c r="H134" s="296" t="s">
        <v>960</v>
      </c>
      <c r="I134" s="296" t="s">
        <v>922</v>
      </c>
      <c r="J134" s="296">
        <v>50</v>
      </c>
      <c r="K134" s="344"/>
    </row>
    <row r="135" s="1" customFormat="1" ht="15" customHeight="1">
      <c r="B135" s="341"/>
      <c r="C135" s="296" t="s">
        <v>945</v>
      </c>
      <c r="D135" s="296"/>
      <c r="E135" s="296"/>
      <c r="F135" s="319" t="s">
        <v>926</v>
      </c>
      <c r="G135" s="296"/>
      <c r="H135" s="296" t="s">
        <v>960</v>
      </c>
      <c r="I135" s="296" t="s">
        <v>922</v>
      </c>
      <c r="J135" s="296">
        <v>50</v>
      </c>
      <c r="K135" s="344"/>
    </row>
    <row r="136" s="1" customFormat="1" ht="15" customHeight="1">
      <c r="B136" s="341"/>
      <c r="C136" s="296" t="s">
        <v>947</v>
      </c>
      <c r="D136" s="296"/>
      <c r="E136" s="296"/>
      <c r="F136" s="319" t="s">
        <v>926</v>
      </c>
      <c r="G136" s="296"/>
      <c r="H136" s="296" t="s">
        <v>960</v>
      </c>
      <c r="I136" s="296" t="s">
        <v>922</v>
      </c>
      <c r="J136" s="296">
        <v>50</v>
      </c>
      <c r="K136" s="344"/>
    </row>
    <row r="137" s="1" customFormat="1" ht="15" customHeight="1">
      <c r="B137" s="341"/>
      <c r="C137" s="296" t="s">
        <v>948</v>
      </c>
      <c r="D137" s="296"/>
      <c r="E137" s="296"/>
      <c r="F137" s="319" t="s">
        <v>926</v>
      </c>
      <c r="G137" s="296"/>
      <c r="H137" s="296" t="s">
        <v>973</v>
      </c>
      <c r="I137" s="296" t="s">
        <v>922</v>
      </c>
      <c r="J137" s="296">
        <v>255</v>
      </c>
      <c r="K137" s="344"/>
    </row>
    <row r="138" s="1" customFormat="1" ht="15" customHeight="1">
      <c r="B138" s="341"/>
      <c r="C138" s="296" t="s">
        <v>950</v>
      </c>
      <c r="D138" s="296"/>
      <c r="E138" s="296"/>
      <c r="F138" s="319" t="s">
        <v>920</v>
      </c>
      <c r="G138" s="296"/>
      <c r="H138" s="296" t="s">
        <v>974</v>
      </c>
      <c r="I138" s="296" t="s">
        <v>952</v>
      </c>
      <c r="J138" s="296"/>
      <c r="K138" s="344"/>
    </row>
    <row r="139" s="1" customFormat="1" ht="15" customHeight="1">
      <c r="B139" s="341"/>
      <c r="C139" s="296" t="s">
        <v>953</v>
      </c>
      <c r="D139" s="296"/>
      <c r="E139" s="296"/>
      <c r="F139" s="319" t="s">
        <v>920</v>
      </c>
      <c r="G139" s="296"/>
      <c r="H139" s="296" t="s">
        <v>975</v>
      </c>
      <c r="I139" s="296" t="s">
        <v>955</v>
      </c>
      <c r="J139" s="296"/>
      <c r="K139" s="344"/>
    </row>
    <row r="140" s="1" customFormat="1" ht="15" customHeight="1">
      <c r="B140" s="341"/>
      <c r="C140" s="296" t="s">
        <v>956</v>
      </c>
      <c r="D140" s="296"/>
      <c r="E140" s="296"/>
      <c r="F140" s="319" t="s">
        <v>920</v>
      </c>
      <c r="G140" s="296"/>
      <c r="H140" s="296" t="s">
        <v>956</v>
      </c>
      <c r="I140" s="296" t="s">
        <v>955</v>
      </c>
      <c r="J140" s="296"/>
      <c r="K140" s="344"/>
    </row>
    <row r="141" s="1" customFormat="1" ht="15" customHeight="1">
      <c r="B141" s="341"/>
      <c r="C141" s="296" t="s">
        <v>38</v>
      </c>
      <c r="D141" s="296"/>
      <c r="E141" s="296"/>
      <c r="F141" s="319" t="s">
        <v>920</v>
      </c>
      <c r="G141" s="296"/>
      <c r="H141" s="296" t="s">
        <v>976</v>
      </c>
      <c r="I141" s="296" t="s">
        <v>955</v>
      </c>
      <c r="J141" s="296"/>
      <c r="K141" s="344"/>
    </row>
    <row r="142" s="1" customFormat="1" ht="15" customHeight="1">
      <c r="B142" s="341"/>
      <c r="C142" s="296" t="s">
        <v>977</v>
      </c>
      <c r="D142" s="296"/>
      <c r="E142" s="296"/>
      <c r="F142" s="319" t="s">
        <v>920</v>
      </c>
      <c r="G142" s="296"/>
      <c r="H142" s="296" t="s">
        <v>978</v>
      </c>
      <c r="I142" s="296" t="s">
        <v>955</v>
      </c>
      <c r="J142" s="296"/>
      <c r="K142" s="344"/>
    </row>
    <row r="143" s="1" customFormat="1" ht="15" customHeight="1">
      <c r="B143" s="345"/>
      <c r="C143" s="346"/>
      <c r="D143" s="346"/>
      <c r="E143" s="346"/>
      <c r="F143" s="346"/>
      <c r="G143" s="346"/>
      <c r="H143" s="346"/>
      <c r="I143" s="346"/>
      <c r="J143" s="346"/>
      <c r="K143" s="347"/>
    </row>
    <row r="144" s="1" customFormat="1" ht="18.75" customHeight="1">
      <c r="B144" s="332"/>
      <c r="C144" s="332"/>
      <c r="D144" s="332"/>
      <c r="E144" s="332"/>
      <c r="F144" s="333"/>
      <c r="G144" s="332"/>
      <c r="H144" s="332"/>
      <c r="I144" s="332"/>
      <c r="J144" s="332"/>
      <c r="K144" s="332"/>
    </row>
    <row r="145" s="1" customFormat="1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="1" customFormat="1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="1" customFormat="1" ht="45" customHeight="1">
      <c r="B147" s="308"/>
      <c r="C147" s="309" t="s">
        <v>979</v>
      </c>
      <c r="D147" s="309"/>
      <c r="E147" s="309"/>
      <c r="F147" s="309"/>
      <c r="G147" s="309"/>
      <c r="H147" s="309"/>
      <c r="I147" s="309"/>
      <c r="J147" s="309"/>
      <c r="K147" s="310"/>
    </row>
    <row r="148" s="1" customFormat="1" ht="17.25" customHeight="1">
      <c r="B148" s="308"/>
      <c r="C148" s="311" t="s">
        <v>914</v>
      </c>
      <c r="D148" s="311"/>
      <c r="E148" s="311"/>
      <c r="F148" s="311" t="s">
        <v>915</v>
      </c>
      <c r="G148" s="312"/>
      <c r="H148" s="311" t="s">
        <v>54</v>
      </c>
      <c r="I148" s="311" t="s">
        <v>57</v>
      </c>
      <c r="J148" s="311" t="s">
        <v>916</v>
      </c>
      <c r="K148" s="310"/>
    </row>
    <row r="149" s="1" customFormat="1" ht="17.25" customHeight="1">
      <c r="B149" s="308"/>
      <c r="C149" s="313" t="s">
        <v>917</v>
      </c>
      <c r="D149" s="313"/>
      <c r="E149" s="313"/>
      <c r="F149" s="314" t="s">
        <v>918</v>
      </c>
      <c r="G149" s="315"/>
      <c r="H149" s="313"/>
      <c r="I149" s="313"/>
      <c r="J149" s="313" t="s">
        <v>919</v>
      </c>
      <c r="K149" s="310"/>
    </row>
    <row r="150" s="1" customFormat="1" ht="5.25" customHeight="1">
      <c r="B150" s="321"/>
      <c r="C150" s="316"/>
      <c r="D150" s="316"/>
      <c r="E150" s="316"/>
      <c r="F150" s="316"/>
      <c r="G150" s="317"/>
      <c r="H150" s="316"/>
      <c r="I150" s="316"/>
      <c r="J150" s="316"/>
      <c r="K150" s="344"/>
    </row>
    <row r="151" s="1" customFormat="1" ht="15" customHeight="1">
      <c r="B151" s="321"/>
      <c r="C151" s="348" t="s">
        <v>923</v>
      </c>
      <c r="D151" s="296"/>
      <c r="E151" s="296"/>
      <c r="F151" s="349" t="s">
        <v>920</v>
      </c>
      <c r="G151" s="296"/>
      <c r="H151" s="348" t="s">
        <v>960</v>
      </c>
      <c r="I151" s="348" t="s">
        <v>922</v>
      </c>
      <c r="J151" s="348">
        <v>120</v>
      </c>
      <c r="K151" s="344"/>
    </row>
    <row r="152" s="1" customFormat="1" ht="15" customHeight="1">
      <c r="B152" s="321"/>
      <c r="C152" s="348" t="s">
        <v>969</v>
      </c>
      <c r="D152" s="296"/>
      <c r="E152" s="296"/>
      <c r="F152" s="349" t="s">
        <v>920</v>
      </c>
      <c r="G152" s="296"/>
      <c r="H152" s="348" t="s">
        <v>980</v>
      </c>
      <c r="I152" s="348" t="s">
        <v>922</v>
      </c>
      <c r="J152" s="348" t="s">
        <v>971</v>
      </c>
      <c r="K152" s="344"/>
    </row>
    <row r="153" s="1" customFormat="1" ht="15" customHeight="1">
      <c r="B153" s="321"/>
      <c r="C153" s="348" t="s">
        <v>868</v>
      </c>
      <c r="D153" s="296"/>
      <c r="E153" s="296"/>
      <c r="F153" s="349" t="s">
        <v>920</v>
      </c>
      <c r="G153" s="296"/>
      <c r="H153" s="348" t="s">
        <v>981</v>
      </c>
      <c r="I153" s="348" t="s">
        <v>922</v>
      </c>
      <c r="J153" s="348" t="s">
        <v>971</v>
      </c>
      <c r="K153" s="344"/>
    </row>
    <row r="154" s="1" customFormat="1" ht="15" customHeight="1">
      <c r="B154" s="321"/>
      <c r="C154" s="348" t="s">
        <v>925</v>
      </c>
      <c r="D154" s="296"/>
      <c r="E154" s="296"/>
      <c r="F154" s="349" t="s">
        <v>926</v>
      </c>
      <c r="G154" s="296"/>
      <c r="H154" s="348" t="s">
        <v>960</v>
      </c>
      <c r="I154" s="348" t="s">
        <v>922</v>
      </c>
      <c r="J154" s="348">
        <v>50</v>
      </c>
      <c r="K154" s="344"/>
    </row>
    <row r="155" s="1" customFormat="1" ht="15" customHeight="1">
      <c r="B155" s="321"/>
      <c r="C155" s="348" t="s">
        <v>928</v>
      </c>
      <c r="D155" s="296"/>
      <c r="E155" s="296"/>
      <c r="F155" s="349" t="s">
        <v>920</v>
      </c>
      <c r="G155" s="296"/>
      <c r="H155" s="348" t="s">
        <v>960</v>
      </c>
      <c r="I155" s="348" t="s">
        <v>930</v>
      </c>
      <c r="J155" s="348"/>
      <c r="K155" s="344"/>
    </row>
    <row r="156" s="1" customFormat="1" ht="15" customHeight="1">
      <c r="B156" s="321"/>
      <c r="C156" s="348" t="s">
        <v>939</v>
      </c>
      <c r="D156" s="296"/>
      <c r="E156" s="296"/>
      <c r="F156" s="349" t="s">
        <v>926</v>
      </c>
      <c r="G156" s="296"/>
      <c r="H156" s="348" t="s">
        <v>960</v>
      </c>
      <c r="I156" s="348" t="s">
        <v>922</v>
      </c>
      <c r="J156" s="348">
        <v>50</v>
      </c>
      <c r="K156" s="344"/>
    </row>
    <row r="157" s="1" customFormat="1" ht="15" customHeight="1">
      <c r="B157" s="321"/>
      <c r="C157" s="348" t="s">
        <v>947</v>
      </c>
      <c r="D157" s="296"/>
      <c r="E157" s="296"/>
      <c r="F157" s="349" t="s">
        <v>926</v>
      </c>
      <c r="G157" s="296"/>
      <c r="H157" s="348" t="s">
        <v>960</v>
      </c>
      <c r="I157" s="348" t="s">
        <v>922</v>
      </c>
      <c r="J157" s="348">
        <v>50</v>
      </c>
      <c r="K157" s="344"/>
    </row>
    <row r="158" s="1" customFormat="1" ht="15" customHeight="1">
      <c r="B158" s="321"/>
      <c r="C158" s="348" t="s">
        <v>945</v>
      </c>
      <c r="D158" s="296"/>
      <c r="E158" s="296"/>
      <c r="F158" s="349" t="s">
        <v>926</v>
      </c>
      <c r="G158" s="296"/>
      <c r="H158" s="348" t="s">
        <v>960</v>
      </c>
      <c r="I158" s="348" t="s">
        <v>922</v>
      </c>
      <c r="J158" s="348">
        <v>50</v>
      </c>
      <c r="K158" s="344"/>
    </row>
    <row r="159" s="1" customFormat="1" ht="15" customHeight="1">
      <c r="B159" s="321"/>
      <c r="C159" s="348" t="s">
        <v>94</v>
      </c>
      <c r="D159" s="296"/>
      <c r="E159" s="296"/>
      <c r="F159" s="349" t="s">
        <v>920</v>
      </c>
      <c r="G159" s="296"/>
      <c r="H159" s="348" t="s">
        <v>982</v>
      </c>
      <c r="I159" s="348" t="s">
        <v>922</v>
      </c>
      <c r="J159" s="348" t="s">
        <v>983</v>
      </c>
      <c r="K159" s="344"/>
    </row>
    <row r="160" s="1" customFormat="1" ht="15" customHeight="1">
      <c r="B160" s="321"/>
      <c r="C160" s="348" t="s">
        <v>984</v>
      </c>
      <c r="D160" s="296"/>
      <c r="E160" s="296"/>
      <c r="F160" s="349" t="s">
        <v>920</v>
      </c>
      <c r="G160" s="296"/>
      <c r="H160" s="348" t="s">
        <v>985</v>
      </c>
      <c r="I160" s="348" t="s">
        <v>955</v>
      </c>
      <c r="J160" s="348"/>
      <c r="K160" s="344"/>
    </row>
    <row r="161" s="1" customFormat="1" ht="15" customHeight="1">
      <c r="B161" s="350"/>
      <c r="C161" s="330"/>
      <c r="D161" s="330"/>
      <c r="E161" s="330"/>
      <c r="F161" s="330"/>
      <c r="G161" s="330"/>
      <c r="H161" s="330"/>
      <c r="I161" s="330"/>
      <c r="J161" s="330"/>
      <c r="K161" s="351"/>
    </row>
    <row r="162" s="1" customFormat="1" ht="18.75" customHeight="1">
      <c r="B162" s="332"/>
      <c r="C162" s="342"/>
      <c r="D162" s="342"/>
      <c r="E162" s="342"/>
      <c r="F162" s="352"/>
      <c r="G162" s="342"/>
      <c r="H162" s="342"/>
      <c r="I162" s="342"/>
      <c r="J162" s="342"/>
      <c r="K162" s="332"/>
    </row>
    <row r="163" s="1" customFormat="1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="1" customFormat="1" ht="45" customHeight="1">
      <c r="B165" s="286"/>
      <c r="C165" s="287" t="s">
        <v>986</v>
      </c>
      <c r="D165" s="287"/>
      <c r="E165" s="287"/>
      <c r="F165" s="287"/>
      <c r="G165" s="287"/>
      <c r="H165" s="287"/>
      <c r="I165" s="287"/>
      <c r="J165" s="287"/>
      <c r="K165" s="288"/>
    </row>
    <row r="166" s="1" customFormat="1" ht="17.25" customHeight="1">
      <c r="B166" s="286"/>
      <c r="C166" s="311" t="s">
        <v>914</v>
      </c>
      <c r="D166" s="311"/>
      <c r="E166" s="311"/>
      <c r="F166" s="311" t="s">
        <v>915</v>
      </c>
      <c r="G166" s="353"/>
      <c r="H166" s="354" t="s">
        <v>54</v>
      </c>
      <c r="I166" s="354" t="s">
        <v>57</v>
      </c>
      <c r="J166" s="311" t="s">
        <v>916</v>
      </c>
      <c r="K166" s="288"/>
    </row>
    <row r="167" s="1" customFormat="1" ht="17.25" customHeight="1">
      <c r="B167" s="289"/>
      <c r="C167" s="313" t="s">
        <v>917</v>
      </c>
      <c r="D167" s="313"/>
      <c r="E167" s="313"/>
      <c r="F167" s="314" t="s">
        <v>918</v>
      </c>
      <c r="G167" s="355"/>
      <c r="H167" s="356"/>
      <c r="I167" s="356"/>
      <c r="J167" s="313" t="s">
        <v>919</v>
      </c>
      <c r="K167" s="291"/>
    </row>
    <row r="168" s="1" customFormat="1" ht="5.25" customHeight="1">
      <c r="B168" s="321"/>
      <c r="C168" s="316"/>
      <c r="D168" s="316"/>
      <c r="E168" s="316"/>
      <c r="F168" s="316"/>
      <c r="G168" s="317"/>
      <c r="H168" s="316"/>
      <c r="I168" s="316"/>
      <c r="J168" s="316"/>
      <c r="K168" s="344"/>
    </row>
    <row r="169" s="1" customFormat="1" ht="15" customHeight="1">
      <c r="B169" s="321"/>
      <c r="C169" s="296" t="s">
        <v>923</v>
      </c>
      <c r="D169" s="296"/>
      <c r="E169" s="296"/>
      <c r="F169" s="319" t="s">
        <v>920</v>
      </c>
      <c r="G169" s="296"/>
      <c r="H169" s="296" t="s">
        <v>960</v>
      </c>
      <c r="I169" s="296" t="s">
        <v>922</v>
      </c>
      <c r="J169" s="296">
        <v>120</v>
      </c>
      <c r="K169" s="344"/>
    </row>
    <row r="170" s="1" customFormat="1" ht="15" customHeight="1">
      <c r="B170" s="321"/>
      <c r="C170" s="296" t="s">
        <v>969</v>
      </c>
      <c r="D170" s="296"/>
      <c r="E170" s="296"/>
      <c r="F170" s="319" t="s">
        <v>920</v>
      </c>
      <c r="G170" s="296"/>
      <c r="H170" s="296" t="s">
        <v>970</v>
      </c>
      <c r="I170" s="296" t="s">
        <v>922</v>
      </c>
      <c r="J170" s="296" t="s">
        <v>971</v>
      </c>
      <c r="K170" s="344"/>
    </row>
    <row r="171" s="1" customFormat="1" ht="15" customHeight="1">
      <c r="B171" s="321"/>
      <c r="C171" s="296" t="s">
        <v>868</v>
      </c>
      <c r="D171" s="296"/>
      <c r="E171" s="296"/>
      <c r="F171" s="319" t="s">
        <v>920</v>
      </c>
      <c r="G171" s="296"/>
      <c r="H171" s="296" t="s">
        <v>987</v>
      </c>
      <c r="I171" s="296" t="s">
        <v>922</v>
      </c>
      <c r="J171" s="296" t="s">
        <v>971</v>
      </c>
      <c r="K171" s="344"/>
    </row>
    <row r="172" s="1" customFormat="1" ht="15" customHeight="1">
      <c r="B172" s="321"/>
      <c r="C172" s="296" t="s">
        <v>925</v>
      </c>
      <c r="D172" s="296"/>
      <c r="E172" s="296"/>
      <c r="F172" s="319" t="s">
        <v>926</v>
      </c>
      <c r="G172" s="296"/>
      <c r="H172" s="296" t="s">
        <v>987</v>
      </c>
      <c r="I172" s="296" t="s">
        <v>922</v>
      </c>
      <c r="J172" s="296">
        <v>50</v>
      </c>
      <c r="K172" s="344"/>
    </row>
    <row r="173" s="1" customFormat="1" ht="15" customHeight="1">
      <c r="B173" s="321"/>
      <c r="C173" s="296" t="s">
        <v>928</v>
      </c>
      <c r="D173" s="296"/>
      <c r="E173" s="296"/>
      <c r="F173" s="319" t="s">
        <v>920</v>
      </c>
      <c r="G173" s="296"/>
      <c r="H173" s="296" t="s">
        <v>987</v>
      </c>
      <c r="I173" s="296" t="s">
        <v>930</v>
      </c>
      <c r="J173" s="296"/>
      <c r="K173" s="344"/>
    </row>
    <row r="174" s="1" customFormat="1" ht="15" customHeight="1">
      <c r="B174" s="321"/>
      <c r="C174" s="296" t="s">
        <v>939</v>
      </c>
      <c r="D174" s="296"/>
      <c r="E174" s="296"/>
      <c r="F174" s="319" t="s">
        <v>926</v>
      </c>
      <c r="G174" s="296"/>
      <c r="H174" s="296" t="s">
        <v>987</v>
      </c>
      <c r="I174" s="296" t="s">
        <v>922</v>
      </c>
      <c r="J174" s="296">
        <v>50</v>
      </c>
      <c r="K174" s="344"/>
    </row>
    <row r="175" s="1" customFormat="1" ht="15" customHeight="1">
      <c r="B175" s="321"/>
      <c r="C175" s="296" t="s">
        <v>947</v>
      </c>
      <c r="D175" s="296"/>
      <c r="E175" s="296"/>
      <c r="F175" s="319" t="s">
        <v>926</v>
      </c>
      <c r="G175" s="296"/>
      <c r="H175" s="296" t="s">
        <v>987</v>
      </c>
      <c r="I175" s="296" t="s">
        <v>922</v>
      </c>
      <c r="J175" s="296">
        <v>50</v>
      </c>
      <c r="K175" s="344"/>
    </row>
    <row r="176" s="1" customFormat="1" ht="15" customHeight="1">
      <c r="B176" s="321"/>
      <c r="C176" s="296" t="s">
        <v>945</v>
      </c>
      <c r="D176" s="296"/>
      <c r="E176" s="296"/>
      <c r="F176" s="319" t="s">
        <v>926</v>
      </c>
      <c r="G176" s="296"/>
      <c r="H176" s="296" t="s">
        <v>987</v>
      </c>
      <c r="I176" s="296" t="s">
        <v>922</v>
      </c>
      <c r="J176" s="296">
        <v>50</v>
      </c>
      <c r="K176" s="344"/>
    </row>
    <row r="177" s="1" customFormat="1" ht="15" customHeight="1">
      <c r="B177" s="321"/>
      <c r="C177" s="296" t="s">
        <v>108</v>
      </c>
      <c r="D177" s="296"/>
      <c r="E177" s="296"/>
      <c r="F177" s="319" t="s">
        <v>920</v>
      </c>
      <c r="G177" s="296"/>
      <c r="H177" s="296" t="s">
        <v>988</v>
      </c>
      <c r="I177" s="296" t="s">
        <v>989</v>
      </c>
      <c r="J177" s="296"/>
      <c r="K177" s="344"/>
    </row>
    <row r="178" s="1" customFormat="1" ht="15" customHeight="1">
      <c r="B178" s="321"/>
      <c r="C178" s="296" t="s">
        <v>57</v>
      </c>
      <c r="D178" s="296"/>
      <c r="E178" s="296"/>
      <c r="F178" s="319" t="s">
        <v>920</v>
      </c>
      <c r="G178" s="296"/>
      <c r="H178" s="296" t="s">
        <v>990</v>
      </c>
      <c r="I178" s="296" t="s">
        <v>991</v>
      </c>
      <c r="J178" s="296">
        <v>1</v>
      </c>
      <c r="K178" s="344"/>
    </row>
    <row r="179" s="1" customFormat="1" ht="15" customHeight="1">
      <c r="B179" s="321"/>
      <c r="C179" s="296" t="s">
        <v>53</v>
      </c>
      <c r="D179" s="296"/>
      <c r="E179" s="296"/>
      <c r="F179" s="319" t="s">
        <v>920</v>
      </c>
      <c r="G179" s="296"/>
      <c r="H179" s="296" t="s">
        <v>992</v>
      </c>
      <c r="I179" s="296" t="s">
        <v>922</v>
      </c>
      <c r="J179" s="296">
        <v>20</v>
      </c>
      <c r="K179" s="344"/>
    </row>
    <row r="180" s="1" customFormat="1" ht="15" customHeight="1">
      <c r="B180" s="321"/>
      <c r="C180" s="296" t="s">
        <v>54</v>
      </c>
      <c r="D180" s="296"/>
      <c r="E180" s="296"/>
      <c r="F180" s="319" t="s">
        <v>920</v>
      </c>
      <c r="G180" s="296"/>
      <c r="H180" s="296" t="s">
        <v>993</v>
      </c>
      <c r="I180" s="296" t="s">
        <v>922</v>
      </c>
      <c r="J180" s="296">
        <v>255</v>
      </c>
      <c r="K180" s="344"/>
    </row>
    <row r="181" s="1" customFormat="1" ht="15" customHeight="1">
      <c r="B181" s="321"/>
      <c r="C181" s="296" t="s">
        <v>109</v>
      </c>
      <c r="D181" s="296"/>
      <c r="E181" s="296"/>
      <c r="F181" s="319" t="s">
        <v>920</v>
      </c>
      <c r="G181" s="296"/>
      <c r="H181" s="296" t="s">
        <v>884</v>
      </c>
      <c r="I181" s="296" t="s">
        <v>922</v>
      </c>
      <c r="J181" s="296">
        <v>10</v>
      </c>
      <c r="K181" s="344"/>
    </row>
    <row r="182" s="1" customFormat="1" ht="15" customHeight="1">
      <c r="B182" s="321"/>
      <c r="C182" s="296" t="s">
        <v>110</v>
      </c>
      <c r="D182" s="296"/>
      <c r="E182" s="296"/>
      <c r="F182" s="319" t="s">
        <v>920</v>
      </c>
      <c r="G182" s="296"/>
      <c r="H182" s="296" t="s">
        <v>994</v>
      </c>
      <c r="I182" s="296" t="s">
        <v>955</v>
      </c>
      <c r="J182" s="296"/>
      <c r="K182" s="344"/>
    </row>
    <row r="183" s="1" customFormat="1" ht="15" customHeight="1">
      <c r="B183" s="321"/>
      <c r="C183" s="296" t="s">
        <v>995</v>
      </c>
      <c r="D183" s="296"/>
      <c r="E183" s="296"/>
      <c r="F183" s="319" t="s">
        <v>920</v>
      </c>
      <c r="G183" s="296"/>
      <c r="H183" s="296" t="s">
        <v>996</v>
      </c>
      <c r="I183" s="296" t="s">
        <v>955</v>
      </c>
      <c r="J183" s="296"/>
      <c r="K183" s="344"/>
    </row>
    <row r="184" s="1" customFormat="1" ht="15" customHeight="1">
      <c r="B184" s="321"/>
      <c r="C184" s="296" t="s">
        <v>984</v>
      </c>
      <c r="D184" s="296"/>
      <c r="E184" s="296"/>
      <c r="F184" s="319" t="s">
        <v>920</v>
      </c>
      <c r="G184" s="296"/>
      <c r="H184" s="296" t="s">
        <v>997</v>
      </c>
      <c r="I184" s="296" t="s">
        <v>955</v>
      </c>
      <c r="J184" s="296"/>
      <c r="K184" s="344"/>
    </row>
    <row r="185" s="1" customFormat="1" ht="15" customHeight="1">
      <c r="B185" s="321"/>
      <c r="C185" s="296" t="s">
        <v>112</v>
      </c>
      <c r="D185" s="296"/>
      <c r="E185" s="296"/>
      <c r="F185" s="319" t="s">
        <v>926</v>
      </c>
      <c r="G185" s="296"/>
      <c r="H185" s="296" t="s">
        <v>998</v>
      </c>
      <c r="I185" s="296" t="s">
        <v>922</v>
      </c>
      <c r="J185" s="296">
        <v>50</v>
      </c>
      <c r="K185" s="344"/>
    </row>
    <row r="186" s="1" customFormat="1" ht="15" customHeight="1">
      <c r="B186" s="321"/>
      <c r="C186" s="296" t="s">
        <v>999</v>
      </c>
      <c r="D186" s="296"/>
      <c r="E186" s="296"/>
      <c r="F186" s="319" t="s">
        <v>926</v>
      </c>
      <c r="G186" s="296"/>
      <c r="H186" s="296" t="s">
        <v>1000</v>
      </c>
      <c r="I186" s="296" t="s">
        <v>1001</v>
      </c>
      <c r="J186" s="296"/>
      <c r="K186" s="344"/>
    </row>
    <row r="187" s="1" customFormat="1" ht="15" customHeight="1">
      <c r="B187" s="321"/>
      <c r="C187" s="296" t="s">
        <v>1002</v>
      </c>
      <c r="D187" s="296"/>
      <c r="E187" s="296"/>
      <c r="F187" s="319" t="s">
        <v>926</v>
      </c>
      <c r="G187" s="296"/>
      <c r="H187" s="296" t="s">
        <v>1003</v>
      </c>
      <c r="I187" s="296" t="s">
        <v>1001</v>
      </c>
      <c r="J187" s="296"/>
      <c r="K187" s="344"/>
    </row>
    <row r="188" s="1" customFormat="1" ht="15" customHeight="1">
      <c r="B188" s="321"/>
      <c r="C188" s="296" t="s">
        <v>1004</v>
      </c>
      <c r="D188" s="296"/>
      <c r="E188" s="296"/>
      <c r="F188" s="319" t="s">
        <v>926</v>
      </c>
      <c r="G188" s="296"/>
      <c r="H188" s="296" t="s">
        <v>1005</v>
      </c>
      <c r="I188" s="296" t="s">
        <v>1001</v>
      </c>
      <c r="J188" s="296"/>
      <c r="K188" s="344"/>
    </row>
    <row r="189" s="1" customFormat="1" ht="15" customHeight="1">
      <c r="B189" s="321"/>
      <c r="C189" s="357" t="s">
        <v>1006</v>
      </c>
      <c r="D189" s="296"/>
      <c r="E189" s="296"/>
      <c r="F189" s="319" t="s">
        <v>926</v>
      </c>
      <c r="G189" s="296"/>
      <c r="H189" s="296" t="s">
        <v>1007</v>
      </c>
      <c r="I189" s="296" t="s">
        <v>1008</v>
      </c>
      <c r="J189" s="358" t="s">
        <v>1009</v>
      </c>
      <c r="K189" s="344"/>
    </row>
    <row r="190" s="1" customFormat="1" ht="15" customHeight="1">
      <c r="B190" s="321"/>
      <c r="C190" s="357" t="s">
        <v>42</v>
      </c>
      <c r="D190" s="296"/>
      <c r="E190" s="296"/>
      <c r="F190" s="319" t="s">
        <v>920</v>
      </c>
      <c r="G190" s="296"/>
      <c r="H190" s="293" t="s">
        <v>1010</v>
      </c>
      <c r="I190" s="296" t="s">
        <v>1011</v>
      </c>
      <c r="J190" s="296"/>
      <c r="K190" s="344"/>
    </row>
    <row r="191" s="1" customFormat="1" ht="15" customHeight="1">
      <c r="B191" s="321"/>
      <c r="C191" s="357" t="s">
        <v>1012</v>
      </c>
      <c r="D191" s="296"/>
      <c r="E191" s="296"/>
      <c r="F191" s="319" t="s">
        <v>920</v>
      </c>
      <c r="G191" s="296"/>
      <c r="H191" s="296" t="s">
        <v>1013</v>
      </c>
      <c r="I191" s="296" t="s">
        <v>955</v>
      </c>
      <c r="J191" s="296"/>
      <c r="K191" s="344"/>
    </row>
    <row r="192" s="1" customFormat="1" ht="15" customHeight="1">
      <c r="B192" s="321"/>
      <c r="C192" s="357" t="s">
        <v>1014</v>
      </c>
      <c r="D192" s="296"/>
      <c r="E192" s="296"/>
      <c r="F192" s="319" t="s">
        <v>920</v>
      </c>
      <c r="G192" s="296"/>
      <c r="H192" s="296" t="s">
        <v>1015</v>
      </c>
      <c r="I192" s="296" t="s">
        <v>955</v>
      </c>
      <c r="J192" s="296"/>
      <c r="K192" s="344"/>
    </row>
    <row r="193" s="1" customFormat="1" ht="15" customHeight="1">
      <c r="B193" s="321"/>
      <c r="C193" s="357" t="s">
        <v>1016</v>
      </c>
      <c r="D193" s="296"/>
      <c r="E193" s="296"/>
      <c r="F193" s="319" t="s">
        <v>926</v>
      </c>
      <c r="G193" s="296"/>
      <c r="H193" s="296" t="s">
        <v>1017</v>
      </c>
      <c r="I193" s="296" t="s">
        <v>955</v>
      </c>
      <c r="J193" s="296"/>
      <c r="K193" s="344"/>
    </row>
    <row r="194" s="1" customFormat="1" ht="15" customHeight="1">
      <c r="B194" s="350"/>
      <c r="C194" s="359"/>
      <c r="D194" s="330"/>
      <c r="E194" s="330"/>
      <c r="F194" s="330"/>
      <c r="G194" s="330"/>
      <c r="H194" s="330"/>
      <c r="I194" s="330"/>
      <c r="J194" s="330"/>
      <c r="K194" s="351"/>
    </row>
    <row r="195" s="1" customFormat="1" ht="18.75" customHeight="1">
      <c r="B195" s="332"/>
      <c r="C195" s="342"/>
      <c r="D195" s="342"/>
      <c r="E195" s="342"/>
      <c r="F195" s="352"/>
      <c r="G195" s="342"/>
      <c r="H195" s="342"/>
      <c r="I195" s="342"/>
      <c r="J195" s="342"/>
      <c r="K195" s="332"/>
    </row>
    <row r="196" s="1" customFormat="1" ht="18.75" customHeight="1">
      <c r="B196" s="332"/>
      <c r="C196" s="342"/>
      <c r="D196" s="342"/>
      <c r="E196" s="342"/>
      <c r="F196" s="352"/>
      <c r="G196" s="342"/>
      <c r="H196" s="342"/>
      <c r="I196" s="342"/>
      <c r="J196" s="342"/>
      <c r="K196" s="332"/>
    </row>
    <row r="197" s="1" customFormat="1" ht="18.75" customHeight="1">
      <c r="B197" s="304"/>
      <c r="C197" s="304"/>
      <c r="D197" s="304"/>
      <c r="E197" s="304"/>
      <c r="F197" s="304"/>
      <c r="G197" s="304"/>
      <c r="H197" s="304"/>
      <c r="I197" s="304"/>
      <c r="J197" s="304"/>
      <c r="K197" s="304"/>
    </row>
    <row r="198" s="1" customFormat="1" ht="13.5">
      <c r="B198" s="283"/>
      <c r="C198" s="284"/>
      <c r="D198" s="284"/>
      <c r="E198" s="284"/>
      <c r="F198" s="284"/>
      <c r="G198" s="284"/>
      <c r="H198" s="284"/>
      <c r="I198" s="284"/>
      <c r="J198" s="284"/>
      <c r="K198" s="285"/>
    </row>
    <row r="199" s="1" customFormat="1" ht="21">
      <c r="B199" s="286"/>
      <c r="C199" s="287" t="s">
        <v>1018</v>
      </c>
      <c r="D199" s="287"/>
      <c r="E199" s="287"/>
      <c r="F199" s="287"/>
      <c r="G199" s="287"/>
      <c r="H199" s="287"/>
      <c r="I199" s="287"/>
      <c r="J199" s="287"/>
      <c r="K199" s="288"/>
    </row>
    <row r="200" s="1" customFormat="1" ht="25.5" customHeight="1">
      <c r="B200" s="286"/>
      <c r="C200" s="360" t="s">
        <v>1019</v>
      </c>
      <c r="D200" s="360"/>
      <c r="E200" s="360"/>
      <c r="F200" s="360" t="s">
        <v>1020</v>
      </c>
      <c r="G200" s="361"/>
      <c r="H200" s="360" t="s">
        <v>1021</v>
      </c>
      <c r="I200" s="360"/>
      <c r="J200" s="360"/>
      <c r="K200" s="288"/>
    </row>
    <row r="201" s="1" customFormat="1" ht="5.25" customHeight="1">
      <c r="B201" s="321"/>
      <c r="C201" s="316"/>
      <c r="D201" s="316"/>
      <c r="E201" s="316"/>
      <c r="F201" s="316"/>
      <c r="G201" s="342"/>
      <c r="H201" s="316"/>
      <c r="I201" s="316"/>
      <c r="J201" s="316"/>
      <c r="K201" s="344"/>
    </row>
    <row r="202" s="1" customFormat="1" ht="15" customHeight="1">
      <c r="B202" s="321"/>
      <c r="C202" s="296" t="s">
        <v>1011</v>
      </c>
      <c r="D202" s="296"/>
      <c r="E202" s="296"/>
      <c r="F202" s="319" t="s">
        <v>43</v>
      </c>
      <c r="G202" s="296"/>
      <c r="H202" s="296" t="s">
        <v>1022</v>
      </c>
      <c r="I202" s="296"/>
      <c r="J202" s="296"/>
      <c r="K202" s="344"/>
    </row>
    <row r="203" s="1" customFormat="1" ht="15" customHeight="1">
      <c r="B203" s="321"/>
      <c r="C203" s="296"/>
      <c r="D203" s="296"/>
      <c r="E203" s="296"/>
      <c r="F203" s="319" t="s">
        <v>44</v>
      </c>
      <c r="G203" s="296"/>
      <c r="H203" s="296" t="s">
        <v>1023</v>
      </c>
      <c r="I203" s="296"/>
      <c r="J203" s="296"/>
      <c r="K203" s="344"/>
    </row>
    <row r="204" s="1" customFormat="1" ht="15" customHeight="1">
      <c r="B204" s="321"/>
      <c r="C204" s="296"/>
      <c r="D204" s="296"/>
      <c r="E204" s="296"/>
      <c r="F204" s="319" t="s">
        <v>47</v>
      </c>
      <c r="G204" s="296"/>
      <c r="H204" s="296" t="s">
        <v>1024</v>
      </c>
      <c r="I204" s="296"/>
      <c r="J204" s="296"/>
      <c r="K204" s="344"/>
    </row>
    <row r="205" s="1" customFormat="1" ht="15" customHeight="1">
      <c r="B205" s="321"/>
      <c r="C205" s="296"/>
      <c r="D205" s="296"/>
      <c r="E205" s="296"/>
      <c r="F205" s="319" t="s">
        <v>45</v>
      </c>
      <c r="G205" s="296"/>
      <c r="H205" s="296" t="s">
        <v>1025</v>
      </c>
      <c r="I205" s="296"/>
      <c r="J205" s="296"/>
      <c r="K205" s="344"/>
    </row>
    <row r="206" s="1" customFormat="1" ht="15" customHeight="1">
      <c r="B206" s="321"/>
      <c r="C206" s="296"/>
      <c r="D206" s="296"/>
      <c r="E206" s="296"/>
      <c r="F206" s="319" t="s">
        <v>46</v>
      </c>
      <c r="G206" s="296"/>
      <c r="H206" s="296" t="s">
        <v>1026</v>
      </c>
      <c r="I206" s="296"/>
      <c r="J206" s="296"/>
      <c r="K206" s="344"/>
    </row>
    <row r="207" s="1" customFormat="1" ht="15" customHeight="1">
      <c r="B207" s="321"/>
      <c r="C207" s="296"/>
      <c r="D207" s="296"/>
      <c r="E207" s="296"/>
      <c r="F207" s="319"/>
      <c r="G207" s="296"/>
      <c r="H207" s="296"/>
      <c r="I207" s="296"/>
      <c r="J207" s="296"/>
      <c r="K207" s="344"/>
    </row>
    <row r="208" s="1" customFormat="1" ht="15" customHeight="1">
      <c r="B208" s="321"/>
      <c r="C208" s="296" t="s">
        <v>967</v>
      </c>
      <c r="D208" s="296"/>
      <c r="E208" s="296"/>
      <c r="F208" s="319" t="s">
        <v>79</v>
      </c>
      <c r="G208" s="296"/>
      <c r="H208" s="296" t="s">
        <v>1027</v>
      </c>
      <c r="I208" s="296"/>
      <c r="J208" s="296"/>
      <c r="K208" s="344"/>
    </row>
    <row r="209" s="1" customFormat="1" ht="15" customHeight="1">
      <c r="B209" s="321"/>
      <c r="C209" s="296"/>
      <c r="D209" s="296"/>
      <c r="E209" s="296"/>
      <c r="F209" s="319" t="s">
        <v>864</v>
      </c>
      <c r="G209" s="296"/>
      <c r="H209" s="296" t="s">
        <v>865</v>
      </c>
      <c r="I209" s="296"/>
      <c r="J209" s="296"/>
      <c r="K209" s="344"/>
    </row>
    <row r="210" s="1" customFormat="1" ht="15" customHeight="1">
      <c r="B210" s="321"/>
      <c r="C210" s="296"/>
      <c r="D210" s="296"/>
      <c r="E210" s="296"/>
      <c r="F210" s="319" t="s">
        <v>862</v>
      </c>
      <c r="G210" s="296"/>
      <c r="H210" s="296" t="s">
        <v>1028</v>
      </c>
      <c r="I210" s="296"/>
      <c r="J210" s="296"/>
      <c r="K210" s="344"/>
    </row>
    <row r="211" s="1" customFormat="1" ht="15" customHeight="1">
      <c r="B211" s="362"/>
      <c r="C211" s="296"/>
      <c r="D211" s="296"/>
      <c r="E211" s="296"/>
      <c r="F211" s="319" t="s">
        <v>86</v>
      </c>
      <c r="G211" s="357"/>
      <c r="H211" s="348" t="s">
        <v>87</v>
      </c>
      <c r="I211" s="348"/>
      <c r="J211" s="348"/>
      <c r="K211" s="363"/>
    </row>
    <row r="212" s="1" customFormat="1" ht="15" customHeight="1">
      <c r="B212" s="362"/>
      <c r="C212" s="296"/>
      <c r="D212" s="296"/>
      <c r="E212" s="296"/>
      <c r="F212" s="319" t="s">
        <v>866</v>
      </c>
      <c r="G212" s="357"/>
      <c r="H212" s="348" t="s">
        <v>1029</v>
      </c>
      <c r="I212" s="348"/>
      <c r="J212" s="348"/>
      <c r="K212" s="363"/>
    </row>
    <row r="213" s="1" customFormat="1" ht="15" customHeight="1">
      <c r="B213" s="362"/>
      <c r="C213" s="296"/>
      <c r="D213" s="296"/>
      <c r="E213" s="296"/>
      <c r="F213" s="319"/>
      <c r="G213" s="357"/>
      <c r="H213" s="348"/>
      <c r="I213" s="348"/>
      <c r="J213" s="348"/>
      <c r="K213" s="363"/>
    </row>
    <row r="214" s="1" customFormat="1" ht="15" customHeight="1">
      <c r="B214" s="362"/>
      <c r="C214" s="296" t="s">
        <v>991</v>
      </c>
      <c r="D214" s="296"/>
      <c r="E214" s="296"/>
      <c r="F214" s="319">
        <v>1</v>
      </c>
      <c r="G214" s="357"/>
      <c r="H214" s="348" t="s">
        <v>1030</v>
      </c>
      <c r="I214" s="348"/>
      <c r="J214" s="348"/>
      <c r="K214" s="363"/>
    </row>
    <row r="215" s="1" customFormat="1" ht="15" customHeight="1">
      <c r="B215" s="362"/>
      <c r="C215" s="296"/>
      <c r="D215" s="296"/>
      <c r="E215" s="296"/>
      <c r="F215" s="319">
        <v>2</v>
      </c>
      <c r="G215" s="357"/>
      <c r="H215" s="348" t="s">
        <v>1031</v>
      </c>
      <c r="I215" s="348"/>
      <c r="J215" s="348"/>
      <c r="K215" s="363"/>
    </row>
    <row r="216" s="1" customFormat="1" ht="15" customHeight="1">
      <c r="B216" s="362"/>
      <c r="C216" s="296"/>
      <c r="D216" s="296"/>
      <c r="E216" s="296"/>
      <c r="F216" s="319">
        <v>3</v>
      </c>
      <c r="G216" s="357"/>
      <c r="H216" s="348" t="s">
        <v>1032</v>
      </c>
      <c r="I216" s="348"/>
      <c r="J216" s="348"/>
      <c r="K216" s="363"/>
    </row>
    <row r="217" s="1" customFormat="1" ht="15" customHeight="1">
      <c r="B217" s="362"/>
      <c r="C217" s="296"/>
      <c r="D217" s="296"/>
      <c r="E217" s="296"/>
      <c r="F217" s="319">
        <v>4</v>
      </c>
      <c r="G217" s="357"/>
      <c r="H217" s="348" t="s">
        <v>1033</v>
      </c>
      <c r="I217" s="348"/>
      <c r="J217" s="348"/>
      <c r="K217" s="363"/>
    </row>
    <row r="218" s="1" customFormat="1" ht="12.75" customHeight="1">
      <c r="B218" s="364"/>
      <c r="C218" s="365"/>
      <c r="D218" s="365"/>
      <c r="E218" s="365"/>
      <c r="F218" s="365"/>
      <c r="G218" s="365"/>
      <c r="H218" s="365"/>
      <c r="I218" s="365"/>
      <c r="J218" s="365"/>
      <c r="K218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Lucie Wojčiková</dc:creator>
  <cp:lastModifiedBy>Lucie Wojčiková</cp:lastModifiedBy>
  <dcterms:created xsi:type="dcterms:W3CDTF">2021-03-18T09:05:16Z</dcterms:created>
  <dcterms:modified xsi:type="dcterms:W3CDTF">2021-03-18T09:05:22Z</dcterms:modified>
</cp:coreProperties>
</file>