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31-12-2021 - Oprava fasád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'31-12-2021 - Oprava fasád...'!$C$123:$K$189</definedName>
    <definedName name="_xlnm.Print_Area" localSheetId="1">'31-12-2021 - Oprava fasád...'!$C$113:$J$189</definedName>
    <definedName name="_xlnm.Print_Titles" localSheetId="1">'31-12-2021 - Oprava fasád...'!$123:$123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9"/>
  <c r="BH189"/>
  <c r="BG189"/>
  <c r="BE189"/>
  <c r="T189"/>
  <c r="T188"/>
  <c r="R189"/>
  <c r="R188"/>
  <c r="P189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F120"/>
  <c r="F118"/>
  <c r="E116"/>
  <c r="F89"/>
  <c r="F87"/>
  <c r="E85"/>
  <c r="J22"/>
  <c r="E22"/>
  <c r="J121"/>
  <c r="J21"/>
  <c r="J19"/>
  <c r="E19"/>
  <c r="J89"/>
  <c r="J18"/>
  <c r="J16"/>
  <c r="E16"/>
  <c r="F121"/>
  <c r="J15"/>
  <c r="J10"/>
  <c r="J118"/>
  <c i="1" r="L90"/>
  <c r="AM90"/>
  <c r="AM89"/>
  <c r="L89"/>
  <c r="AM87"/>
  <c r="L87"/>
  <c r="L85"/>
  <c r="L84"/>
  <c i="2" r="BK189"/>
  <c r="J187"/>
  <c r="J183"/>
  <c r="J180"/>
  <c r="BK178"/>
  <c r="J177"/>
  <c r="J176"/>
  <c r="BK174"/>
  <c r="BK172"/>
  <c r="J171"/>
  <c r="J168"/>
  <c r="J167"/>
  <c r="J165"/>
  <c r="BK164"/>
  <c r="BK163"/>
  <c r="J160"/>
  <c r="BK157"/>
  <c r="BK156"/>
  <c r="J154"/>
  <c r="BK152"/>
  <c r="J149"/>
  <c r="BK148"/>
  <c r="BK146"/>
  <c r="J145"/>
  <c r="BK144"/>
  <c r="J142"/>
  <c r="BK140"/>
  <c r="BK137"/>
  <c r="BK136"/>
  <c r="J134"/>
  <c r="BK133"/>
  <c r="J131"/>
  <c r="J129"/>
  <c r="BK187"/>
  <c r="J186"/>
  <c r="BK185"/>
  <c r="BK184"/>
  <c r="BK183"/>
  <c r="BK180"/>
  <c r="J179"/>
  <c r="J178"/>
  <c r="BK177"/>
  <c r="BK176"/>
  <c r="J172"/>
  <c r="BK171"/>
  <c r="BK170"/>
  <c r="BK169"/>
  <c r="BK168"/>
  <c r="J166"/>
  <c r="J163"/>
  <c r="BK162"/>
  <c r="J161"/>
  <c r="J157"/>
  <c r="J155"/>
  <c r="BK154"/>
  <c r="BK151"/>
  <c r="BK150"/>
  <c r="BK149"/>
  <c r="J148"/>
  <c r="BK147"/>
  <c r="J146"/>
  <c r="BK145"/>
  <c r="J144"/>
  <c r="BK143"/>
  <c r="BK141"/>
  <c r="BK139"/>
  <c r="J138"/>
  <c r="J137"/>
  <c r="J133"/>
  <c r="J132"/>
  <c r="BK131"/>
  <c r="J130"/>
  <c r="BK127"/>
  <c i="1" r="AS94"/>
  <c i="2" r="J189"/>
  <c r="BK186"/>
  <c r="J185"/>
  <c r="J184"/>
  <c r="BK179"/>
  <c r="J174"/>
  <c r="J170"/>
  <c r="J169"/>
  <c r="BK167"/>
  <c r="BK166"/>
  <c r="BK165"/>
  <c r="J164"/>
  <c r="J162"/>
  <c r="BK161"/>
  <c r="BK160"/>
  <c r="J156"/>
  <c r="BK155"/>
  <c r="J152"/>
  <c r="J151"/>
  <c r="J150"/>
  <c r="J147"/>
  <c r="J143"/>
  <c r="BK142"/>
  <c r="J141"/>
  <c r="J140"/>
  <c r="J139"/>
  <c r="BK138"/>
  <c r="J136"/>
  <c r="BK134"/>
  <c r="BK132"/>
  <c r="BK130"/>
  <c r="BK129"/>
  <c r="J127"/>
  <c l="1" r="BK135"/>
  <c r="J135"/>
  <c r="J98"/>
  <c r="R135"/>
  <c r="P153"/>
  <c r="R153"/>
  <c r="R159"/>
  <c r="P128"/>
  <c r="P125"/>
  <c r="R128"/>
  <c r="R125"/>
  <c r="P135"/>
  <c r="BK153"/>
  <c r="J153"/>
  <c r="J99"/>
  <c r="BK159"/>
  <c r="J159"/>
  <c r="J101"/>
  <c r="P159"/>
  <c r="R175"/>
  <c r="BK128"/>
  <c r="J128"/>
  <c r="J97"/>
  <c r="T128"/>
  <c r="T125"/>
  <c r="T135"/>
  <c r="T153"/>
  <c r="T159"/>
  <c r="BK175"/>
  <c r="J175"/>
  <c r="J103"/>
  <c r="P175"/>
  <c r="T175"/>
  <c r="BK182"/>
  <c r="J182"/>
  <c r="J105"/>
  <c r="P182"/>
  <c r="P181"/>
  <c r="R182"/>
  <c r="R181"/>
  <c r="T182"/>
  <c r="T181"/>
  <c r="J87"/>
  <c r="F90"/>
  <c r="J120"/>
  <c r="BF127"/>
  <c r="BF134"/>
  <c r="BF136"/>
  <c r="BF144"/>
  <c r="BF156"/>
  <c r="BF162"/>
  <c r="BF167"/>
  <c r="BF168"/>
  <c r="BF170"/>
  <c r="BF174"/>
  <c r="BF177"/>
  <c r="BF179"/>
  <c r="BF189"/>
  <c r="BK126"/>
  <c r="J126"/>
  <c r="J96"/>
  <c r="BK173"/>
  <c r="J173"/>
  <c r="J102"/>
  <c r="BF132"/>
  <c r="BF133"/>
  <c r="BF139"/>
  <c r="BF141"/>
  <c r="BF148"/>
  <c r="BF151"/>
  <c r="BF152"/>
  <c r="BF155"/>
  <c r="BF161"/>
  <c r="BF163"/>
  <c r="BF164"/>
  <c r="BF166"/>
  <c r="BF172"/>
  <c r="BF186"/>
  <c r="J90"/>
  <c r="BF129"/>
  <c r="BF130"/>
  <c r="BF131"/>
  <c r="BF137"/>
  <c r="BF138"/>
  <c r="BF140"/>
  <c r="BF142"/>
  <c r="BF143"/>
  <c r="BF145"/>
  <c r="BF146"/>
  <c r="BF147"/>
  <c r="BF149"/>
  <c r="BF150"/>
  <c r="BF154"/>
  <c r="BF157"/>
  <c r="BF160"/>
  <c r="BF165"/>
  <c r="BF169"/>
  <c r="BF171"/>
  <c r="BF176"/>
  <c r="BF178"/>
  <c r="BF180"/>
  <c r="BF183"/>
  <c r="BF184"/>
  <c r="BF185"/>
  <c r="BF187"/>
  <c r="BK188"/>
  <c r="J188"/>
  <c r="J106"/>
  <c r="J31"/>
  <c i="1" r="AV95"/>
  <c i="2" r="F33"/>
  <c i="1" r="BB95"/>
  <c r="BB94"/>
  <c r="W31"/>
  <c i="2" r="F31"/>
  <c i="1" r="AZ95"/>
  <c r="AZ94"/>
  <c r="AV94"/>
  <c r="AK29"/>
  <c i="2" r="F35"/>
  <c i="1" r="BD95"/>
  <c r="BD94"/>
  <c r="W33"/>
  <c i="2" r="F34"/>
  <c i="1" r="BC95"/>
  <c r="BC94"/>
  <c r="W32"/>
  <c i="2" l="1" r="T158"/>
  <c r="T124"/>
  <c r="P158"/>
  <c r="P124"/>
  <c i="1" r="AU95"/>
  <c i="2" r="R158"/>
  <c r="R124"/>
  <c r="BK125"/>
  <c r="J125"/>
  <c r="J95"/>
  <c r="BK158"/>
  <c r="J158"/>
  <c r="J100"/>
  <c r="BK181"/>
  <c r="J181"/>
  <c r="J104"/>
  <c i="1" r="AX94"/>
  <c r="W29"/>
  <c r="AY94"/>
  <c i="2" r="F32"/>
  <c i="1" r="BA95"/>
  <c r="BA94"/>
  <c r="W30"/>
  <c i="2" r="J32"/>
  <c i="1" r="AW95"/>
  <c r="AT95"/>
  <c r="AU94"/>
  <c i="2" l="1" r="BK124"/>
  <c r="J124"/>
  <c r="J94"/>
  <c i="1" r="AW94"/>
  <c r="AK30"/>
  <c i="2" l="1" r="J28"/>
  <c i="1" r="AG95"/>
  <c r="AN95"/>
  <c r="AT94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<sst xmlns="http://schemas.openxmlformats.org/spreadsheetml/2006/main">
  <si>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</si>
  <si>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</si>
  <si>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</si>
  <si>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</si>
  <si>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</si>
  <si>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{011b521b-e27f-4bc5-ac36-08b34ddf064d}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</si>
  <si>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</si>
  <si>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</si>
  <si>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</si>
  <si>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</si>
  <si>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</si>
  <si>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</si>
  <si>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</si>
  <si>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</si>
  <si>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31-12-2021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</si>
  <si>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</si>
  <si>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</si>
  <si>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fasády městského domu, Mírové nám. 71</t>
  </si>
  <si>
    <t>KSO:</t>
  </si>
  <si>
    <t>CC-CZ:</t>
  </si>
  <si>
    <t>Místo:</t>
  </si>
  <si>
    <t>Bílina</t>
  </si>
  <si>
    <t>Datum:</t>
  </si>
  <si>
    <t>11. 12. 2021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</si>
  <si>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</si>
  <si>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</si>
  <si>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</si>
  <si>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</si>
  <si>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</si>
  <si>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</si>
  <si>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</si>
  <si>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</si>
  <si>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</si>
  <si>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</si>
  <si>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</si>
  <si>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</si>
  <si>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</si>
  <si>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</si>
  <si>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</si>
  <si>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</si>
  <si>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</si>
  <si>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</si>
  <si>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</si>
  <si>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</si>
  <si>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</si>
  <si>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</si>
  <si>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</si>
  <si>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</si>
  <si>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</si>
  <si>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</si>
  <si>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</si>
  <si>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</si>
  <si>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</si>
  <si>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</si>
  <si>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</si>
  <si>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</si>
  <si>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</si>
  <si>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</si>
  <si>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</si>
  <si>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</si>
  <si>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</si>
  <si>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</si>
  <si>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</si>
  <si>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</si>
  <si>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</si>
  <si>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</si>
  <si>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</si>
  <si>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</si>
  <si>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</si>
  <si>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</si>
  <si>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</si>
  <si>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</si>
  <si>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</si>
  <si>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</si>
  <si>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</si>
  <si>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</si>
  <si>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</si>
  <si>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</si>
  <si>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</si>
  <si>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</si>
  <si>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</si>
  <si>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</si>
  <si>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</si>
  <si>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</si>
  <si>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</si>
  <si>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</si>
  <si>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</si>
  <si>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</si>
  <si>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</si>
  <si>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</si>
  <si>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</si>
  <si>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</si>
  <si>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</si>
  <si>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</si>
  <si>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</si>
  <si>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</si>
  <si>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</si>
  <si>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</si>
  <si>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</si>
  <si>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</si>
  <si>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</si>
  <si>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</si>
  <si>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</si>
  <si>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</si>
  <si>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</si>
  <si>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</si>
  <si>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</si>
  <si>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</si>
  <si>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</si>
  <si>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</si>
  <si>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</si>
  <si>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</si>
  <si>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</si>
  <si>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</si>
  <si>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</si>
  <si>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</si>
  <si>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</si>
  <si>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</si>
  <si>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</si>
  <si>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</si>
  <si>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</si>
  <si>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349234841</t>
  </si>
  <si>
    <t>Doplnění zdiva podokenních nebo nadokenních říms</t>
  </si>
  <si>
    <t>m</t>
  </si>
  <si>
    <t>4</t>
  </si>
  <si>
    <t>2</t>
  </si>
  <si>
    <t>2144453846</t>
  </si>
  <si>
    <t>6</t>
  </si>
  <si>
    <t>Úpravy povrchů, podlahy a osazování výplní</t>
  </si>
  <si>
    <t>622311131</t>
  </si>
  <si>
    <t>Potažení vnějších stěn vápenným štukem tloušťky do 3 mm</t>
  </si>
  <si>
    <t>m2</t>
  </si>
  <si>
    <t>-1953598125</t>
  </si>
  <si>
    <t>622325406</t>
  </si>
  <si>
    <t>Oprava vnější vápenné štukové omítky členitosti 3 v rozsahu do 50%</t>
  </si>
  <si>
    <t>-418619440</t>
  </si>
  <si>
    <t>622821011</t>
  </si>
  <si>
    <t>Vnější sanační zatřená omítka pro vlhké a zasolené zdivo prováděná ručně</t>
  </si>
  <si>
    <t>-168113596</t>
  </si>
  <si>
    <t>5</t>
  </si>
  <si>
    <t>629991001</t>
  </si>
  <si>
    <t>Zakrytí podélných ploch fólií volně položenou</t>
  </si>
  <si>
    <t>-636667245</t>
  </si>
  <si>
    <t>629991011</t>
  </si>
  <si>
    <t>Zakrytí výplní otvorů a svislých ploch fólií přilepenou lepící páskou</t>
  </si>
  <si>
    <t>240857913</t>
  </si>
  <si>
    <t>7</t>
  </si>
  <si>
    <t>629995101</t>
  </si>
  <si>
    <t>Očištění vnějších ploch tlakovou vodou</t>
  </si>
  <si>
    <t>-640422391</t>
  </si>
  <si>
    <t>9</t>
  </si>
  <si>
    <t>Ostatní konstrukce a práce, bourání</t>
  </si>
  <si>
    <t>8</t>
  </si>
  <si>
    <t>914511112</t>
  </si>
  <si>
    <t>Montáž sloupku dopravních značek délky do 3,5 m s betonovým základem a patkou</t>
  </si>
  <si>
    <t>kus</t>
  </si>
  <si>
    <t>-1890248501</t>
  </si>
  <si>
    <t>941211112</t>
  </si>
  <si>
    <t>Montáž lešení řadového rámového lehkého zatížení do 200 kg/m2 š do 0,9 m v do 25 m</t>
  </si>
  <si>
    <t>820550126</t>
  </si>
  <si>
    <t>10</t>
  </si>
  <si>
    <t>941211211</t>
  </si>
  <si>
    <t>Příplatek k lešení řadovému rámovému lehkému š 0,9 m v do 25 m za první a ZKD den použití</t>
  </si>
  <si>
    <t>693032686</t>
  </si>
  <si>
    <t>11</t>
  </si>
  <si>
    <t>941211812</t>
  </si>
  <si>
    <t>Demontáž lešení řadového rámového lehkého zatížení do 200 kg/m2 š do 0,9 m v do 25 m</t>
  </si>
  <si>
    <t>1611435541</t>
  </si>
  <si>
    <t>12</t>
  </si>
  <si>
    <t>944611111</t>
  </si>
  <si>
    <t>Montáž ochranné plachty z textilie z umělých vláken</t>
  </si>
  <si>
    <t>-1509660742</t>
  </si>
  <si>
    <t>13</t>
  </si>
  <si>
    <t>944611211</t>
  </si>
  <si>
    <t>Příplatek k ochranné plachtě za první a ZKD den použití</t>
  </si>
  <si>
    <t>1508538596</t>
  </si>
  <si>
    <t>14</t>
  </si>
  <si>
    <t>944611811</t>
  </si>
  <si>
    <t>Demontáž ochranné plachty z textilie z umělých vláken</t>
  </si>
  <si>
    <t>-145639718</t>
  </si>
  <si>
    <t>944711111</t>
  </si>
  <si>
    <t>Montáž záchytné stříšky š do 1,5 m</t>
  </si>
  <si>
    <t>2067829672</t>
  </si>
  <si>
    <t>16</t>
  </si>
  <si>
    <t>944711113</t>
  </si>
  <si>
    <t>Montáž záchytné stříšky š do 2,5 m</t>
  </si>
  <si>
    <t>-1579062811</t>
  </si>
  <si>
    <t>17</t>
  </si>
  <si>
    <t>944711811</t>
  </si>
  <si>
    <t>Demontáž záchytné stříšky š do 1,5 m</t>
  </si>
  <si>
    <t>573440725</t>
  </si>
  <si>
    <t>18</t>
  </si>
  <si>
    <t>944711813</t>
  </si>
  <si>
    <t>Demontáž záchytné stříšky š do 2,5 m</t>
  </si>
  <si>
    <t>-580453127</t>
  </si>
  <si>
    <t>19</t>
  </si>
  <si>
    <t>966006221</t>
  </si>
  <si>
    <t>Odstranění trubkového nástavce ze sloupku včetně demontáže dopravní značky</t>
  </si>
  <si>
    <t>1584025787</t>
  </si>
  <si>
    <t>20</t>
  </si>
  <si>
    <t>966032911</t>
  </si>
  <si>
    <t>Odsekání říms podokenních nebo přesokenních předsazených do 80 mm</t>
  </si>
  <si>
    <t>-2042924377</t>
  </si>
  <si>
    <t>976082131</t>
  </si>
  <si>
    <t>Vybourání objímek, držáků nebo věšáků ze zdiva cihelného</t>
  </si>
  <si>
    <t>1654527700</t>
  </si>
  <si>
    <t>22</t>
  </si>
  <si>
    <t>978019361</t>
  </si>
  <si>
    <t>Otlučení (osekání) vnější vápenné nebo vápenocementové omítky stupně členitosti 3 až 5 do 50%</t>
  </si>
  <si>
    <t>925595988</t>
  </si>
  <si>
    <t>23</t>
  </si>
  <si>
    <t>978019391</t>
  </si>
  <si>
    <t>Otlučení (osekání) vnější vápenné nebo vápenocementové omítky stupně členitosti 3 až 5 do 100%</t>
  </si>
  <si>
    <t>519539781</t>
  </si>
  <si>
    <t>24</t>
  </si>
  <si>
    <t>978035115</t>
  </si>
  <si>
    <t>Odsekání tenkovrstvé omítky obroušením v rozsahu do 50%</t>
  </si>
  <si>
    <t>-405285460</t>
  </si>
  <si>
    <t>997</t>
  </si>
  <si>
    <t>Přesun sutě</t>
  </si>
  <si>
    <t>25</t>
  </si>
  <si>
    <t>997013213</t>
  </si>
  <si>
    <t>Vnitrostaveništní doprava suti a vybouraných hmot pro budovy v do 12 m ručně</t>
  </si>
  <si>
    <t>t</t>
  </si>
  <si>
    <t>-251335771</t>
  </si>
  <si>
    <t>26</t>
  </si>
  <si>
    <t>997013501</t>
  </si>
  <si>
    <t>Odvoz suti a vybouraných hmot na skládku nebo meziskládku do 1 km se složením</t>
  </si>
  <si>
    <t>626118106</t>
  </si>
  <si>
    <t>27</t>
  </si>
  <si>
    <t>997013509</t>
  </si>
  <si>
    <t>Příplatek k odvozu suti a vybouraných hmot na skládku ZKD 1 km přes 1 km</t>
  </si>
  <si>
    <t>1892886802</t>
  </si>
  <si>
    <t>28</t>
  </si>
  <si>
    <t>997013603</t>
  </si>
  <si>
    <t>Poplatek za uložení na skládce (skládkovné) stavebního odpadu cihelného kód odpadu 17 01 02</t>
  </si>
  <si>
    <t>-211746829</t>
  </si>
  <si>
    <t>PSV</t>
  </si>
  <si>
    <t>Práce a dodávky PSV</t>
  </si>
  <si>
    <t>764</t>
  </si>
  <si>
    <t>Konstrukce klempířské</t>
  </si>
  <si>
    <t>29</t>
  </si>
  <si>
    <t>764002851</t>
  </si>
  <si>
    <t>Demontáž oplechování parapetů do suti</t>
  </si>
  <si>
    <t>-1385549003</t>
  </si>
  <si>
    <t>30</t>
  </si>
  <si>
    <t>764002861</t>
  </si>
  <si>
    <t>Demontáž oplechování říms a ozdobných prvků do suti</t>
  </si>
  <si>
    <t>-878845161</t>
  </si>
  <si>
    <t>31</t>
  </si>
  <si>
    <t>764002871</t>
  </si>
  <si>
    <t>Demontáž lemování zdí do suti</t>
  </si>
  <si>
    <t>-683883121</t>
  </si>
  <si>
    <t>32</t>
  </si>
  <si>
    <t>764004801</t>
  </si>
  <si>
    <t>Demontáž podokapního žlabu do suti</t>
  </si>
  <si>
    <t>247576618</t>
  </si>
  <si>
    <t>33</t>
  </si>
  <si>
    <t>764004861</t>
  </si>
  <si>
    <t>Demontáž svodu do suti</t>
  </si>
  <si>
    <t>-1421317673</t>
  </si>
  <si>
    <t>34</t>
  </si>
  <si>
    <t>764004863</t>
  </si>
  <si>
    <t>Demontáž svodu k dalšímu použití</t>
  </si>
  <si>
    <t>1399880525</t>
  </si>
  <si>
    <t>35</t>
  </si>
  <si>
    <t>764041421</t>
  </si>
  <si>
    <t>Dilatační připojovací lišta z TiZn předzvětralého plechu včetně tmelení rš 100 mm</t>
  </si>
  <si>
    <t>1252160416</t>
  </si>
  <si>
    <t>36</t>
  </si>
  <si>
    <t>764246402</t>
  </si>
  <si>
    <t>Oplechování parapetů rovných mechanicky kotvené z TiZn předzvětralého plechu rš 200 mm</t>
  </si>
  <si>
    <t>-975803424</t>
  </si>
  <si>
    <t>37</t>
  </si>
  <si>
    <t>764248426</t>
  </si>
  <si>
    <t>Oplechování římsy rovné celoplošně lepené z TiZn předzvětralého plechu rš 500 mm</t>
  </si>
  <si>
    <t>-1192868741</t>
  </si>
  <si>
    <t>38</t>
  </si>
  <si>
    <t>764508131</t>
  </si>
  <si>
    <t>Montáž kruhového svodu</t>
  </si>
  <si>
    <t>-1821967905</t>
  </si>
  <si>
    <t>39</t>
  </si>
  <si>
    <t>764541405</t>
  </si>
  <si>
    <t>Žlab podokapní půlkruhový z TiZn předzvětralého plechu rš 330 mm</t>
  </si>
  <si>
    <t>2057476591</t>
  </si>
  <si>
    <t>40</t>
  </si>
  <si>
    <t>764541444</t>
  </si>
  <si>
    <t>Kotlík oválný (trychtýřový) pro podokapní žlaby z TiZn předzvětralého plechu 280/80 mm</t>
  </si>
  <si>
    <t>488448126</t>
  </si>
  <si>
    <t>41</t>
  </si>
  <si>
    <t>764548423</t>
  </si>
  <si>
    <t>Svody kruhové včetně objímek, kolen, odskoků z TiZn předzvětralého plechu průměru 100 mm</t>
  </si>
  <si>
    <t>45906565</t>
  </si>
  <si>
    <t>767</t>
  </si>
  <si>
    <t>Konstrukce zámečnické</t>
  </si>
  <si>
    <t>42</t>
  </si>
  <si>
    <t>767141800</t>
  </si>
  <si>
    <t>Demontáž konstrukcí pro beztmelé zasklení se zasklením</t>
  </si>
  <si>
    <t>-1494939951</t>
  </si>
  <si>
    <t>783</t>
  </si>
  <si>
    <t>Dokončovací práce - nátěry</t>
  </si>
  <si>
    <t>43</t>
  </si>
  <si>
    <t>783801403</t>
  </si>
  <si>
    <t>Oprášení omítek před provedením nátěru</t>
  </si>
  <si>
    <t>1404584776</t>
  </si>
  <si>
    <t>44</t>
  </si>
  <si>
    <t>783823163</t>
  </si>
  <si>
    <t>Penetrační silikátový nátěr omítek stupně členitosti 3</t>
  </si>
  <si>
    <t>1444291558</t>
  </si>
  <si>
    <t>45</t>
  </si>
  <si>
    <t>783827443</t>
  </si>
  <si>
    <t>Krycí dvojnásobný silikátový nátěr omítek stupně členitosti 3</t>
  </si>
  <si>
    <t>1962714573</t>
  </si>
  <si>
    <t>46</t>
  </si>
  <si>
    <t>783897603</t>
  </si>
  <si>
    <t>Příplatek k cenám dvojnásobného krycího nátěru omítek za provedení styku 2 barev</t>
  </si>
  <si>
    <t>1652905004</t>
  </si>
  <si>
    <t>47</t>
  </si>
  <si>
    <t>783897611</t>
  </si>
  <si>
    <t>Příplatek k cenám dvojnásobného krycího nátěru omítek za barevné provedení v odstínu středně sytém</t>
  </si>
  <si>
    <t>1651469899</t>
  </si>
  <si>
    <t>VRN</t>
  </si>
  <si>
    <t>Vedlejší rozpočtové náklady</t>
  </si>
  <si>
    <t>VRN3</t>
  </si>
  <si>
    <t>Zařízení staveniště</t>
  </si>
  <si>
    <t>48</t>
  </si>
  <si>
    <t>032503000</t>
  </si>
  <si>
    <t>kpl</t>
  </si>
  <si>
    <t>1024</t>
  </si>
  <si>
    <t>1304057592</t>
  </si>
  <si>
    <t>49</t>
  </si>
  <si>
    <t>034103000</t>
  </si>
  <si>
    <t>Oplocení staveniště</t>
  </si>
  <si>
    <t>-601178576</t>
  </si>
  <si>
    <t>50</t>
  </si>
  <si>
    <t>034503000</t>
  </si>
  <si>
    <t>Informační tabule na staveništi</t>
  </si>
  <si>
    <t>…</t>
  </si>
  <si>
    <t>1592998583</t>
  </si>
  <si>
    <t>51</t>
  </si>
  <si>
    <t>035103001</t>
  </si>
  <si>
    <t>Pronájem ploch</t>
  </si>
  <si>
    <t>1307460470</t>
  </si>
  <si>
    <t>52</t>
  </si>
  <si>
    <t>039103000</t>
  </si>
  <si>
    <t>Rozebrání, bourání a odvoz zařízení staveniště</t>
  </si>
  <si>
    <t>-2003376442</t>
  </si>
  <si>
    <t>VRN4</t>
  </si>
  <si>
    <t>Inženýrská činnost</t>
  </si>
  <si>
    <t>53</t>
  </si>
  <si>
    <t>049203000</t>
  </si>
  <si>
    <t>Náklady stanovené zvláštním užíváním komunikace</t>
  </si>
  <si>
    <t>-562546789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</si>
</sst>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31-12-2021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fasády městského domu, Mírové nám. 71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11. 12. 2021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'31-12-2021 - Oprava fasád...'!J28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'31-12-2021 - Oprava fasád...'!P124</f>
        <v>0</v>
      </c>
      <c r="AV95" s="124">
        <f>'31-12-2021 - Oprava fasád...'!J31</f>
        <v>0</v>
      </c>
      <c r="AW95" s="124">
        <f>'31-12-2021 - Oprava fasád...'!J32</f>
        <v>0</v>
      </c>
      <c r="AX95" s="124">
        <f>'31-12-2021 - Oprava fasád...'!J33</f>
        <v>0</v>
      </c>
      <c r="AY95" s="124">
        <f>'31-12-2021 - Oprava fasád...'!J34</f>
        <v>0</v>
      </c>
      <c r="AZ95" s="124">
        <f>'31-12-2021 - Oprava fasád...'!F31</f>
        <v>0</v>
      </c>
      <c r="BA95" s="124">
        <f>'31-12-2021 - Oprava fasád...'!F32</f>
        <v>0</v>
      </c>
      <c r="BB95" s="124">
        <f>'31-12-2021 - Oprava fasád...'!F33</f>
        <v>0</v>
      </c>
      <c r="BC95" s="124">
        <f>'31-12-2021 - Oprava fasád...'!F34</f>
        <v>0</v>
      </c>
      <c r="BD95" s="126">
        <f>'31-12-2021 - Oprava fasád...'!F35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2sC09k3hkIVYkPH8Mo492M3zi3dEY7F+lUo+794ljHkDZqhTcDLTp2oFVwhN0z9a9LzEIds8scPR3IWboMk8QQ==" hashValue="kH8avF0fpClJG4HX6vK7uYcv1fvfX1AQiHMTsAVtnvP2Biyqff/fyhDkOOGTwVyRu6IBL4Ug65frxWOOya6b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1-12-2021 - Oprava fasá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11. 12. 2021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ROUND((SUM(BE124:BE189)),  2)</f>
        <v>0</v>
      </c>
      <c r="G31" s="35"/>
      <c r="H31" s="35"/>
      <c r="I31" s="146">
        <v>0.20999999999999999</v>
      </c>
      <c r="J31" s="145">
        <f>ROUND(((SUM(BE124:BE189))*I31),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43</v>
      </c>
      <c r="F32" s="145">
        <f>ROUND((SUM(BF124:BF189)),  2)</f>
        <v>0</v>
      </c>
      <c r="G32" s="35"/>
      <c r="H32" s="35"/>
      <c r="I32" s="146">
        <v>0.14999999999999999</v>
      </c>
      <c r="J32" s="145">
        <f>ROUND(((SUM(BF124:BF189))*I32),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ROUND((SUM(BG124:BG189)),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ROUND((SUM(BH124:BH189)),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ROUND((SUM(BI124:BI189)),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Oprava fasády městského domu, Mírové nám. 71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Bílina</v>
      </c>
      <c r="G87" s="37"/>
      <c r="H87" s="37"/>
      <c r="I87" s="29" t="s">
        <v>22</v>
      </c>
      <c r="J87" s="76" t="str">
        <f>IF(J10="","",J10)</f>
        <v>11. 12. 2021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hidden="1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J135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J153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69"/>
      <c r="C100" s="170"/>
      <c r="D100" s="171" t="s">
        <v>95</v>
      </c>
      <c r="E100" s="172"/>
      <c r="F100" s="172"/>
      <c r="G100" s="172"/>
      <c r="H100" s="172"/>
      <c r="I100" s="172"/>
      <c r="J100" s="173">
        <f>J158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J159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J173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J175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69"/>
      <c r="C104" s="170"/>
      <c r="D104" s="171" t="s">
        <v>99</v>
      </c>
      <c r="E104" s="172"/>
      <c r="F104" s="172"/>
      <c r="G104" s="172"/>
      <c r="H104" s="172"/>
      <c r="I104" s="172"/>
      <c r="J104" s="173">
        <f>J181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75"/>
      <c r="C105" s="176"/>
      <c r="D105" s="177" t="s">
        <v>100</v>
      </c>
      <c r="E105" s="178"/>
      <c r="F105" s="178"/>
      <c r="G105" s="178"/>
      <c r="H105" s="178"/>
      <c r="I105" s="178"/>
      <c r="J105" s="179">
        <f>J182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5"/>
      <c r="C106" s="176"/>
      <c r="D106" s="177" t="s">
        <v>101</v>
      </c>
      <c r="E106" s="178"/>
      <c r="F106" s="178"/>
      <c r="G106" s="178"/>
      <c r="H106" s="178"/>
      <c r="I106" s="178"/>
      <c r="J106" s="179">
        <f>J188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102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E7</f>
        <v>Oprava fasády městského domu, Mírové nám. 71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F10</f>
        <v>Bílina</v>
      </c>
      <c r="G118" s="37"/>
      <c r="H118" s="37"/>
      <c r="I118" s="29" t="s">
        <v>22</v>
      </c>
      <c r="J118" s="76" t="str">
        <f>IF(J10="","",J10)</f>
        <v>11. 12. 2021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E13</f>
        <v>Město Bílina</v>
      </c>
      <c r="G120" s="37"/>
      <c r="H120" s="37"/>
      <c r="I120" s="29" t="s">
        <v>32</v>
      </c>
      <c r="J120" s="33" t="str">
        <f>E19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7"/>
      <c r="E121" s="37"/>
      <c r="F121" s="24" t="str">
        <f>IF(E16="","",E16)</f>
        <v>Vyplň údaj</v>
      </c>
      <c r="G121" s="37"/>
      <c r="H121" s="37"/>
      <c r="I121" s="29" t="s">
        <v>35</v>
      </c>
      <c r="J121" s="33" t="str">
        <f>E22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1"/>
      <c r="B123" s="182"/>
      <c r="C123" s="183" t="s">
        <v>103</v>
      </c>
      <c r="D123" s="184" t="s">
        <v>62</v>
      </c>
      <c r="E123" s="184" t="s">
        <v>58</v>
      </c>
      <c r="F123" s="184" t="s">
        <v>59</v>
      </c>
      <c r="G123" s="184" t="s">
        <v>104</v>
      </c>
      <c r="H123" s="184" t="s">
        <v>105</v>
      </c>
      <c r="I123" s="184" t="s">
        <v>106</v>
      </c>
      <c r="J123" s="185" t="s">
        <v>87</v>
      </c>
      <c r="K123" s="186" t="s">
        <v>107</v>
      </c>
      <c r="L123" s="187"/>
      <c r="M123" s="97" t="s">
        <v>1</v>
      </c>
      <c r="N123" s="98" t="s">
        <v>41</v>
      </c>
      <c r="O123" s="98" t="s">
        <v>108</v>
      </c>
      <c r="P123" s="98" t="s">
        <v>109</v>
      </c>
      <c r="Q123" s="98" t="s">
        <v>110</v>
      </c>
      <c r="R123" s="98" t="s">
        <v>111</v>
      </c>
      <c r="S123" s="98" t="s">
        <v>112</v>
      </c>
      <c r="T123" s="99" t="s">
        <v>113</v>
      </c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</row>
    <row r="124" s="2" customFormat="1" ht="22.8" customHeight="1">
      <c r="A124" s="35"/>
      <c r="B124" s="36"/>
      <c r="C124" s="104" t="s">
        <v>114</v>
      </c>
      <c r="D124" s="37"/>
      <c r="E124" s="37"/>
      <c r="F124" s="37"/>
      <c r="G124" s="37"/>
      <c r="H124" s="37"/>
      <c r="I124" s="37"/>
      <c r="J124" s="188">
        <f>BK124</f>
        <v>0</v>
      </c>
      <c r="K124" s="37"/>
      <c r="L124" s="41"/>
      <c r="M124" s="100"/>
      <c r="N124" s="189"/>
      <c r="O124" s="101"/>
      <c r="P124" s="190">
        <f>P125+P158+P181</f>
        <v>0</v>
      </c>
      <c r="Q124" s="101"/>
      <c r="R124" s="190">
        <f>R125+R158+R181</f>
        <v>4.2687946500000002</v>
      </c>
      <c r="S124" s="101"/>
      <c r="T124" s="191">
        <f>T125+T158+T181</f>
        <v>4.3577979999999998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89</v>
      </c>
      <c r="BK124" s="192">
        <f>BK125+BK158+BK181</f>
        <v>0</v>
      </c>
    </row>
    <row r="125" s="12" customFormat="1" ht="25.92" customHeight="1">
      <c r="A125" s="12"/>
      <c r="B125" s="193"/>
      <c r="C125" s="194"/>
      <c r="D125" s="195" t="s">
        <v>76</v>
      </c>
      <c r="E125" s="196" t="s">
        <v>115</v>
      </c>
      <c r="F125" s="196" t="s">
        <v>116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P126+P128+P135+P153</f>
        <v>0</v>
      </c>
      <c r="Q125" s="201"/>
      <c r="R125" s="202">
        <f>R126+R128+R135+R153</f>
        <v>4.0827274999999998</v>
      </c>
      <c r="S125" s="201"/>
      <c r="T125" s="203">
        <f>T126+T128+T135+T153</f>
        <v>4.1755424999999997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4" t="s">
        <v>82</v>
      </c>
      <c r="AT125" s="205" t="s">
        <v>76</v>
      </c>
      <c r="AU125" s="205" t="s">
        <v>77</v>
      </c>
      <c r="AY125" s="204" t="s">
        <v>117</v>
      </c>
      <c r="BK125" s="206">
        <f>BK126+BK128+BK135+BK153</f>
        <v>0</v>
      </c>
    </row>
    <row r="126" s="12" customFormat="1" ht="22.8" customHeight="1">
      <c r="A126" s="12"/>
      <c r="B126" s="193"/>
      <c r="C126" s="194"/>
      <c r="D126" s="195" t="s">
        <v>76</v>
      </c>
      <c r="E126" s="207" t="s">
        <v>118</v>
      </c>
      <c r="F126" s="207" t="s">
        <v>119</v>
      </c>
      <c r="G126" s="194"/>
      <c r="H126" s="194"/>
      <c r="I126" s="197"/>
      <c r="J126" s="208">
        <f>BK126</f>
        <v>0</v>
      </c>
      <c r="K126" s="194"/>
      <c r="L126" s="199"/>
      <c r="M126" s="200"/>
      <c r="N126" s="201"/>
      <c r="O126" s="201"/>
      <c r="P126" s="202">
        <f>P127</f>
        <v>0</v>
      </c>
      <c r="Q126" s="201"/>
      <c r="R126" s="202">
        <f>R127</f>
        <v>0.32876</v>
      </c>
      <c r="S126" s="201"/>
      <c r="T126" s="20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82</v>
      </c>
      <c r="AT126" s="205" t="s">
        <v>76</v>
      </c>
      <c r="AU126" s="205" t="s">
        <v>82</v>
      </c>
      <c r="AY126" s="204" t="s">
        <v>117</v>
      </c>
      <c r="BK126" s="206">
        <f>BK127</f>
        <v>0</v>
      </c>
    </row>
    <row r="127" s="2" customFormat="1" ht="21.75" customHeight="1">
      <c r="A127" s="35"/>
      <c r="B127" s="36"/>
      <c r="C127" s="209" t="s">
        <v>82</v>
      </c>
      <c r="D127" s="209" t="s">
        <v>120</v>
      </c>
      <c r="E127" s="210" t="s">
        <v>121</v>
      </c>
      <c r="F127" s="211" t="s">
        <v>122</v>
      </c>
      <c r="G127" s="212" t="s">
        <v>123</v>
      </c>
      <c r="H127" s="213">
        <v>4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43</v>
      </c>
      <c r="O127" s="88"/>
      <c r="P127" s="219">
        <f>O127*H127</f>
        <v>0</v>
      </c>
      <c r="Q127" s="219">
        <v>0.082189999999999999</v>
      </c>
      <c r="R127" s="219">
        <f>Q127*H127</f>
        <v>0.32876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124</v>
      </c>
      <c r="AT127" s="221" t="s">
        <v>120</v>
      </c>
      <c r="AU127" s="221" t="s">
        <v>125</v>
      </c>
      <c r="AY127" s="14" t="s">
        <v>117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125</v>
      </c>
      <c r="BK127" s="222">
        <f>ROUND(I127*H127,2)</f>
        <v>0</v>
      </c>
      <c r="BL127" s="14" t="s">
        <v>124</v>
      </c>
      <c r="BM127" s="221" t="s">
        <v>126</v>
      </c>
    </row>
    <row r="128" s="12" customFormat="1" ht="22.8" customHeight="1">
      <c r="A128" s="12"/>
      <c r="B128" s="193"/>
      <c r="C128" s="194"/>
      <c r="D128" s="195" t="s">
        <v>76</v>
      </c>
      <c r="E128" s="207" t="s">
        <v>127</v>
      </c>
      <c r="F128" s="207" t="s">
        <v>128</v>
      </c>
      <c r="G128" s="194"/>
      <c r="H128" s="194"/>
      <c r="I128" s="197"/>
      <c r="J128" s="208">
        <f>BK128</f>
        <v>0</v>
      </c>
      <c r="K128" s="194"/>
      <c r="L128" s="199"/>
      <c r="M128" s="200"/>
      <c r="N128" s="201"/>
      <c r="O128" s="201"/>
      <c r="P128" s="202">
        <f>SUM(P129:P134)</f>
        <v>0</v>
      </c>
      <c r="Q128" s="201"/>
      <c r="R128" s="202">
        <f>SUM(R129:R134)</f>
        <v>3.6415574999999998</v>
      </c>
      <c r="S128" s="201"/>
      <c r="T128" s="203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4" t="s">
        <v>82</v>
      </c>
      <c r="AT128" s="205" t="s">
        <v>76</v>
      </c>
      <c r="AU128" s="205" t="s">
        <v>82</v>
      </c>
      <c r="AY128" s="204" t="s">
        <v>117</v>
      </c>
      <c r="BK128" s="206">
        <f>SUM(BK129:BK134)</f>
        <v>0</v>
      </c>
    </row>
    <row r="129" s="2" customFormat="1" ht="21.75" customHeight="1">
      <c r="A129" s="35"/>
      <c r="B129" s="36"/>
      <c r="C129" s="209" t="s">
        <v>125</v>
      </c>
      <c r="D129" s="209" t="s">
        <v>120</v>
      </c>
      <c r="E129" s="210" t="s">
        <v>129</v>
      </c>
      <c r="F129" s="211" t="s">
        <v>130</v>
      </c>
      <c r="G129" s="212" t="s">
        <v>131</v>
      </c>
      <c r="H129" s="213">
        <v>101.765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43</v>
      </c>
      <c r="O129" s="88"/>
      <c r="P129" s="219">
        <f>O129*H129</f>
        <v>0</v>
      </c>
      <c r="Q129" s="219">
        <v>0.0040000000000000001</v>
      </c>
      <c r="R129" s="219">
        <f>Q129*H129</f>
        <v>0.40706000000000003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124</v>
      </c>
      <c r="AT129" s="221" t="s">
        <v>120</v>
      </c>
      <c r="AU129" s="221" t="s">
        <v>125</v>
      </c>
      <c r="AY129" s="14" t="s">
        <v>117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125</v>
      </c>
      <c r="BK129" s="222">
        <f>ROUND(I129*H129,2)</f>
        <v>0</v>
      </c>
      <c r="BL129" s="14" t="s">
        <v>124</v>
      </c>
      <c r="BM129" s="221" t="s">
        <v>132</v>
      </c>
    </row>
    <row r="130" s="2" customFormat="1" ht="21.75" customHeight="1">
      <c r="A130" s="35"/>
      <c r="B130" s="36"/>
      <c r="C130" s="209" t="s">
        <v>118</v>
      </c>
      <c r="D130" s="209" t="s">
        <v>120</v>
      </c>
      <c r="E130" s="210" t="s">
        <v>133</v>
      </c>
      <c r="F130" s="211" t="s">
        <v>134</v>
      </c>
      <c r="G130" s="212" t="s">
        <v>131</v>
      </c>
      <c r="H130" s="213">
        <v>89.875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43</v>
      </c>
      <c r="O130" s="88"/>
      <c r="P130" s="219">
        <f>O130*H130</f>
        <v>0</v>
      </c>
      <c r="Q130" s="219">
        <v>0.03202</v>
      </c>
      <c r="R130" s="219">
        <f>Q130*H130</f>
        <v>2.8777974999999998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124</v>
      </c>
      <c r="AT130" s="221" t="s">
        <v>120</v>
      </c>
      <c r="AU130" s="221" t="s">
        <v>125</v>
      </c>
      <c r="AY130" s="14" t="s">
        <v>117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125</v>
      </c>
      <c r="BK130" s="222">
        <f>ROUND(I130*H130,2)</f>
        <v>0</v>
      </c>
      <c r="BL130" s="14" t="s">
        <v>124</v>
      </c>
      <c r="BM130" s="221" t="s">
        <v>135</v>
      </c>
    </row>
    <row r="131" s="2" customFormat="1" ht="21.75" customHeight="1">
      <c r="A131" s="35"/>
      <c r="B131" s="36"/>
      <c r="C131" s="209" t="s">
        <v>124</v>
      </c>
      <c r="D131" s="209" t="s">
        <v>120</v>
      </c>
      <c r="E131" s="210" t="s">
        <v>136</v>
      </c>
      <c r="F131" s="211" t="s">
        <v>137</v>
      </c>
      <c r="G131" s="212" t="s">
        <v>131</v>
      </c>
      <c r="H131" s="213">
        <v>11.890000000000001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43</v>
      </c>
      <c r="O131" s="88"/>
      <c r="P131" s="219">
        <f>O131*H131</f>
        <v>0</v>
      </c>
      <c r="Q131" s="219">
        <v>0.029999999999999999</v>
      </c>
      <c r="R131" s="219">
        <f>Q131*H131</f>
        <v>0.35670000000000002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124</v>
      </c>
      <c r="AT131" s="221" t="s">
        <v>120</v>
      </c>
      <c r="AU131" s="221" t="s">
        <v>125</v>
      </c>
      <c r="AY131" s="14" t="s">
        <v>117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125</v>
      </c>
      <c r="BK131" s="222">
        <f>ROUND(I131*H131,2)</f>
        <v>0</v>
      </c>
      <c r="BL131" s="14" t="s">
        <v>124</v>
      </c>
      <c r="BM131" s="221" t="s">
        <v>138</v>
      </c>
    </row>
    <row r="132" s="2" customFormat="1" ht="16.5" customHeight="1">
      <c r="A132" s="35"/>
      <c r="B132" s="36"/>
      <c r="C132" s="209" t="s">
        <v>139</v>
      </c>
      <c r="D132" s="209" t="s">
        <v>120</v>
      </c>
      <c r="E132" s="210" t="s">
        <v>140</v>
      </c>
      <c r="F132" s="211" t="s">
        <v>141</v>
      </c>
      <c r="G132" s="212" t="s">
        <v>131</v>
      </c>
      <c r="H132" s="213">
        <v>28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43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124</v>
      </c>
      <c r="AT132" s="221" t="s">
        <v>120</v>
      </c>
      <c r="AU132" s="221" t="s">
        <v>125</v>
      </c>
      <c r="AY132" s="14" t="s">
        <v>117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125</v>
      </c>
      <c r="BK132" s="222">
        <f>ROUND(I132*H132,2)</f>
        <v>0</v>
      </c>
      <c r="BL132" s="14" t="s">
        <v>124</v>
      </c>
      <c r="BM132" s="221" t="s">
        <v>142</v>
      </c>
    </row>
    <row r="133" s="2" customFormat="1" ht="21.75" customHeight="1">
      <c r="A133" s="35"/>
      <c r="B133" s="36"/>
      <c r="C133" s="209" t="s">
        <v>127</v>
      </c>
      <c r="D133" s="209" t="s">
        <v>120</v>
      </c>
      <c r="E133" s="210" t="s">
        <v>143</v>
      </c>
      <c r="F133" s="211" t="s">
        <v>144</v>
      </c>
      <c r="G133" s="212" t="s">
        <v>131</v>
      </c>
      <c r="H133" s="213">
        <v>17.593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43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124</v>
      </c>
      <c r="AT133" s="221" t="s">
        <v>120</v>
      </c>
      <c r="AU133" s="221" t="s">
        <v>125</v>
      </c>
      <c r="AY133" s="14" t="s">
        <v>117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125</v>
      </c>
      <c r="BK133" s="222">
        <f>ROUND(I133*H133,2)</f>
        <v>0</v>
      </c>
      <c r="BL133" s="14" t="s">
        <v>124</v>
      </c>
      <c r="BM133" s="221" t="s">
        <v>145</v>
      </c>
    </row>
    <row r="134" s="2" customFormat="1" ht="16.5" customHeight="1">
      <c r="A134" s="35"/>
      <c r="B134" s="36"/>
      <c r="C134" s="209" t="s">
        <v>146</v>
      </c>
      <c r="D134" s="209" t="s">
        <v>120</v>
      </c>
      <c r="E134" s="210" t="s">
        <v>147</v>
      </c>
      <c r="F134" s="211" t="s">
        <v>148</v>
      </c>
      <c r="G134" s="212" t="s">
        <v>131</v>
      </c>
      <c r="H134" s="213">
        <v>101.765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43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124</v>
      </c>
      <c r="AT134" s="221" t="s">
        <v>120</v>
      </c>
      <c r="AU134" s="221" t="s">
        <v>125</v>
      </c>
      <c r="AY134" s="14" t="s">
        <v>117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125</v>
      </c>
      <c r="BK134" s="222">
        <f>ROUND(I134*H134,2)</f>
        <v>0</v>
      </c>
      <c r="BL134" s="14" t="s">
        <v>124</v>
      </c>
      <c r="BM134" s="221" t="s">
        <v>149</v>
      </c>
    </row>
    <row r="135" s="12" customFormat="1" ht="22.8" customHeight="1">
      <c r="A135" s="12"/>
      <c r="B135" s="193"/>
      <c r="C135" s="194"/>
      <c r="D135" s="195" t="s">
        <v>76</v>
      </c>
      <c r="E135" s="207" t="s">
        <v>150</v>
      </c>
      <c r="F135" s="207" t="s">
        <v>151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SUM(P136:P152)</f>
        <v>0</v>
      </c>
      <c r="Q135" s="201"/>
      <c r="R135" s="202">
        <f>SUM(R136:R152)</f>
        <v>0.11241</v>
      </c>
      <c r="S135" s="201"/>
      <c r="T135" s="203">
        <f>SUM(T136:T152)</f>
        <v>4.1755424999999997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82</v>
      </c>
      <c r="AT135" s="205" t="s">
        <v>76</v>
      </c>
      <c r="AU135" s="205" t="s">
        <v>82</v>
      </c>
      <c r="AY135" s="204" t="s">
        <v>117</v>
      </c>
      <c r="BK135" s="206">
        <f>SUM(BK136:BK152)</f>
        <v>0</v>
      </c>
    </row>
    <row r="136" s="2" customFormat="1" ht="21.75" customHeight="1">
      <c r="A136" s="35"/>
      <c r="B136" s="36"/>
      <c r="C136" s="209" t="s">
        <v>152</v>
      </c>
      <c r="D136" s="209" t="s">
        <v>120</v>
      </c>
      <c r="E136" s="210" t="s">
        <v>153</v>
      </c>
      <c r="F136" s="211" t="s">
        <v>154</v>
      </c>
      <c r="G136" s="212" t="s">
        <v>155</v>
      </c>
      <c r="H136" s="213">
        <v>1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43</v>
      </c>
      <c r="O136" s="88"/>
      <c r="P136" s="219">
        <f>O136*H136</f>
        <v>0</v>
      </c>
      <c r="Q136" s="219">
        <v>0.11241</v>
      </c>
      <c r="R136" s="219">
        <f>Q136*H136</f>
        <v>0.11241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124</v>
      </c>
      <c r="AT136" s="221" t="s">
        <v>120</v>
      </c>
      <c r="AU136" s="221" t="s">
        <v>125</v>
      </c>
      <c r="AY136" s="14" t="s">
        <v>117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125</v>
      </c>
      <c r="BK136" s="222">
        <f>ROUND(I136*H136,2)</f>
        <v>0</v>
      </c>
      <c r="BL136" s="14" t="s">
        <v>124</v>
      </c>
      <c r="BM136" s="221" t="s">
        <v>156</v>
      </c>
    </row>
    <row r="137" s="2" customFormat="1" ht="33" customHeight="1">
      <c r="A137" s="35"/>
      <c r="B137" s="36"/>
      <c r="C137" s="209" t="s">
        <v>150</v>
      </c>
      <c r="D137" s="209" t="s">
        <v>120</v>
      </c>
      <c r="E137" s="210" t="s">
        <v>157</v>
      </c>
      <c r="F137" s="211" t="s">
        <v>158</v>
      </c>
      <c r="G137" s="212" t="s">
        <v>131</v>
      </c>
      <c r="H137" s="213">
        <v>156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43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124</v>
      </c>
      <c r="AT137" s="221" t="s">
        <v>120</v>
      </c>
      <c r="AU137" s="221" t="s">
        <v>125</v>
      </c>
      <c r="AY137" s="14" t="s">
        <v>117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125</v>
      </c>
      <c r="BK137" s="222">
        <f>ROUND(I137*H137,2)</f>
        <v>0</v>
      </c>
      <c r="BL137" s="14" t="s">
        <v>124</v>
      </c>
      <c r="BM137" s="221" t="s">
        <v>159</v>
      </c>
    </row>
    <row r="138" s="2" customFormat="1" ht="33" customHeight="1">
      <c r="A138" s="35"/>
      <c r="B138" s="36"/>
      <c r="C138" s="209" t="s">
        <v>160</v>
      </c>
      <c r="D138" s="209" t="s">
        <v>120</v>
      </c>
      <c r="E138" s="210" t="s">
        <v>161</v>
      </c>
      <c r="F138" s="211" t="s">
        <v>162</v>
      </c>
      <c r="G138" s="212" t="s">
        <v>131</v>
      </c>
      <c r="H138" s="213">
        <v>4680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43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124</v>
      </c>
      <c r="AT138" s="221" t="s">
        <v>120</v>
      </c>
      <c r="AU138" s="221" t="s">
        <v>125</v>
      </c>
      <c r="AY138" s="14" t="s">
        <v>117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125</v>
      </c>
      <c r="BK138" s="222">
        <f>ROUND(I138*H138,2)</f>
        <v>0</v>
      </c>
      <c r="BL138" s="14" t="s">
        <v>124</v>
      </c>
      <c r="BM138" s="221" t="s">
        <v>163</v>
      </c>
    </row>
    <row r="139" s="2" customFormat="1" ht="33" customHeight="1">
      <c r="A139" s="35"/>
      <c r="B139" s="36"/>
      <c r="C139" s="209" t="s">
        <v>164</v>
      </c>
      <c r="D139" s="209" t="s">
        <v>120</v>
      </c>
      <c r="E139" s="210" t="s">
        <v>165</v>
      </c>
      <c r="F139" s="211" t="s">
        <v>166</v>
      </c>
      <c r="G139" s="212" t="s">
        <v>131</v>
      </c>
      <c r="H139" s="213">
        <v>156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43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124</v>
      </c>
      <c r="AT139" s="221" t="s">
        <v>120</v>
      </c>
      <c r="AU139" s="221" t="s">
        <v>125</v>
      </c>
      <c r="AY139" s="14" t="s">
        <v>117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125</v>
      </c>
      <c r="BK139" s="222">
        <f>ROUND(I139*H139,2)</f>
        <v>0</v>
      </c>
      <c r="BL139" s="14" t="s">
        <v>124</v>
      </c>
      <c r="BM139" s="221" t="s">
        <v>167</v>
      </c>
    </row>
    <row r="140" s="2" customFormat="1" ht="21.75" customHeight="1">
      <c r="A140" s="35"/>
      <c r="B140" s="36"/>
      <c r="C140" s="209" t="s">
        <v>168</v>
      </c>
      <c r="D140" s="209" t="s">
        <v>120</v>
      </c>
      <c r="E140" s="210" t="s">
        <v>169</v>
      </c>
      <c r="F140" s="211" t="s">
        <v>170</v>
      </c>
      <c r="G140" s="212" t="s">
        <v>131</v>
      </c>
      <c r="H140" s="213">
        <v>156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43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124</v>
      </c>
      <c r="AT140" s="221" t="s">
        <v>120</v>
      </c>
      <c r="AU140" s="221" t="s">
        <v>125</v>
      </c>
      <c r="AY140" s="14" t="s">
        <v>117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125</v>
      </c>
      <c r="BK140" s="222">
        <f>ROUND(I140*H140,2)</f>
        <v>0</v>
      </c>
      <c r="BL140" s="14" t="s">
        <v>124</v>
      </c>
      <c r="BM140" s="221" t="s">
        <v>171</v>
      </c>
    </row>
    <row r="141" s="2" customFormat="1" ht="21.75" customHeight="1">
      <c r="A141" s="35"/>
      <c r="B141" s="36"/>
      <c r="C141" s="209" t="s">
        <v>172</v>
      </c>
      <c r="D141" s="209" t="s">
        <v>120</v>
      </c>
      <c r="E141" s="210" t="s">
        <v>173</v>
      </c>
      <c r="F141" s="211" t="s">
        <v>174</v>
      </c>
      <c r="G141" s="212" t="s">
        <v>131</v>
      </c>
      <c r="H141" s="213">
        <v>4680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43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124</v>
      </c>
      <c r="AT141" s="221" t="s">
        <v>120</v>
      </c>
      <c r="AU141" s="221" t="s">
        <v>125</v>
      </c>
      <c r="AY141" s="14" t="s">
        <v>117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125</v>
      </c>
      <c r="BK141" s="222">
        <f>ROUND(I141*H141,2)</f>
        <v>0</v>
      </c>
      <c r="BL141" s="14" t="s">
        <v>124</v>
      </c>
      <c r="BM141" s="221" t="s">
        <v>175</v>
      </c>
    </row>
    <row r="142" s="2" customFormat="1" ht="21.75" customHeight="1">
      <c r="A142" s="35"/>
      <c r="B142" s="36"/>
      <c r="C142" s="209" t="s">
        <v>176</v>
      </c>
      <c r="D142" s="209" t="s">
        <v>120</v>
      </c>
      <c r="E142" s="210" t="s">
        <v>177</v>
      </c>
      <c r="F142" s="211" t="s">
        <v>178</v>
      </c>
      <c r="G142" s="212" t="s">
        <v>131</v>
      </c>
      <c r="H142" s="213">
        <v>156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43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124</v>
      </c>
      <c r="AT142" s="221" t="s">
        <v>120</v>
      </c>
      <c r="AU142" s="221" t="s">
        <v>125</v>
      </c>
      <c r="AY142" s="14" t="s">
        <v>117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125</v>
      </c>
      <c r="BK142" s="222">
        <f>ROUND(I142*H142,2)</f>
        <v>0</v>
      </c>
      <c r="BL142" s="14" t="s">
        <v>124</v>
      </c>
      <c r="BM142" s="221" t="s">
        <v>179</v>
      </c>
    </row>
    <row r="143" s="2" customFormat="1" ht="16.5" customHeight="1">
      <c r="A143" s="35"/>
      <c r="B143" s="36"/>
      <c r="C143" s="209" t="s">
        <v>8</v>
      </c>
      <c r="D143" s="209" t="s">
        <v>120</v>
      </c>
      <c r="E143" s="210" t="s">
        <v>180</v>
      </c>
      <c r="F143" s="211" t="s">
        <v>181</v>
      </c>
      <c r="G143" s="212" t="s">
        <v>123</v>
      </c>
      <c r="H143" s="213">
        <v>2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43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124</v>
      </c>
      <c r="AT143" s="221" t="s">
        <v>120</v>
      </c>
      <c r="AU143" s="221" t="s">
        <v>125</v>
      </c>
      <c r="AY143" s="14" t="s">
        <v>117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125</v>
      </c>
      <c r="BK143" s="222">
        <f>ROUND(I143*H143,2)</f>
        <v>0</v>
      </c>
      <c r="BL143" s="14" t="s">
        <v>124</v>
      </c>
      <c r="BM143" s="221" t="s">
        <v>182</v>
      </c>
    </row>
    <row r="144" s="2" customFormat="1" ht="16.5" customHeight="1">
      <c r="A144" s="35"/>
      <c r="B144" s="36"/>
      <c r="C144" s="209" t="s">
        <v>183</v>
      </c>
      <c r="D144" s="209" t="s">
        <v>120</v>
      </c>
      <c r="E144" s="210" t="s">
        <v>184</v>
      </c>
      <c r="F144" s="211" t="s">
        <v>185</v>
      </c>
      <c r="G144" s="212" t="s">
        <v>123</v>
      </c>
      <c r="H144" s="213">
        <v>1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43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124</v>
      </c>
      <c r="AT144" s="221" t="s">
        <v>120</v>
      </c>
      <c r="AU144" s="221" t="s">
        <v>125</v>
      </c>
      <c r="AY144" s="14" t="s">
        <v>117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125</v>
      </c>
      <c r="BK144" s="222">
        <f>ROUND(I144*H144,2)</f>
        <v>0</v>
      </c>
      <c r="BL144" s="14" t="s">
        <v>124</v>
      </c>
      <c r="BM144" s="221" t="s">
        <v>186</v>
      </c>
    </row>
    <row r="145" s="2" customFormat="1" ht="16.5" customHeight="1">
      <c r="A145" s="35"/>
      <c r="B145" s="36"/>
      <c r="C145" s="209" t="s">
        <v>187</v>
      </c>
      <c r="D145" s="209" t="s">
        <v>120</v>
      </c>
      <c r="E145" s="210" t="s">
        <v>188</v>
      </c>
      <c r="F145" s="211" t="s">
        <v>189</v>
      </c>
      <c r="G145" s="212" t="s">
        <v>123</v>
      </c>
      <c r="H145" s="213">
        <v>2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43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124</v>
      </c>
      <c r="AT145" s="221" t="s">
        <v>120</v>
      </c>
      <c r="AU145" s="221" t="s">
        <v>125</v>
      </c>
      <c r="AY145" s="14" t="s">
        <v>117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125</v>
      </c>
      <c r="BK145" s="222">
        <f>ROUND(I145*H145,2)</f>
        <v>0</v>
      </c>
      <c r="BL145" s="14" t="s">
        <v>124</v>
      </c>
      <c r="BM145" s="221" t="s">
        <v>190</v>
      </c>
    </row>
    <row r="146" s="2" customFormat="1" ht="16.5" customHeight="1">
      <c r="A146" s="35"/>
      <c r="B146" s="36"/>
      <c r="C146" s="209" t="s">
        <v>191</v>
      </c>
      <c r="D146" s="209" t="s">
        <v>120</v>
      </c>
      <c r="E146" s="210" t="s">
        <v>192</v>
      </c>
      <c r="F146" s="211" t="s">
        <v>193</v>
      </c>
      <c r="G146" s="212" t="s">
        <v>123</v>
      </c>
      <c r="H146" s="213">
        <v>1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43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124</v>
      </c>
      <c r="AT146" s="221" t="s">
        <v>120</v>
      </c>
      <c r="AU146" s="221" t="s">
        <v>125</v>
      </c>
      <c r="AY146" s="14" t="s">
        <v>117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125</v>
      </c>
      <c r="BK146" s="222">
        <f>ROUND(I146*H146,2)</f>
        <v>0</v>
      </c>
      <c r="BL146" s="14" t="s">
        <v>124</v>
      </c>
      <c r="BM146" s="221" t="s">
        <v>194</v>
      </c>
    </row>
    <row r="147" s="2" customFormat="1" ht="21.75" customHeight="1">
      <c r="A147" s="35"/>
      <c r="B147" s="36"/>
      <c r="C147" s="209" t="s">
        <v>195</v>
      </c>
      <c r="D147" s="209" t="s">
        <v>120</v>
      </c>
      <c r="E147" s="210" t="s">
        <v>196</v>
      </c>
      <c r="F147" s="211" t="s">
        <v>197</v>
      </c>
      <c r="G147" s="212" t="s">
        <v>155</v>
      </c>
      <c r="H147" s="213">
        <v>1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43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0.0050000000000000001</v>
      </c>
      <c r="T147" s="220">
        <f>S147*H147</f>
        <v>0.0050000000000000001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124</v>
      </c>
      <c r="AT147" s="221" t="s">
        <v>120</v>
      </c>
      <c r="AU147" s="221" t="s">
        <v>125</v>
      </c>
      <c r="AY147" s="14" t="s">
        <v>117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125</v>
      </c>
      <c r="BK147" s="222">
        <f>ROUND(I147*H147,2)</f>
        <v>0</v>
      </c>
      <c r="BL147" s="14" t="s">
        <v>124</v>
      </c>
      <c r="BM147" s="221" t="s">
        <v>198</v>
      </c>
    </row>
    <row r="148" s="2" customFormat="1" ht="21.75" customHeight="1">
      <c r="A148" s="35"/>
      <c r="B148" s="36"/>
      <c r="C148" s="209" t="s">
        <v>199</v>
      </c>
      <c r="D148" s="209" t="s">
        <v>120</v>
      </c>
      <c r="E148" s="210" t="s">
        <v>200</v>
      </c>
      <c r="F148" s="211" t="s">
        <v>201</v>
      </c>
      <c r="G148" s="212" t="s">
        <v>123</v>
      </c>
      <c r="H148" s="213">
        <v>4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43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0.010999999999999999</v>
      </c>
      <c r="T148" s="220">
        <f>S148*H148</f>
        <v>0.043999999999999997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124</v>
      </c>
      <c r="AT148" s="221" t="s">
        <v>120</v>
      </c>
      <c r="AU148" s="221" t="s">
        <v>125</v>
      </c>
      <c r="AY148" s="14" t="s">
        <v>117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125</v>
      </c>
      <c r="BK148" s="222">
        <f>ROUND(I148*H148,2)</f>
        <v>0</v>
      </c>
      <c r="BL148" s="14" t="s">
        <v>124</v>
      </c>
      <c r="BM148" s="221" t="s">
        <v>202</v>
      </c>
    </row>
    <row r="149" s="2" customFormat="1" ht="21.75" customHeight="1">
      <c r="A149" s="35"/>
      <c r="B149" s="36"/>
      <c r="C149" s="209" t="s">
        <v>7</v>
      </c>
      <c r="D149" s="209" t="s">
        <v>120</v>
      </c>
      <c r="E149" s="210" t="s">
        <v>203</v>
      </c>
      <c r="F149" s="211" t="s">
        <v>204</v>
      </c>
      <c r="G149" s="212" t="s">
        <v>155</v>
      </c>
      <c r="H149" s="213">
        <v>8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43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0.001</v>
      </c>
      <c r="T149" s="220">
        <f>S149*H149</f>
        <v>0.0080000000000000002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124</v>
      </c>
      <c r="AT149" s="221" t="s">
        <v>120</v>
      </c>
      <c r="AU149" s="221" t="s">
        <v>125</v>
      </c>
      <c r="AY149" s="14" t="s">
        <v>117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125</v>
      </c>
      <c r="BK149" s="222">
        <f>ROUND(I149*H149,2)</f>
        <v>0</v>
      </c>
      <c r="BL149" s="14" t="s">
        <v>124</v>
      </c>
      <c r="BM149" s="221" t="s">
        <v>205</v>
      </c>
    </row>
    <row r="150" s="2" customFormat="1" ht="33" customHeight="1">
      <c r="A150" s="35"/>
      <c r="B150" s="36"/>
      <c r="C150" s="209" t="s">
        <v>206</v>
      </c>
      <c r="D150" s="209" t="s">
        <v>120</v>
      </c>
      <c r="E150" s="210" t="s">
        <v>207</v>
      </c>
      <c r="F150" s="211" t="s">
        <v>208</v>
      </c>
      <c r="G150" s="212" t="s">
        <v>131</v>
      </c>
      <c r="H150" s="213">
        <v>89.875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43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0.035000000000000003</v>
      </c>
      <c r="T150" s="220">
        <f>S150*H150</f>
        <v>3.1456250000000003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124</v>
      </c>
      <c r="AT150" s="221" t="s">
        <v>120</v>
      </c>
      <c r="AU150" s="221" t="s">
        <v>125</v>
      </c>
      <c r="AY150" s="14" t="s">
        <v>117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125</v>
      </c>
      <c r="BK150" s="222">
        <f>ROUND(I150*H150,2)</f>
        <v>0</v>
      </c>
      <c r="BL150" s="14" t="s">
        <v>124</v>
      </c>
      <c r="BM150" s="221" t="s">
        <v>209</v>
      </c>
    </row>
    <row r="151" s="2" customFormat="1" ht="33" customHeight="1">
      <c r="A151" s="35"/>
      <c r="B151" s="36"/>
      <c r="C151" s="209" t="s">
        <v>210</v>
      </c>
      <c r="D151" s="209" t="s">
        <v>120</v>
      </c>
      <c r="E151" s="210" t="s">
        <v>211</v>
      </c>
      <c r="F151" s="211" t="s">
        <v>212</v>
      </c>
      <c r="G151" s="212" t="s">
        <v>131</v>
      </c>
      <c r="H151" s="213">
        <v>11.890000000000001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43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0.071999999999999995</v>
      </c>
      <c r="T151" s="220">
        <f>S151*H151</f>
        <v>0.85607999999999995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124</v>
      </c>
      <c r="AT151" s="221" t="s">
        <v>120</v>
      </c>
      <c r="AU151" s="221" t="s">
        <v>125</v>
      </c>
      <c r="AY151" s="14" t="s">
        <v>117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125</v>
      </c>
      <c r="BK151" s="222">
        <f>ROUND(I151*H151,2)</f>
        <v>0</v>
      </c>
      <c r="BL151" s="14" t="s">
        <v>124</v>
      </c>
      <c r="BM151" s="221" t="s">
        <v>213</v>
      </c>
    </row>
    <row r="152" s="2" customFormat="1" ht="21.75" customHeight="1">
      <c r="A152" s="35"/>
      <c r="B152" s="36"/>
      <c r="C152" s="209" t="s">
        <v>214</v>
      </c>
      <c r="D152" s="209" t="s">
        <v>120</v>
      </c>
      <c r="E152" s="210" t="s">
        <v>215</v>
      </c>
      <c r="F152" s="211" t="s">
        <v>216</v>
      </c>
      <c r="G152" s="212" t="s">
        <v>131</v>
      </c>
      <c r="H152" s="213">
        <v>89.875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43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0.0012999999999999999</v>
      </c>
      <c r="T152" s="220">
        <f>S152*H152</f>
        <v>0.1168375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124</v>
      </c>
      <c r="AT152" s="221" t="s">
        <v>120</v>
      </c>
      <c r="AU152" s="221" t="s">
        <v>125</v>
      </c>
      <c r="AY152" s="14" t="s">
        <v>117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125</v>
      </c>
      <c r="BK152" s="222">
        <f>ROUND(I152*H152,2)</f>
        <v>0</v>
      </c>
      <c r="BL152" s="14" t="s">
        <v>124</v>
      </c>
      <c r="BM152" s="221" t="s">
        <v>217</v>
      </c>
    </row>
    <row r="153" s="12" customFormat="1" ht="22.8" customHeight="1">
      <c r="A153" s="12"/>
      <c r="B153" s="193"/>
      <c r="C153" s="194"/>
      <c r="D153" s="195" t="s">
        <v>76</v>
      </c>
      <c r="E153" s="207" t="s">
        <v>218</v>
      </c>
      <c r="F153" s="207" t="s">
        <v>219</v>
      </c>
      <c r="G153" s="194"/>
      <c r="H153" s="194"/>
      <c r="I153" s="197"/>
      <c r="J153" s="208">
        <f>BK153</f>
        <v>0</v>
      </c>
      <c r="K153" s="194"/>
      <c r="L153" s="199"/>
      <c r="M153" s="200"/>
      <c r="N153" s="201"/>
      <c r="O153" s="201"/>
      <c r="P153" s="202">
        <f>SUM(P154:P157)</f>
        <v>0</v>
      </c>
      <c r="Q153" s="201"/>
      <c r="R153" s="202">
        <f>SUM(R154:R157)</f>
        <v>0</v>
      </c>
      <c r="S153" s="201"/>
      <c r="T153" s="203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4" t="s">
        <v>82</v>
      </c>
      <c r="AT153" s="205" t="s">
        <v>76</v>
      </c>
      <c r="AU153" s="205" t="s">
        <v>82</v>
      </c>
      <c r="AY153" s="204" t="s">
        <v>117</v>
      </c>
      <c r="BK153" s="206">
        <f>SUM(BK154:BK157)</f>
        <v>0</v>
      </c>
    </row>
    <row r="154" s="2" customFormat="1" ht="21.75" customHeight="1">
      <c r="A154" s="35"/>
      <c r="B154" s="36"/>
      <c r="C154" s="209" t="s">
        <v>220</v>
      </c>
      <c r="D154" s="209" t="s">
        <v>120</v>
      </c>
      <c r="E154" s="210" t="s">
        <v>221</v>
      </c>
      <c r="F154" s="211" t="s">
        <v>222</v>
      </c>
      <c r="G154" s="212" t="s">
        <v>223</v>
      </c>
      <c r="H154" s="213">
        <v>4.3579999999999997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43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124</v>
      </c>
      <c r="AT154" s="221" t="s">
        <v>120</v>
      </c>
      <c r="AU154" s="221" t="s">
        <v>125</v>
      </c>
      <c r="AY154" s="14" t="s">
        <v>117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125</v>
      </c>
      <c r="BK154" s="222">
        <f>ROUND(I154*H154,2)</f>
        <v>0</v>
      </c>
      <c r="BL154" s="14" t="s">
        <v>124</v>
      </c>
      <c r="BM154" s="221" t="s">
        <v>224</v>
      </c>
    </row>
    <row r="155" s="2" customFormat="1" ht="21.75" customHeight="1">
      <c r="A155" s="35"/>
      <c r="B155" s="36"/>
      <c r="C155" s="209" t="s">
        <v>225</v>
      </c>
      <c r="D155" s="209" t="s">
        <v>120</v>
      </c>
      <c r="E155" s="210" t="s">
        <v>226</v>
      </c>
      <c r="F155" s="211" t="s">
        <v>227</v>
      </c>
      <c r="G155" s="212" t="s">
        <v>223</v>
      </c>
      <c r="H155" s="213">
        <v>4.3579999999999997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43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124</v>
      </c>
      <c r="AT155" s="221" t="s">
        <v>120</v>
      </c>
      <c r="AU155" s="221" t="s">
        <v>125</v>
      </c>
      <c r="AY155" s="14" t="s">
        <v>117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125</v>
      </c>
      <c r="BK155" s="222">
        <f>ROUND(I155*H155,2)</f>
        <v>0</v>
      </c>
      <c r="BL155" s="14" t="s">
        <v>124</v>
      </c>
      <c r="BM155" s="221" t="s">
        <v>228</v>
      </c>
    </row>
    <row r="156" s="2" customFormat="1" ht="21.75" customHeight="1">
      <c r="A156" s="35"/>
      <c r="B156" s="36"/>
      <c r="C156" s="209" t="s">
        <v>229</v>
      </c>
      <c r="D156" s="209" t="s">
        <v>120</v>
      </c>
      <c r="E156" s="210" t="s">
        <v>230</v>
      </c>
      <c r="F156" s="211" t="s">
        <v>231</v>
      </c>
      <c r="G156" s="212" t="s">
        <v>223</v>
      </c>
      <c r="H156" s="213">
        <v>78.245999999999995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43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124</v>
      </c>
      <c r="AT156" s="221" t="s">
        <v>120</v>
      </c>
      <c r="AU156" s="221" t="s">
        <v>125</v>
      </c>
      <c r="AY156" s="14" t="s">
        <v>117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125</v>
      </c>
      <c r="BK156" s="222">
        <f>ROUND(I156*H156,2)</f>
        <v>0</v>
      </c>
      <c r="BL156" s="14" t="s">
        <v>124</v>
      </c>
      <c r="BM156" s="221" t="s">
        <v>232</v>
      </c>
    </row>
    <row r="157" s="2" customFormat="1" ht="33" customHeight="1">
      <c r="A157" s="35"/>
      <c r="B157" s="36"/>
      <c r="C157" s="209" t="s">
        <v>233</v>
      </c>
      <c r="D157" s="209" t="s">
        <v>120</v>
      </c>
      <c r="E157" s="210" t="s">
        <v>234</v>
      </c>
      <c r="F157" s="211" t="s">
        <v>235</v>
      </c>
      <c r="G157" s="212" t="s">
        <v>223</v>
      </c>
      <c r="H157" s="213">
        <v>4.3579999999999997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43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124</v>
      </c>
      <c r="AT157" s="221" t="s">
        <v>120</v>
      </c>
      <c r="AU157" s="221" t="s">
        <v>125</v>
      </c>
      <c r="AY157" s="14" t="s">
        <v>117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125</v>
      </c>
      <c r="BK157" s="222">
        <f>ROUND(I157*H157,2)</f>
        <v>0</v>
      </c>
      <c r="BL157" s="14" t="s">
        <v>124</v>
      </c>
      <c r="BM157" s="221" t="s">
        <v>236</v>
      </c>
    </row>
    <row r="158" s="12" customFormat="1" ht="25.92" customHeight="1">
      <c r="A158" s="12"/>
      <c r="B158" s="193"/>
      <c r="C158" s="194"/>
      <c r="D158" s="195" t="s">
        <v>76</v>
      </c>
      <c r="E158" s="196" t="s">
        <v>237</v>
      </c>
      <c r="F158" s="196" t="s">
        <v>238</v>
      </c>
      <c r="G158" s="194"/>
      <c r="H158" s="194"/>
      <c r="I158" s="197"/>
      <c r="J158" s="198">
        <f>BK158</f>
        <v>0</v>
      </c>
      <c r="K158" s="194"/>
      <c r="L158" s="199"/>
      <c r="M158" s="200"/>
      <c r="N158" s="201"/>
      <c r="O158" s="201"/>
      <c r="P158" s="202">
        <f>P159+P173+P175</f>
        <v>0</v>
      </c>
      <c r="Q158" s="201"/>
      <c r="R158" s="202">
        <f>R159+R173+R175</f>
        <v>0.18606715000000001</v>
      </c>
      <c r="S158" s="201"/>
      <c r="T158" s="203">
        <f>T159+T173+T175</f>
        <v>0.18225550000000002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4" t="s">
        <v>125</v>
      </c>
      <c r="AT158" s="205" t="s">
        <v>76</v>
      </c>
      <c r="AU158" s="205" t="s">
        <v>77</v>
      </c>
      <c r="AY158" s="204" t="s">
        <v>117</v>
      </c>
      <c r="BK158" s="206">
        <f>BK159+BK173+BK175</f>
        <v>0</v>
      </c>
    </row>
    <row r="159" s="12" customFormat="1" ht="22.8" customHeight="1">
      <c r="A159" s="12"/>
      <c r="B159" s="193"/>
      <c r="C159" s="194"/>
      <c r="D159" s="195" t="s">
        <v>76</v>
      </c>
      <c r="E159" s="207" t="s">
        <v>239</v>
      </c>
      <c r="F159" s="207" t="s">
        <v>240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SUM(P160:P172)</f>
        <v>0</v>
      </c>
      <c r="Q159" s="201"/>
      <c r="R159" s="202">
        <f>SUM(R160:R172)</f>
        <v>0.083284500000000011</v>
      </c>
      <c r="S159" s="201"/>
      <c r="T159" s="203">
        <f>SUM(T160:T172)</f>
        <v>0.1342555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125</v>
      </c>
      <c r="AT159" s="205" t="s">
        <v>76</v>
      </c>
      <c r="AU159" s="205" t="s">
        <v>82</v>
      </c>
      <c r="AY159" s="204" t="s">
        <v>117</v>
      </c>
      <c r="BK159" s="206">
        <f>SUM(BK160:BK172)</f>
        <v>0</v>
      </c>
    </row>
    <row r="160" s="2" customFormat="1" ht="16.5" customHeight="1">
      <c r="A160" s="35"/>
      <c r="B160" s="36"/>
      <c r="C160" s="209" t="s">
        <v>241</v>
      </c>
      <c r="D160" s="209" t="s">
        <v>120</v>
      </c>
      <c r="E160" s="210" t="s">
        <v>242</v>
      </c>
      <c r="F160" s="211" t="s">
        <v>243</v>
      </c>
      <c r="G160" s="212" t="s">
        <v>123</v>
      </c>
      <c r="H160" s="213">
        <v>4.7999999999999998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43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0.00167</v>
      </c>
      <c r="T160" s="220">
        <f>S160*H160</f>
        <v>0.0080160000000000006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183</v>
      </c>
      <c r="AT160" s="221" t="s">
        <v>120</v>
      </c>
      <c r="AU160" s="221" t="s">
        <v>125</v>
      </c>
      <c r="AY160" s="14" t="s">
        <v>117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125</v>
      </c>
      <c r="BK160" s="222">
        <f>ROUND(I160*H160,2)</f>
        <v>0</v>
      </c>
      <c r="BL160" s="14" t="s">
        <v>183</v>
      </c>
      <c r="BM160" s="221" t="s">
        <v>244</v>
      </c>
    </row>
    <row r="161" s="2" customFormat="1" ht="21.75" customHeight="1">
      <c r="A161" s="35"/>
      <c r="B161" s="36"/>
      <c r="C161" s="209" t="s">
        <v>245</v>
      </c>
      <c r="D161" s="209" t="s">
        <v>120</v>
      </c>
      <c r="E161" s="210" t="s">
        <v>246</v>
      </c>
      <c r="F161" s="211" t="s">
        <v>247</v>
      </c>
      <c r="G161" s="212" t="s">
        <v>123</v>
      </c>
      <c r="H161" s="213">
        <v>2.3999999999999999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43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0.0022300000000000002</v>
      </c>
      <c r="T161" s="220">
        <f>S161*H161</f>
        <v>0.005352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183</v>
      </c>
      <c r="AT161" s="221" t="s">
        <v>120</v>
      </c>
      <c r="AU161" s="221" t="s">
        <v>125</v>
      </c>
      <c r="AY161" s="14" t="s">
        <v>117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125</v>
      </c>
      <c r="BK161" s="222">
        <f>ROUND(I161*H161,2)</f>
        <v>0</v>
      </c>
      <c r="BL161" s="14" t="s">
        <v>183</v>
      </c>
      <c r="BM161" s="221" t="s">
        <v>248</v>
      </c>
    </row>
    <row r="162" s="2" customFormat="1" ht="16.5" customHeight="1">
      <c r="A162" s="35"/>
      <c r="B162" s="36"/>
      <c r="C162" s="209" t="s">
        <v>249</v>
      </c>
      <c r="D162" s="209" t="s">
        <v>120</v>
      </c>
      <c r="E162" s="210" t="s">
        <v>250</v>
      </c>
      <c r="F162" s="211" t="s">
        <v>251</v>
      </c>
      <c r="G162" s="212" t="s">
        <v>123</v>
      </c>
      <c r="H162" s="213">
        <v>11.57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43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0.00175</v>
      </c>
      <c r="T162" s="220">
        <f>S162*H162</f>
        <v>0.020247500000000002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183</v>
      </c>
      <c r="AT162" s="221" t="s">
        <v>120</v>
      </c>
      <c r="AU162" s="221" t="s">
        <v>125</v>
      </c>
      <c r="AY162" s="14" t="s">
        <v>117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125</v>
      </c>
      <c r="BK162" s="222">
        <f>ROUND(I162*H162,2)</f>
        <v>0</v>
      </c>
      <c r="BL162" s="14" t="s">
        <v>183</v>
      </c>
      <c r="BM162" s="221" t="s">
        <v>252</v>
      </c>
    </row>
    <row r="163" s="2" customFormat="1" ht="16.5" customHeight="1">
      <c r="A163" s="35"/>
      <c r="B163" s="36"/>
      <c r="C163" s="209" t="s">
        <v>253</v>
      </c>
      <c r="D163" s="209" t="s">
        <v>120</v>
      </c>
      <c r="E163" s="210" t="s">
        <v>254</v>
      </c>
      <c r="F163" s="211" t="s">
        <v>255</v>
      </c>
      <c r="G163" s="212" t="s">
        <v>123</v>
      </c>
      <c r="H163" s="213">
        <v>8.4000000000000004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43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0.0025999999999999999</v>
      </c>
      <c r="T163" s="220">
        <f>S163*H163</f>
        <v>0.021839999999999998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183</v>
      </c>
      <c r="AT163" s="221" t="s">
        <v>120</v>
      </c>
      <c r="AU163" s="221" t="s">
        <v>125</v>
      </c>
      <c r="AY163" s="14" t="s">
        <v>117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125</v>
      </c>
      <c r="BK163" s="222">
        <f>ROUND(I163*H163,2)</f>
        <v>0</v>
      </c>
      <c r="BL163" s="14" t="s">
        <v>183</v>
      </c>
      <c r="BM163" s="221" t="s">
        <v>256</v>
      </c>
    </row>
    <row r="164" s="2" customFormat="1" ht="16.5" customHeight="1">
      <c r="A164" s="35"/>
      <c r="B164" s="36"/>
      <c r="C164" s="209" t="s">
        <v>257</v>
      </c>
      <c r="D164" s="209" t="s">
        <v>120</v>
      </c>
      <c r="E164" s="210" t="s">
        <v>258</v>
      </c>
      <c r="F164" s="211" t="s">
        <v>259</v>
      </c>
      <c r="G164" s="212" t="s">
        <v>123</v>
      </c>
      <c r="H164" s="213">
        <v>16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43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0.0039399999999999999</v>
      </c>
      <c r="T164" s="220">
        <f>S164*H164</f>
        <v>0.063039999999999999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183</v>
      </c>
      <c r="AT164" s="221" t="s">
        <v>120</v>
      </c>
      <c r="AU164" s="221" t="s">
        <v>125</v>
      </c>
      <c r="AY164" s="14" t="s">
        <v>117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125</v>
      </c>
      <c r="BK164" s="222">
        <f>ROUND(I164*H164,2)</f>
        <v>0</v>
      </c>
      <c r="BL164" s="14" t="s">
        <v>183</v>
      </c>
      <c r="BM164" s="221" t="s">
        <v>260</v>
      </c>
    </row>
    <row r="165" s="2" customFormat="1" ht="16.5" customHeight="1">
      <c r="A165" s="35"/>
      <c r="B165" s="36"/>
      <c r="C165" s="209" t="s">
        <v>261</v>
      </c>
      <c r="D165" s="209" t="s">
        <v>120</v>
      </c>
      <c r="E165" s="210" t="s">
        <v>262</v>
      </c>
      <c r="F165" s="211" t="s">
        <v>263</v>
      </c>
      <c r="G165" s="212" t="s">
        <v>123</v>
      </c>
      <c r="H165" s="213">
        <v>4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43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0.0039399999999999999</v>
      </c>
      <c r="T165" s="220">
        <f>S165*H165</f>
        <v>0.01576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183</v>
      </c>
      <c r="AT165" s="221" t="s">
        <v>120</v>
      </c>
      <c r="AU165" s="221" t="s">
        <v>125</v>
      </c>
      <c r="AY165" s="14" t="s">
        <v>117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125</v>
      </c>
      <c r="BK165" s="222">
        <f>ROUND(I165*H165,2)</f>
        <v>0</v>
      </c>
      <c r="BL165" s="14" t="s">
        <v>183</v>
      </c>
      <c r="BM165" s="221" t="s">
        <v>264</v>
      </c>
    </row>
    <row r="166" s="2" customFormat="1" ht="21.75" customHeight="1">
      <c r="A166" s="35"/>
      <c r="B166" s="36"/>
      <c r="C166" s="209" t="s">
        <v>265</v>
      </c>
      <c r="D166" s="209" t="s">
        <v>120</v>
      </c>
      <c r="E166" s="210" t="s">
        <v>266</v>
      </c>
      <c r="F166" s="211" t="s">
        <v>267</v>
      </c>
      <c r="G166" s="212" t="s">
        <v>123</v>
      </c>
      <c r="H166" s="213">
        <v>11.57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43</v>
      </c>
      <c r="O166" s="88"/>
      <c r="P166" s="219">
        <f>O166*H166</f>
        <v>0</v>
      </c>
      <c r="Q166" s="219">
        <v>0.00064999999999999997</v>
      </c>
      <c r="R166" s="219">
        <f>Q166*H166</f>
        <v>0.0075204999999999994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183</v>
      </c>
      <c r="AT166" s="221" t="s">
        <v>120</v>
      </c>
      <c r="AU166" s="221" t="s">
        <v>125</v>
      </c>
      <c r="AY166" s="14" t="s">
        <v>117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125</v>
      </c>
      <c r="BK166" s="222">
        <f>ROUND(I166*H166,2)</f>
        <v>0</v>
      </c>
      <c r="BL166" s="14" t="s">
        <v>183</v>
      </c>
      <c r="BM166" s="221" t="s">
        <v>268</v>
      </c>
    </row>
    <row r="167" s="2" customFormat="1" ht="33" customHeight="1">
      <c r="A167" s="35"/>
      <c r="B167" s="36"/>
      <c r="C167" s="209" t="s">
        <v>269</v>
      </c>
      <c r="D167" s="209" t="s">
        <v>120</v>
      </c>
      <c r="E167" s="210" t="s">
        <v>270</v>
      </c>
      <c r="F167" s="211" t="s">
        <v>271</v>
      </c>
      <c r="G167" s="212" t="s">
        <v>123</v>
      </c>
      <c r="H167" s="213">
        <v>4.7999999999999998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43</v>
      </c>
      <c r="O167" s="88"/>
      <c r="P167" s="219">
        <f>O167*H167</f>
        <v>0</v>
      </c>
      <c r="Q167" s="219">
        <v>0.00122</v>
      </c>
      <c r="R167" s="219">
        <f>Q167*H167</f>
        <v>0.0058559999999999992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183</v>
      </c>
      <c r="AT167" s="221" t="s">
        <v>120</v>
      </c>
      <c r="AU167" s="221" t="s">
        <v>125</v>
      </c>
      <c r="AY167" s="14" t="s">
        <v>117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125</v>
      </c>
      <c r="BK167" s="222">
        <f>ROUND(I167*H167,2)</f>
        <v>0</v>
      </c>
      <c r="BL167" s="14" t="s">
        <v>183</v>
      </c>
      <c r="BM167" s="221" t="s">
        <v>272</v>
      </c>
    </row>
    <row r="168" s="2" customFormat="1" ht="21.75" customHeight="1">
      <c r="A168" s="35"/>
      <c r="B168" s="36"/>
      <c r="C168" s="209" t="s">
        <v>273</v>
      </c>
      <c r="D168" s="209" t="s">
        <v>120</v>
      </c>
      <c r="E168" s="210" t="s">
        <v>274</v>
      </c>
      <c r="F168" s="211" t="s">
        <v>275</v>
      </c>
      <c r="G168" s="212" t="s">
        <v>123</v>
      </c>
      <c r="H168" s="213">
        <v>2.3999999999999999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43</v>
      </c>
      <c r="O168" s="88"/>
      <c r="P168" s="219">
        <f>O168*H168</f>
        <v>0</v>
      </c>
      <c r="Q168" s="219">
        <v>0.00396</v>
      </c>
      <c r="R168" s="219">
        <f>Q168*H168</f>
        <v>0.0095040000000000003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183</v>
      </c>
      <c r="AT168" s="221" t="s">
        <v>120</v>
      </c>
      <c r="AU168" s="221" t="s">
        <v>125</v>
      </c>
      <c r="AY168" s="14" t="s">
        <v>117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125</v>
      </c>
      <c r="BK168" s="222">
        <f>ROUND(I168*H168,2)</f>
        <v>0</v>
      </c>
      <c r="BL168" s="14" t="s">
        <v>183</v>
      </c>
      <c r="BM168" s="221" t="s">
        <v>276</v>
      </c>
    </row>
    <row r="169" s="2" customFormat="1" ht="16.5" customHeight="1">
      <c r="A169" s="35"/>
      <c r="B169" s="36"/>
      <c r="C169" s="209" t="s">
        <v>277</v>
      </c>
      <c r="D169" s="209" t="s">
        <v>120</v>
      </c>
      <c r="E169" s="210" t="s">
        <v>278</v>
      </c>
      <c r="F169" s="211" t="s">
        <v>279</v>
      </c>
      <c r="G169" s="212" t="s">
        <v>123</v>
      </c>
      <c r="H169" s="213">
        <v>4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43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183</v>
      </c>
      <c r="AT169" s="221" t="s">
        <v>120</v>
      </c>
      <c r="AU169" s="221" t="s">
        <v>125</v>
      </c>
      <c r="AY169" s="14" t="s">
        <v>117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125</v>
      </c>
      <c r="BK169" s="222">
        <f>ROUND(I169*H169,2)</f>
        <v>0</v>
      </c>
      <c r="BL169" s="14" t="s">
        <v>183</v>
      </c>
      <c r="BM169" s="221" t="s">
        <v>280</v>
      </c>
    </row>
    <row r="170" s="2" customFormat="1" ht="21.75" customHeight="1">
      <c r="A170" s="35"/>
      <c r="B170" s="36"/>
      <c r="C170" s="209" t="s">
        <v>281</v>
      </c>
      <c r="D170" s="209" t="s">
        <v>120</v>
      </c>
      <c r="E170" s="210" t="s">
        <v>282</v>
      </c>
      <c r="F170" s="211" t="s">
        <v>283</v>
      </c>
      <c r="G170" s="212" t="s">
        <v>123</v>
      </c>
      <c r="H170" s="213">
        <v>8.4000000000000004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43</v>
      </c>
      <c r="O170" s="88"/>
      <c r="P170" s="219">
        <f>O170*H170</f>
        <v>0</v>
      </c>
      <c r="Q170" s="219">
        <v>0.0028600000000000001</v>
      </c>
      <c r="R170" s="219">
        <f>Q170*H170</f>
        <v>0.024024000000000004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183</v>
      </c>
      <c r="AT170" s="221" t="s">
        <v>120</v>
      </c>
      <c r="AU170" s="221" t="s">
        <v>125</v>
      </c>
      <c r="AY170" s="14" t="s">
        <v>117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125</v>
      </c>
      <c r="BK170" s="222">
        <f>ROUND(I170*H170,2)</f>
        <v>0</v>
      </c>
      <c r="BL170" s="14" t="s">
        <v>183</v>
      </c>
      <c r="BM170" s="221" t="s">
        <v>284</v>
      </c>
    </row>
    <row r="171" s="2" customFormat="1" ht="21.75" customHeight="1">
      <c r="A171" s="35"/>
      <c r="B171" s="36"/>
      <c r="C171" s="209" t="s">
        <v>285</v>
      </c>
      <c r="D171" s="209" t="s">
        <v>120</v>
      </c>
      <c r="E171" s="210" t="s">
        <v>286</v>
      </c>
      <c r="F171" s="211" t="s">
        <v>287</v>
      </c>
      <c r="G171" s="212" t="s">
        <v>155</v>
      </c>
      <c r="H171" s="213">
        <v>2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43</v>
      </c>
      <c r="O171" s="88"/>
      <c r="P171" s="219">
        <f>O171*H171</f>
        <v>0</v>
      </c>
      <c r="Q171" s="219">
        <v>0.00035</v>
      </c>
      <c r="R171" s="219">
        <f>Q171*H171</f>
        <v>0.00069999999999999999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183</v>
      </c>
      <c r="AT171" s="221" t="s">
        <v>120</v>
      </c>
      <c r="AU171" s="221" t="s">
        <v>125</v>
      </c>
      <c r="AY171" s="14" t="s">
        <v>117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125</v>
      </c>
      <c r="BK171" s="222">
        <f>ROUND(I171*H171,2)</f>
        <v>0</v>
      </c>
      <c r="BL171" s="14" t="s">
        <v>183</v>
      </c>
      <c r="BM171" s="221" t="s">
        <v>288</v>
      </c>
    </row>
    <row r="172" s="2" customFormat="1" ht="21.75" customHeight="1">
      <c r="A172" s="35"/>
      <c r="B172" s="36"/>
      <c r="C172" s="209" t="s">
        <v>289</v>
      </c>
      <c r="D172" s="209" t="s">
        <v>120</v>
      </c>
      <c r="E172" s="210" t="s">
        <v>290</v>
      </c>
      <c r="F172" s="211" t="s">
        <v>291</v>
      </c>
      <c r="G172" s="212" t="s">
        <v>123</v>
      </c>
      <c r="H172" s="213">
        <v>16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43</v>
      </c>
      <c r="O172" s="88"/>
      <c r="P172" s="219">
        <f>O172*H172</f>
        <v>0</v>
      </c>
      <c r="Q172" s="219">
        <v>0.0022300000000000002</v>
      </c>
      <c r="R172" s="219">
        <f>Q172*H172</f>
        <v>0.035680000000000003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183</v>
      </c>
      <c r="AT172" s="221" t="s">
        <v>120</v>
      </c>
      <c r="AU172" s="221" t="s">
        <v>125</v>
      </c>
      <c r="AY172" s="14" t="s">
        <v>117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125</v>
      </c>
      <c r="BK172" s="222">
        <f>ROUND(I172*H172,2)</f>
        <v>0</v>
      </c>
      <c r="BL172" s="14" t="s">
        <v>183</v>
      </c>
      <c r="BM172" s="221" t="s">
        <v>292</v>
      </c>
    </row>
    <row r="173" s="12" customFormat="1" ht="22.8" customHeight="1">
      <c r="A173" s="12"/>
      <c r="B173" s="193"/>
      <c r="C173" s="194"/>
      <c r="D173" s="195" t="s">
        <v>76</v>
      </c>
      <c r="E173" s="207" t="s">
        <v>293</v>
      </c>
      <c r="F173" s="207" t="s">
        <v>294</v>
      </c>
      <c r="G173" s="194"/>
      <c r="H173" s="194"/>
      <c r="I173" s="197"/>
      <c r="J173" s="208">
        <f>BK173</f>
        <v>0</v>
      </c>
      <c r="K173" s="194"/>
      <c r="L173" s="199"/>
      <c r="M173" s="200"/>
      <c r="N173" s="201"/>
      <c r="O173" s="201"/>
      <c r="P173" s="202">
        <f>P174</f>
        <v>0</v>
      </c>
      <c r="Q173" s="201"/>
      <c r="R173" s="202">
        <f>R174</f>
        <v>0</v>
      </c>
      <c r="S173" s="201"/>
      <c r="T173" s="203">
        <f>T174</f>
        <v>0.048000000000000001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125</v>
      </c>
      <c r="AT173" s="205" t="s">
        <v>76</v>
      </c>
      <c r="AU173" s="205" t="s">
        <v>82</v>
      </c>
      <c r="AY173" s="204" t="s">
        <v>117</v>
      </c>
      <c r="BK173" s="206">
        <f>BK174</f>
        <v>0</v>
      </c>
    </row>
    <row r="174" s="2" customFormat="1" ht="21.75" customHeight="1">
      <c r="A174" s="35"/>
      <c r="B174" s="36"/>
      <c r="C174" s="209" t="s">
        <v>295</v>
      </c>
      <c r="D174" s="209" t="s">
        <v>120</v>
      </c>
      <c r="E174" s="210" t="s">
        <v>296</v>
      </c>
      <c r="F174" s="211" t="s">
        <v>297</v>
      </c>
      <c r="G174" s="212" t="s">
        <v>131</v>
      </c>
      <c r="H174" s="213">
        <v>2.3999999999999999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43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0.02</v>
      </c>
      <c r="T174" s="220">
        <f>S174*H174</f>
        <v>0.048000000000000001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183</v>
      </c>
      <c r="AT174" s="221" t="s">
        <v>120</v>
      </c>
      <c r="AU174" s="221" t="s">
        <v>125</v>
      </c>
      <c r="AY174" s="14" t="s">
        <v>117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125</v>
      </c>
      <c r="BK174" s="222">
        <f>ROUND(I174*H174,2)</f>
        <v>0</v>
      </c>
      <c r="BL174" s="14" t="s">
        <v>183</v>
      </c>
      <c r="BM174" s="221" t="s">
        <v>298</v>
      </c>
    </row>
    <row r="175" s="12" customFormat="1" ht="22.8" customHeight="1">
      <c r="A175" s="12"/>
      <c r="B175" s="193"/>
      <c r="C175" s="194"/>
      <c r="D175" s="195" t="s">
        <v>76</v>
      </c>
      <c r="E175" s="207" t="s">
        <v>299</v>
      </c>
      <c r="F175" s="207" t="s">
        <v>300</v>
      </c>
      <c r="G175" s="194"/>
      <c r="H175" s="194"/>
      <c r="I175" s="197"/>
      <c r="J175" s="208">
        <f>BK175</f>
        <v>0</v>
      </c>
      <c r="K175" s="194"/>
      <c r="L175" s="199"/>
      <c r="M175" s="200"/>
      <c r="N175" s="201"/>
      <c r="O175" s="201"/>
      <c r="P175" s="202">
        <f>SUM(P176:P180)</f>
        <v>0</v>
      </c>
      <c r="Q175" s="201"/>
      <c r="R175" s="202">
        <f>SUM(R176:R180)</f>
        <v>0.10278265</v>
      </c>
      <c r="S175" s="201"/>
      <c r="T175" s="203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4" t="s">
        <v>125</v>
      </c>
      <c r="AT175" s="205" t="s">
        <v>76</v>
      </c>
      <c r="AU175" s="205" t="s">
        <v>82</v>
      </c>
      <c r="AY175" s="204" t="s">
        <v>117</v>
      </c>
      <c r="BK175" s="206">
        <f>SUM(BK176:BK180)</f>
        <v>0</v>
      </c>
    </row>
    <row r="176" s="2" customFormat="1" ht="16.5" customHeight="1">
      <c r="A176" s="35"/>
      <c r="B176" s="36"/>
      <c r="C176" s="209" t="s">
        <v>301</v>
      </c>
      <c r="D176" s="209" t="s">
        <v>120</v>
      </c>
      <c r="E176" s="210" t="s">
        <v>302</v>
      </c>
      <c r="F176" s="211" t="s">
        <v>303</v>
      </c>
      <c r="G176" s="212" t="s">
        <v>131</v>
      </c>
      <c r="H176" s="213">
        <v>101.765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43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183</v>
      </c>
      <c r="AT176" s="221" t="s">
        <v>120</v>
      </c>
      <c r="AU176" s="221" t="s">
        <v>125</v>
      </c>
      <c r="AY176" s="14" t="s">
        <v>117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125</v>
      </c>
      <c r="BK176" s="222">
        <f>ROUND(I176*H176,2)</f>
        <v>0</v>
      </c>
      <c r="BL176" s="14" t="s">
        <v>183</v>
      </c>
      <c r="BM176" s="221" t="s">
        <v>304</v>
      </c>
    </row>
    <row r="177" s="2" customFormat="1" ht="21.75" customHeight="1">
      <c r="A177" s="35"/>
      <c r="B177" s="36"/>
      <c r="C177" s="209" t="s">
        <v>305</v>
      </c>
      <c r="D177" s="209" t="s">
        <v>120</v>
      </c>
      <c r="E177" s="210" t="s">
        <v>306</v>
      </c>
      <c r="F177" s="211" t="s">
        <v>307</v>
      </c>
      <c r="G177" s="212" t="s">
        <v>131</v>
      </c>
      <c r="H177" s="213">
        <v>101.765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43</v>
      </c>
      <c r="O177" s="88"/>
      <c r="P177" s="219">
        <f>O177*H177</f>
        <v>0</v>
      </c>
      <c r="Q177" s="219">
        <v>0.00016000000000000001</v>
      </c>
      <c r="R177" s="219">
        <f>Q177*H177</f>
        <v>0.016282400000000002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183</v>
      </c>
      <c r="AT177" s="221" t="s">
        <v>120</v>
      </c>
      <c r="AU177" s="221" t="s">
        <v>125</v>
      </c>
      <c r="AY177" s="14" t="s">
        <v>117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125</v>
      </c>
      <c r="BK177" s="222">
        <f>ROUND(I177*H177,2)</f>
        <v>0</v>
      </c>
      <c r="BL177" s="14" t="s">
        <v>183</v>
      </c>
      <c r="BM177" s="221" t="s">
        <v>308</v>
      </c>
    </row>
    <row r="178" s="2" customFormat="1" ht="21.75" customHeight="1">
      <c r="A178" s="35"/>
      <c r="B178" s="36"/>
      <c r="C178" s="209" t="s">
        <v>309</v>
      </c>
      <c r="D178" s="209" t="s">
        <v>120</v>
      </c>
      <c r="E178" s="210" t="s">
        <v>310</v>
      </c>
      <c r="F178" s="211" t="s">
        <v>311</v>
      </c>
      <c r="G178" s="212" t="s">
        <v>131</v>
      </c>
      <c r="H178" s="213">
        <v>101.765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43</v>
      </c>
      <c r="O178" s="88"/>
      <c r="P178" s="219">
        <f>O178*H178</f>
        <v>0</v>
      </c>
      <c r="Q178" s="219">
        <v>0.00083000000000000001</v>
      </c>
      <c r="R178" s="219">
        <f>Q178*H178</f>
        <v>0.084464949999999997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183</v>
      </c>
      <c r="AT178" s="221" t="s">
        <v>120</v>
      </c>
      <c r="AU178" s="221" t="s">
        <v>125</v>
      </c>
      <c r="AY178" s="14" t="s">
        <v>117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125</v>
      </c>
      <c r="BK178" s="222">
        <f>ROUND(I178*H178,2)</f>
        <v>0</v>
      </c>
      <c r="BL178" s="14" t="s">
        <v>183</v>
      </c>
      <c r="BM178" s="221" t="s">
        <v>312</v>
      </c>
    </row>
    <row r="179" s="2" customFormat="1" ht="21.75" customHeight="1">
      <c r="A179" s="35"/>
      <c r="B179" s="36"/>
      <c r="C179" s="209" t="s">
        <v>313</v>
      </c>
      <c r="D179" s="209" t="s">
        <v>120</v>
      </c>
      <c r="E179" s="210" t="s">
        <v>314</v>
      </c>
      <c r="F179" s="211" t="s">
        <v>315</v>
      </c>
      <c r="G179" s="212" t="s">
        <v>131</v>
      </c>
      <c r="H179" s="213">
        <v>101.765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43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183</v>
      </c>
      <c r="AT179" s="221" t="s">
        <v>120</v>
      </c>
      <c r="AU179" s="221" t="s">
        <v>125</v>
      </c>
      <c r="AY179" s="14" t="s">
        <v>117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125</v>
      </c>
      <c r="BK179" s="222">
        <f>ROUND(I179*H179,2)</f>
        <v>0</v>
      </c>
      <c r="BL179" s="14" t="s">
        <v>183</v>
      </c>
      <c r="BM179" s="221" t="s">
        <v>316</v>
      </c>
    </row>
    <row r="180" s="2" customFormat="1" ht="33" customHeight="1">
      <c r="A180" s="35"/>
      <c r="B180" s="36"/>
      <c r="C180" s="209" t="s">
        <v>317</v>
      </c>
      <c r="D180" s="209" t="s">
        <v>120</v>
      </c>
      <c r="E180" s="210" t="s">
        <v>318</v>
      </c>
      <c r="F180" s="211" t="s">
        <v>319</v>
      </c>
      <c r="G180" s="212" t="s">
        <v>131</v>
      </c>
      <c r="H180" s="213">
        <v>101.765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43</v>
      </c>
      <c r="O180" s="88"/>
      <c r="P180" s="219">
        <f>O180*H180</f>
        <v>0</v>
      </c>
      <c r="Q180" s="219">
        <v>2.0000000000000002E-05</v>
      </c>
      <c r="R180" s="219">
        <f>Q180*H180</f>
        <v>0.0020353000000000003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183</v>
      </c>
      <c r="AT180" s="221" t="s">
        <v>120</v>
      </c>
      <c r="AU180" s="221" t="s">
        <v>125</v>
      </c>
      <c r="AY180" s="14" t="s">
        <v>117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125</v>
      </c>
      <c r="BK180" s="222">
        <f>ROUND(I180*H180,2)</f>
        <v>0</v>
      </c>
      <c r="BL180" s="14" t="s">
        <v>183</v>
      </c>
      <c r="BM180" s="221" t="s">
        <v>320</v>
      </c>
    </row>
    <row r="181" s="12" customFormat="1" ht="25.92" customHeight="1">
      <c r="A181" s="12"/>
      <c r="B181" s="193"/>
      <c r="C181" s="194"/>
      <c r="D181" s="195" t="s">
        <v>76</v>
      </c>
      <c r="E181" s="196" t="s">
        <v>321</v>
      </c>
      <c r="F181" s="196" t="s">
        <v>322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P182+P188</f>
        <v>0</v>
      </c>
      <c r="Q181" s="201"/>
      <c r="R181" s="202">
        <f>R182+R188</f>
        <v>0</v>
      </c>
      <c r="S181" s="201"/>
      <c r="T181" s="203">
        <f>T182+T188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4" t="s">
        <v>139</v>
      </c>
      <c r="AT181" s="205" t="s">
        <v>76</v>
      </c>
      <c r="AU181" s="205" t="s">
        <v>77</v>
      </c>
      <c r="AY181" s="204" t="s">
        <v>117</v>
      </c>
      <c r="BK181" s="206">
        <f>BK182+BK188</f>
        <v>0</v>
      </c>
    </row>
    <row r="182" s="12" customFormat="1" ht="22.8" customHeight="1">
      <c r="A182" s="12"/>
      <c r="B182" s="193"/>
      <c r="C182" s="194"/>
      <c r="D182" s="195" t="s">
        <v>76</v>
      </c>
      <c r="E182" s="207" t="s">
        <v>323</v>
      </c>
      <c r="F182" s="207" t="s">
        <v>324</v>
      </c>
      <c r="G182" s="194"/>
      <c r="H182" s="194"/>
      <c r="I182" s="197"/>
      <c r="J182" s="208">
        <f>BK182</f>
        <v>0</v>
      </c>
      <c r="K182" s="194"/>
      <c r="L182" s="199"/>
      <c r="M182" s="200"/>
      <c r="N182" s="201"/>
      <c r="O182" s="201"/>
      <c r="P182" s="202">
        <f>SUM(P183:P187)</f>
        <v>0</v>
      </c>
      <c r="Q182" s="201"/>
      <c r="R182" s="202">
        <f>SUM(R183:R187)</f>
        <v>0</v>
      </c>
      <c r="S182" s="201"/>
      <c r="T182" s="203">
        <f>SUM(T183:T187)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4" t="s">
        <v>139</v>
      </c>
      <c r="AT182" s="205" t="s">
        <v>76</v>
      </c>
      <c r="AU182" s="205" t="s">
        <v>82</v>
      </c>
      <c r="AY182" s="204" t="s">
        <v>117</v>
      </c>
      <c r="BK182" s="206">
        <f>SUM(BK183:BK187)</f>
        <v>0</v>
      </c>
    </row>
    <row r="183" s="2" customFormat="1" ht="16.5" customHeight="1">
      <c r="A183" s="35"/>
      <c r="B183" s="36"/>
      <c r="C183" s="209" t="s">
        <v>325</v>
      </c>
      <c r="D183" s="209" t="s">
        <v>120</v>
      </c>
      <c r="E183" s="210" t="s">
        <v>326</v>
      </c>
      <c r="F183" s="211" t="s">
        <v>324</v>
      </c>
      <c r="G183" s="212" t="s">
        <v>327</v>
      </c>
      <c r="H183" s="213">
        <v>1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43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328</v>
      </c>
      <c r="AT183" s="221" t="s">
        <v>120</v>
      </c>
      <c r="AU183" s="221" t="s">
        <v>125</v>
      </c>
      <c r="AY183" s="14" t="s">
        <v>117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125</v>
      </c>
      <c r="BK183" s="222">
        <f>ROUND(I183*H183,2)</f>
        <v>0</v>
      </c>
      <c r="BL183" s="14" t="s">
        <v>328</v>
      </c>
      <c r="BM183" s="221" t="s">
        <v>329</v>
      </c>
    </row>
    <row r="184" s="2" customFormat="1" ht="16.5" customHeight="1">
      <c r="A184" s="35"/>
      <c r="B184" s="36"/>
      <c r="C184" s="209" t="s">
        <v>330</v>
      </c>
      <c r="D184" s="209" t="s">
        <v>120</v>
      </c>
      <c r="E184" s="210" t="s">
        <v>331</v>
      </c>
      <c r="F184" s="211" t="s">
        <v>332</v>
      </c>
      <c r="G184" s="212" t="s">
        <v>123</v>
      </c>
      <c r="H184" s="213">
        <v>18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43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328</v>
      </c>
      <c r="AT184" s="221" t="s">
        <v>120</v>
      </c>
      <c r="AU184" s="221" t="s">
        <v>125</v>
      </c>
      <c r="AY184" s="14" t="s">
        <v>117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125</v>
      </c>
      <c r="BK184" s="222">
        <f>ROUND(I184*H184,2)</f>
        <v>0</v>
      </c>
      <c r="BL184" s="14" t="s">
        <v>328</v>
      </c>
      <c r="BM184" s="221" t="s">
        <v>333</v>
      </c>
    </row>
    <row r="185" s="2" customFormat="1" ht="16.5" customHeight="1">
      <c r="A185" s="35"/>
      <c r="B185" s="36"/>
      <c r="C185" s="209" t="s">
        <v>334</v>
      </c>
      <c r="D185" s="209" t="s">
        <v>120</v>
      </c>
      <c r="E185" s="210" t="s">
        <v>335</v>
      </c>
      <c r="F185" s="211" t="s">
        <v>336</v>
      </c>
      <c r="G185" s="212" t="s">
        <v>337</v>
      </c>
      <c r="H185" s="213">
        <v>1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43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328</v>
      </c>
      <c r="AT185" s="221" t="s">
        <v>120</v>
      </c>
      <c r="AU185" s="221" t="s">
        <v>125</v>
      </c>
      <c r="AY185" s="14" t="s">
        <v>117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125</v>
      </c>
      <c r="BK185" s="222">
        <f>ROUND(I185*H185,2)</f>
        <v>0</v>
      </c>
      <c r="BL185" s="14" t="s">
        <v>328</v>
      </c>
      <c r="BM185" s="221" t="s">
        <v>338</v>
      </c>
    </row>
    <row r="186" s="2" customFormat="1" ht="16.5" customHeight="1">
      <c r="A186" s="35"/>
      <c r="B186" s="36"/>
      <c r="C186" s="209" t="s">
        <v>339</v>
      </c>
      <c r="D186" s="209" t="s">
        <v>120</v>
      </c>
      <c r="E186" s="210" t="s">
        <v>340</v>
      </c>
      <c r="F186" s="211" t="s">
        <v>341</v>
      </c>
      <c r="G186" s="212" t="s">
        <v>131</v>
      </c>
      <c r="H186" s="213">
        <v>540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43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328</v>
      </c>
      <c r="AT186" s="221" t="s">
        <v>120</v>
      </c>
      <c r="AU186" s="221" t="s">
        <v>125</v>
      </c>
      <c r="AY186" s="14" t="s">
        <v>117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125</v>
      </c>
      <c r="BK186" s="222">
        <f>ROUND(I186*H186,2)</f>
        <v>0</v>
      </c>
      <c r="BL186" s="14" t="s">
        <v>328</v>
      </c>
      <c r="BM186" s="221" t="s">
        <v>342</v>
      </c>
    </row>
    <row r="187" s="2" customFormat="1" ht="16.5" customHeight="1">
      <c r="A187" s="35"/>
      <c r="B187" s="36"/>
      <c r="C187" s="209" t="s">
        <v>343</v>
      </c>
      <c r="D187" s="209" t="s">
        <v>120</v>
      </c>
      <c r="E187" s="210" t="s">
        <v>344</v>
      </c>
      <c r="F187" s="211" t="s">
        <v>345</v>
      </c>
      <c r="G187" s="212" t="s">
        <v>327</v>
      </c>
      <c r="H187" s="213">
        <v>1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43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328</v>
      </c>
      <c r="AT187" s="221" t="s">
        <v>120</v>
      </c>
      <c r="AU187" s="221" t="s">
        <v>125</v>
      </c>
      <c r="AY187" s="14" t="s">
        <v>117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125</v>
      </c>
      <c r="BK187" s="222">
        <f>ROUND(I187*H187,2)</f>
        <v>0</v>
      </c>
      <c r="BL187" s="14" t="s">
        <v>328</v>
      </c>
      <c r="BM187" s="221" t="s">
        <v>346</v>
      </c>
    </row>
    <row r="188" s="12" customFormat="1" ht="22.8" customHeight="1">
      <c r="A188" s="12"/>
      <c r="B188" s="193"/>
      <c r="C188" s="194"/>
      <c r="D188" s="195" t="s">
        <v>76</v>
      </c>
      <c r="E188" s="207" t="s">
        <v>347</v>
      </c>
      <c r="F188" s="207" t="s">
        <v>348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P189</f>
        <v>0</v>
      </c>
      <c r="Q188" s="201"/>
      <c r="R188" s="202">
        <f>R189</f>
        <v>0</v>
      </c>
      <c r="S188" s="201"/>
      <c r="T188" s="20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139</v>
      </c>
      <c r="AT188" s="205" t="s">
        <v>76</v>
      </c>
      <c r="AU188" s="205" t="s">
        <v>82</v>
      </c>
      <c r="AY188" s="204" t="s">
        <v>117</v>
      </c>
      <c r="BK188" s="206">
        <f>BK189</f>
        <v>0</v>
      </c>
    </row>
    <row r="189" s="2" customFormat="1" ht="21.75" customHeight="1">
      <c r="A189" s="35"/>
      <c r="B189" s="36"/>
      <c r="C189" s="209" t="s">
        <v>349</v>
      </c>
      <c r="D189" s="209" t="s">
        <v>120</v>
      </c>
      <c r="E189" s="210" t="s">
        <v>350</v>
      </c>
      <c r="F189" s="211" t="s">
        <v>351</v>
      </c>
      <c r="G189" s="212" t="s">
        <v>337</v>
      </c>
      <c r="H189" s="213">
        <v>1</v>
      </c>
      <c r="I189" s="214"/>
      <c r="J189" s="215">
        <f>ROUND(I189*H189,2)</f>
        <v>0</v>
      </c>
      <c r="K189" s="216"/>
      <c r="L189" s="41"/>
      <c r="M189" s="223" t="s">
        <v>1</v>
      </c>
      <c r="N189" s="224" t="s">
        <v>43</v>
      </c>
      <c r="O189" s="225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328</v>
      </c>
      <c r="AT189" s="221" t="s">
        <v>120</v>
      </c>
      <c r="AU189" s="221" t="s">
        <v>125</v>
      </c>
      <c r="AY189" s="14" t="s">
        <v>117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125</v>
      </c>
      <c r="BK189" s="222">
        <f>ROUND(I189*H189,2)</f>
        <v>0</v>
      </c>
      <c r="BL189" s="14" t="s">
        <v>328</v>
      </c>
      <c r="BM189" s="221" t="s">
        <v>352</v>
      </c>
    </row>
    <row r="190" s="2" customFormat="1" ht="6.96" customHeight="1">
      <c r="A190" s="35"/>
      <c r="B190" s="63"/>
      <c r="C190" s="64"/>
      <c r="D190" s="64"/>
      <c r="E190" s="64"/>
      <c r="F190" s="64"/>
      <c r="G190" s="64"/>
      <c r="H190" s="64"/>
      <c r="I190" s="64"/>
      <c r="J190" s="64"/>
      <c r="K190" s="64"/>
      <c r="L190" s="41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sheet="1" autoFilter="0" formatColumns="0" formatRows="0" objects="1" scenarios="1" spinCount="100000" saltValue="Agu8v7mGLTGY1RR8NQiKDtAfvFQ4rzYl8k7Vft0/IKkxlH3bXxm5X7tLASFt0AabBrzlUtgGGI/sw0e2+kMvXg==" hashValue="dlQQWYhKHp0Y1DxUVu/99FtddpS02lJfS4mWZyUYE6zHuUX195NQxBJwbteKHQPgLrCf4s//aK4TTgnN/8Cjkg==" algorithmName="SHA-512" password="CC35"/>
  <autoFilter ref="C123:K189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2022-02-14T18:28:26Z</dcterms:created>
  <dcterms:modified xsi:type="dcterms:W3CDTF">2022-02-14T18:28:29Z</dcterms:modified>
</cp:coreProperties>
</file>